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16-FY18 Edits\"/>
    </mc:Choice>
  </mc:AlternateContent>
  <xr:revisionPtr revIDLastSave="0" documentId="8_{13B1B936-2CD7-47E8-94D1-430D35FE66E0}" xr6:coauthVersionLast="47" xr6:coauthVersionMax="47" xr10:uidLastSave="{00000000-0000-0000-0000-000000000000}"/>
  <workbookProtection workbookAlgorithmName="SHA-512" workbookHashValue="lrjkDIExqVxvYYSJYeApJZ4gcFA27I1GeWEbR7xZLaBeNfsz5e9N5+L85X+gfULYbJkRdTl/oLMFCn7Ow990rw==" workbookSaltValue="1rdSXuFQy8E3LVu8DrwbxQ==" workbookSpinCount="100000" lockStructure="1"/>
  <bookViews>
    <workbookView xWindow="28680" yWindow="-120" windowWidth="29040" windowHeight="15720" xr2:uid="{00000000-000D-0000-FFFF-FFFF00000000}"/>
  </bookViews>
  <sheets>
    <sheet name="FY2017 Report" sheetId="1" r:id="rId1"/>
    <sheet name="Data Information" sheetId="5" r:id="rId2"/>
    <sheet name="counties" sheetId="7" state="hidden" r:id="rId3"/>
    <sheet name="components" sheetId="4" state="hidden" r:id="rId4"/>
    <sheet name="sim_dist" sheetId="8" state="hidden" r:id="rId5"/>
    <sheet name="state" sheetId="9" state="hidden" r:id="rId6"/>
    <sheet name="Expenditure Equivalent Pupil" sheetId="13" r:id="rId7"/>
    <sheet name="EPP" sheetId="11" state="hidden" r:id="rId8"/>
  </sheets>
  <externalReferences>
    <externalReference r:id="rId9"/>
  </externalReferences>
  <definedNames>
    <definedName name="_xlnm._FilterDatabase" localSheetId="7" hidden="1">EPP!$A$1:$A$612</definedName>
    <definedName name="components">components!$A$1:$AS$609</definedName>
    <definedName name="counties2" localSheetId="2">counties!$A$1:$AM$89</definedName>
    <definedName name="counties2">#REF!</definedName>
    <definedName name="dist_names" localSheetId="6">[1]components!$A$2:$A$612</definedName>
    <definedName name="dist_names">components!$A$3:$A$610</definedName>
    <definedName name="_xlnm.Print_Area" localSheetId="1">'Data Information'!$A$1:$F$71</definedName>
    <definedName name="_xlnm.Print_Area" localSheetId="6">'Expenditure Equivalent Pupil'!$A$1:$N$29</definedName>
    <definedName name="_xlnm.Print_Area" localSheetId="0">'FY2017 Report'!$A$1:$J$65</definedName>
    <definedName name="sim_dist2">sim_dist!$A$1:$AM$609</definedName>
    <definedName name="state1">state!$A$1:$AL$1</definedName>
    <definedName name="test">components!$A$3:$A$610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2" i="1" s="1"/>
  <c r="D4" i="1"/>
  <c r="D52" i="1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9" i="1"/>
  <c r="J31" i="1"/>
  <c r="J53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J29" i="1"/>
  <c r="J62" i="1"/>
  <c r="J20" i="1"/>
  <c r="J12" i="1"/>
  <c r="J27" i="1"/>
  <c r="J19" i="1"/>
  <c r="J57" i="1"/>
  <c r="J14" i="1"/>
  <c r="J33" i="1"/>
  <c r="J43" i="1"/>
  <c r="J21" i="1"/>
  <c r="J51" i="1"/>
  <c r="J7" i="1"/>
  <c r="J28" i="1"/>
  <c r="J52" i="1"/>
  <c r="J30" i="1"/>
  <c r="J8" i="1"/>
  <c r="J23" i="1"/>
  <c r="J32" i="1"/>
  <c r="J50" i="1"/>
  <c r="J42" i="1"/>
  <c r="J46" i="1"/>
  <c r="J59" i="1"/>
  <c r="J48" i="1"/>
  <c r="J56" i="1"/>
  <c r="J39" i="1"/>
  <c r="J37" i="1"/>
  <c r="J44" i="1"/>
  <c r="J58" i="1"/>
  <c r="J38" i="1"/>
  <c r="J15" i="1"/>
  <c r="J40" i="1"/>
  <c r="J54" i="1"/>
  <c r="J16" i="1"/>
  <c r="J47" i="1"/>
  <c r="J24" i="1"/>
  <c r="J61" i="1"/>
  <c r="J13" i="1"/>
  <c r="J22" i="1"/>
  <c r="D61" i="1" l="1"/>
  <c r="F40" i="1"/>
  <c r="D33" i="1"/>
  <c r="D58" i="1"/>
  <c r="E10" i="13"/>
  <c r="D20" i="1"/>
  <c r="D32" i="1"/>
  <c r="A10" i="13"/>
  <c r="F32" i="1"/>
  <c r="F43" i="1"/>
  <c r="D43" i="1"/>
  <c r="H22" i="13"/>
  <c r="D21" i="1"/>
  <c r="E5" i="1"/>
  <c r="E59" i="1" s="1"/>
  <c r="F62" i="1"/>
  <c r="F58" i="1"/>
  <c r="F16" i="13"/>
  <c r="F50" i="1"/>
  <c r="F15" i="1"/>
  <c r="F63" i="1"/>
  <c r="D9" i="1"/>
  <c r="D19" i="1"/>
  <c r="D39" i="1"/>
  <c r="F57" i="1"/>
  <c r="D62" i="1"/>
  <c r="D10" i="13"/>
  <c r="D48" i="1"/>
  <c r="A16" i="13"/>
  <c r="F48" i="1"/>
  <c r="D27" i="1"/>
  <c r="F30" i="1"/>
  <c r="D14" i="1"/>
  <c r="F47" i="1"/>
  <c r="F23" i="1"/>
  <c r="D12" i="1"/>
  <c r="D31" i="1"/>
  <c r="D22" i="13"/>
  <c r="F10" i="13"/>
  <c r="D13" i="1"/>
  <c r="D22" i="1"/>
  <c r="E16" i="13"/>
  <c r="F31" i="1"/>
  <c r="D54" i="1"/>
  <c r="F27" i="1"/>
  <c r="D59" i="1"/>
  <c r="D47" i="1"/>
  <c r="J22" i="13"/>
  <c r="F16" i="1"/>
  <c r="E22" i="13"/>
  <c r="H8" i="1"/>
  <c r="H51" i="1"/>
  <c r="H21" i="1"/>
  <c r="H61" i="1"/>
  <c r="H56" i="1"/>
  <c r="H48" i="1"/>
  <c r="H32" i="1"/>
  <c r="H27" i="1"/>
  <c r="H58" i="1"/>
  <c r="H24" i="1"/>
  <c r="H54" i="1"/>
  <c r="H53" i="1"/>
  <c r="H42" i="1"/>
  <c r="H23" i="1"/>
  <c r="H52" i="1"/>
  <c r="H15" i="1"/>
  <c r="H33" i="1"/>
  <c r="H31" i="1"/>
  <c r="H13" i="1"/>
  <c r="H7" i="1"/>
  <c r="H37" i="1"/>
  <c r="H22" i="1"/>
  <c r="H50" i="1"/>
  <c r="H28" i="1"/>
  <c r="H39" i="1"/>
  <c r="H63" i="1"/>
  <c r="H20" i="1"/>
  <c r="H40" i="1"/>
  <c r="H57" i="1"/>
  <c r="H9" i="1"/>
  <c r="H16" i="1"/>
  <c r="H19" i="1"/>
  <c r="H44" i="1"/>
  <c r="H59" i="1"/>
  <c r="H46" i="1"/>
  <c r="H38" i="1"/>
  <c r="H12" i="1"/>
  <c r="H14" i="1"/>
  <c r="H43" i="1"/>
  <c r="H47" i="1"/>
  <c r="H30" i="1"/>
  <c r="H29" i="1"/>
  <c r="E47" i="1"/>
  <c r="E28" i="1"/>
  <c r="F14" i="1"/>
  <c r="E57" i="1"/>
  <c r="E48" i="1"/>
  <c r="E13" i="1"/>
  <c r="F22" i="1"/>
  <c r="D15" i="1"/>
  <c r="E14" i="1"/>
  <c r="E30" i="1"/>
  <c r="E24" i="1"/>
  <c r="E50" i="1"/>
  <c r="E62" i="1"/>
  <c r="E51" i="1"/>
  <c r="E39" i="1"/>
  <c r="F21" i="1"/>
  <c r="C22" i="13"/>
  <c r="F42" i="1"/>
  <c r="D30" i="1"/>
  <c r="D16" i="1"/>
  <c r="F22" i="13"/>
  <c r="A22" i="13"/>
  <c r="F24" i="1"/>
  <c r="F51" i="1"/>
  <c r="D8" i="1"/>
  <c r="D53" i="1"/>
  <c r="D42" i="1"/>
  <c r="F59" i="1"/>
  <c r="F39" i="1"/>
  <c r="F33" i="1"/>
  <c r="D51" i="1"/>
  <c r="F37" i="1"/>
  <c r="B16" i="13"/>
  <c r="B10" i="13"/>
  <c r="I22" i="13"/>
  <c r="D44" i="1"/>
  <c r="F29" i="1"/>
  <c r="D38" i="1"/>
  <c r="D40" i="1"/>
  <c r="E46" i="1"/>
  <c r="E23" i="1"/>
  <c r="E42" i="1"/>
  <c r="E63" i="1"/>
  <c r="E33" i="1"/>
  <c r="E53" i="1"/>
  <c r="E52" i="1"/>
  <c r="E38" i="1"/>
  <c r="E27" i="1"/>
  <c r="E12" i="1"/>
  <c r="F46" i="1"/>
  <c r="D29" i="1"/>
  <c r="G16" i="13"/>
  <c r="D57" i="1"/>
  <c r="D50" i="1"/>
  <c r="F12" i="1"/>
  <c r="G22" i="13"/>
  <c r="F28" i="1"/>
  <c r="K22" i="13"/>
  <c r="D37" i="1"/>
  <c r="D28" i="1"/>
  <c r="B22" i="13"/>
  <c r="F61" i="1"/>
  <c r="L22" i="13"/>
  <c r="D63" i="1"/>
  <c r="F52" i="1"/>
  <c r="F56" i="1"/>
  <c r="D23" i="1"/>
  <c r="D46" i="1"/>
  <c r="D24" i="1"/>
  <c r="D56" i="1"/>
  <c r="C10" i="13"/>
  <c r="F13" i="1"/>
  <c r="F38" i="1"/>
  <c r="F53" i="1"/>
  <c r="E37" i="1" l="1"/>
  <c r="E58" i="1"/>
  <c r="E15" i="1"/>
  <c r="E31" i="1"/>
  <c r="E16" i="1"/>
  <c r="E40" i="1"/>
  <c r="E22" i="1"/>
  <c r="E61" i="1"/>
  <c r="E32" i="1"/>
  <c r="E56" i="1"/>
  <c r="E21" i="1"/>
  <c r="E43" i="1"/>
  <c r="E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<sst xmlns="http://schemas.openxmlformats.org/spreadsheetml/2006/main" count="4577" uniqueCount="1580">
  <si>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</si>
  <si>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</si>
  <si>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</si>
  <si>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</si>
  <si>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</si>
  <si>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</si>
  <si>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</si>
  <si>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</si>
  <si>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</si>
  <si>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</si>
  <si>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</si>
  <si>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</si>
  <si>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</si>
  <si>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</si>
  <si>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</si>
  <si>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</si>
  <si>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</si>
  <si>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</si>
  <si>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</si>
  <si>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</si>
  <si>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</si>
  <si>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</si>
  <si>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</si>
  <si>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</si>
  <si>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</si>
  <si>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</si>
  <si>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</si>
  <si>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</si>
  <si>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</si>
  <si>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</si>
  <si>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</si>
  <si>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</si>
  <si>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</si>
  <si>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</si>
  <si>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</si>
  <si>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</si>
  <si>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</si>
  <si>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</si>
  <si>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</si>
  <si>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</si>
  <si>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</si>
  <si>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</si>
  <si>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</si>
  <si>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</si>
  <si>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</si>
  <si>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</si>
  <si>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</si>
  <si>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</si>
  <si>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</si>
  <si>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</si>
  <si>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</si>
  <si>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</si>
  <si>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</si>
  <si>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</si>
  <si>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</si>
  <si>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</si>
  <si>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</si>
  <si>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</si>
  <si>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</si>
  <si>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</si>
  <si>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</si>
  <si>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</si>
  <si>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</si>
  <si>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</si>
  <si>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</si>
  <si>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perm_improv_08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</si>
  <si>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</si>
  <si>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</si>
  <si>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</si>
  <si>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</si>
  <si>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</si>
  <si>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</si>
  <si>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</si>
  <si>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</si>
  <si>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</si>
  <si>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</si>
  <si>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</si>
  <si>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</si>
  <si>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</si>
  <si>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</si>
  <si>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</si>
  <si>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</si>
  <si>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</si>
  <si>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</si>
  <si>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</si>
  <si>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</si>
  <si>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</si>
  <si>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</si>
  <si>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</si>
  <si>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</si>
  <si>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</si>
  <si>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</si>
  <si>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</si>
  <si>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</si>
  <si>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</si>
  <si>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</si>
  <si>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</si>
  <si>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</si>
  <si>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</si>
  <si>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</si>
  <si>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</si>
  <si>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</si>
  <si>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</si>
  <si>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</si>
  <si>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</si>
  <si>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</si>
  <si>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</si>
  <si>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</si>
  <si>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</si>
  <si>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</si>
  <si>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</si>
  <si>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</si>
  <si>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</si>
  <si>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</si>
  <si>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</si>
  <si>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</si>
  <si>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</si>
  <si>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</si>
  <si>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</si>
  <si>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</si>
  <si>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</si>
  <si>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</si>
  <si>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</si>
  <si>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</si>
  <si>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</si>
  <si>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</si>
  <si>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</si>
  <si>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</si>
  <si>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</si>
  <si>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</si>
  <si>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</si>
  <si>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</si>
  <si>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</si>
  <si>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</si>
  <si>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</si>
  <si>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</si>
  <si>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</si>
  <si>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</si>
  <si>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</si>
  <si>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</si>
  <si>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</si>
  <si>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</si>
  <si>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</si>
  <si>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</si>
  <si>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</si>
  <si>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</si>
  <si>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</si>
  <si>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</si>
  <si>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</si>
  <si>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</si>
  <si>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</si>
  <si>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</si>
  <si>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</si>
  <si>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</si>
  <si>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</si>
  <si>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</si>
  <si>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</si>
  <si>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</si>
  <si>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</si>
  <si>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</si>
  <si>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</si>
  <si>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</si>
  <si>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</si>
  <si>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</si>
  <si>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</si>
  <si>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</si>
  <si>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</si>
  <si>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</si>
  <si>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</si>
  <si>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</si>
  <si>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</si>
  <si>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</si>
  <si>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</si>
  <si>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</si>
  <si>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</si>
  <si>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</si>
  <si>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</si>
  <si>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</si>
  <si>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</si>
  <si>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</si>
  <si>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</si>
  <si>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</si>
  <si>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</si>
  <si>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</si>
  <si>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</si>
  <si>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</si>
  <si>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</si>
  <si>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</si>
  <si>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</si>
  <si>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</si>
  <si>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</si>
  <si>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</si>
  <si>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</si>
  <si>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</si>
  <si>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</si>
  <si>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</si>
  <si>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</si>
  <si>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</si>
  <si>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</si>
  <si>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</si>
  <si>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</si>
  <si>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</si>
  <si>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</si>
  <si>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</si>
  <si>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</si>
  <si>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</si>
  <si>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</si>
  <si>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</si>
  <si>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</si>
  <si>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</si>
  <si>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</si>
  <si>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</si>
  <si>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</si>
  <si>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</si>
  <si>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</si>
  <si>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</si>
  <si>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</si>
  <si>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</si>
  <si>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</si>
  <si>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</si>
  <si>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</si>
  <si>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</si>
  <si>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</si>
  <si>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</si>
  <si>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</si>
  <si>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</si>
  <si>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</si>
  <si>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</si>
  <si>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</si>
  <si>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</si>
  <si>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</si>
  <si>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</si>
  <si>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</si>
  <si>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</si>
  <si>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</si>
  <si>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</si>
  <si>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</si>
  <si>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</si>
  <si>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</si>
  <si>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</si>
  <si>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</si>
  <si>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</si>
  <si>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</si>
  <si>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</si>
  <si>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</si>
  <si>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</si>
  <si>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</si>
  <si>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</si>
  <si>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</si>
  <si>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</si>
  <si>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</si>
  <si>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</si>
  <si>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</si>
  <si>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</si>
  <si>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</si>
  <si>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</si>
  <si>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</si>
  <si>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</si>
  <si>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</si>
  <si>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</si>
  <si>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</si>
  <si>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</si>
  <si>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</si>
  <si>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</si>
  <si>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</si>
  <si>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</si>
  <si>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</si>
  <si>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</si>
  <si>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</si>
  <si>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</si>
  <si>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</si>
  <si>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</si>
  <si>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</si>
  <si>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</si>
  <si>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</si>
  <si>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</si>
  <si>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</si>
  <si>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</si>
  <si>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</si>
  <si>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</si>
  <si>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</si>
  <si>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</si>
  <si>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</si>
  <si>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</si>
  <si>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</si>
  <si>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</si>
  <si>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</si>
  <si>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</si>
  <si>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</si>
  <si>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</si>
  <si>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</si>
  <si>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</si>
  <si>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</si>
  <si>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</si>
  <si>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</si>
  <si>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</si>
  <si>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</si>
  <si>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</si>
  <si>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</si>
  <si>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</si>
  <si>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</si>
  <si>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</si>
  <si>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</si>
  <si>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</si>
  <si>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</si>
  <si>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</si>
  <si>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</si>
  <si>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</si>
  <si>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</si>
  <si>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</si>
  <si>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</si>
  <si>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</si>
  <si>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</si>
  <si>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</si>
  <si>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</si>
  <si>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</si>
  <si>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</si>
  <si>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</si>
  <si>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</si>
  <si>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</si>
  <si>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</si>
  <si>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</si>
  <si>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</si>
  <si>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</si>
  <si>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</si>
  <si>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</si>
  <si>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</si>
  <si>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</si>
  <si>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</si>
  <si>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</si>
  <si>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</si>
  <si>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</si>
  <si>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</si>
  <si>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</si>
  <si>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</si>
  <si>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</si>
  <si>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</si>
  <si>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</si>
  <si>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</si>
  <si>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</si>
  <si>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</si>
  <si>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</si>
  <si>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</si>
  <si>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</si>
  <si>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</si>
  <si>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</si>
  <si>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</si>
  <si>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</si>
  <si>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</si>
  <si>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</si>
  <si>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</si>
  <si>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</si>
  <si>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</si>
  <si>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</si>
  <si>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</si>
  <si>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</si>
  <si>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</si>
  <si>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</si>
  <si>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</si>
  <si>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</si>
  <si>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</si>
  <si>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</si>
  <si>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</si>
  <si>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</si>
  <si>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</si>
  <si>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</si>
  <si>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</si>
  <si>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</si>
  <si>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</si>
  <si>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</si>
  <si>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</si>
  <si>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</si>
  <si>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</si>
  <si>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</si>
  <si>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</si>
  <si>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</si>
  <si>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</si>
  <si>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</si>
  <si>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</si>
  <si>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</si>
  <si>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</si>
  <si>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</si>
  <si>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</si>
  <si>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</si>
  <si>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</si>
  <si>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</si>
  <si>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</si>
  <si>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</si>
  <si>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</si>
  <si>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</si>
  <si>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</si>
  <si>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</si>
  <si>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</si>
  <si>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</si>
  <si>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</si>
  <si>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</si>
  <si>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</si>
  <si>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</si>
  <si>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</si>
  <si>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</si>
  <si>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</si>
  <si>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</si>
  <si>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</si>
  <si>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</si>
  <si>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</si>
  <si>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</si>
  <si>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</si>
  <si>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</si>
  <si>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</si>
  <si>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</si>
  <si>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</si>
  <si>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</si>
  <si>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</si>
  <si>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</si>
  <si>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</si>
  <si>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</si>
  <si>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</si>
  <si>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</si>
  <si>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</si>
  <si>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</si>
  <si>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</si>
  <si>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</si>
  <si>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</si>
  <si>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</si>
  <si>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</si>
  <si>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</si>
  <si>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</si>
  <si>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</si>
  <si>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</si>
  <si>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</si>
  <si>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</si>
  <si>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</si>
  <si>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</si>
  <si>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</si>
  <si>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</si>
  <si>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</si>
  <si>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</si>
  <si>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</si>
  <si>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</si>
  <si>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</si>
  <si>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</si>
  <si>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</si>
  <si>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</si>
  <si>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</si>
  <si>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</si>
  <si>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</si>
  <si>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</si>
  <si>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</si>
  <si>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</si>
  <si>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</si>
  <si>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</si>
  <si>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</si>
  <si>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</si>
  <si>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</si>
  <si>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</si>
  <si>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</si>
  <si>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</si>
  <si>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</si>
  <si>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</si>
  <si>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</si>
  <si>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</si>
  <si>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</si>
  <si>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</si>
  <si>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</si>
  <si>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</si>
  <si>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</si>
  <si>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</si>
  <si>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</si>
  <si>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</si>
  <si>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</si>
  <si>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</si>
  <si>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</si>
  <si>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</si>
  <si>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</si>
  <si>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</si>
  <si>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</si>
  <si>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</si>
  <si>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</si>
  <si>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</si>
  <si>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</si>
  <si>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</si>
  <si>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</si>
  <si>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</si>
  <si>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</si>
  <si>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</si>
  <si>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</si>
  <si>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</si>
  <si>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</si>
  <si>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</si>
  <si>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</si>
  <si>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</si>
  <si>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</si>
  <si>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</si>
  <si>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</si>
  <si>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</si>
  <si>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</si>
  <si>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</si>
  <si>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</si>
  <si>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</si>
  <si>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</si>
  <si>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</si>
  <si>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</si>
  <si>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</si>
  <si>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</si>
  <si>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</si>
  <si>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</si>
  <si>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047217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</si>
  <si>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</si>
  <si>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</si>
  <si>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</si>
  <si>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</si>
  <si>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</si>
  <si>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</si>
  <si>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</si>
  <si>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</si>
  <si>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</si>
  <si>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</si>
  <si>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</si>
  <si>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</si>
  <si>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</si>
  <si>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</si>
  <si>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</si>
  <si>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</si>
  <si>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</si>
  <si>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</si>
  <si>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</si>
  <si>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</si>
  <si>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</si>
  <si>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</si>
  <si>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</si>
  <si>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</si>
  <si>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</si>
  <si>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</si>
  <si>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</si>
  <si>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</si>
  <si>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</si>
  <si>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</si>
  <si>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</si>
  <si>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</si>
  <si>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</si>
  <si>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</si>
  <si>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</si>
  <si>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</si>
  <si>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</si>
  <si>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</si>
  <si>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</si>
  <si>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</si>
  <si>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</si>
  <si>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</si>
  <si>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</si>
  <si>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</si>
  <si>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</si>
  <si>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</si>
  <si>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</si>
  <si>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</si>
  <si>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</si>
  <si>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</si>
  <si>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</si>
  <si>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</si>
  <si>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</si>
  <si>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</si>
  <si>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</si>
  <si>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</si>
  <si>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</si>
  <si>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</si>
  <si>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</si>
  <si>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</si>
  <si>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</si>
  <si>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</si>
  <si>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</si>
  <si>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</si>
  <si>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</si>
  <si>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</si>
  <si>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</si>
  <si>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</si>
  <si>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</si>
  <si>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</si>
  <si>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</si>
  <si>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</si>
  <si>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</si>
  <si>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</si>
  <si>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</si>
  <si>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</si>
  <si>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</si>
  <si>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</si>
  <si>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</si>
  <si>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</si>
  <si>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</si>
  <si>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</si>
  <si>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</si>
  <si>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</si>
  <si>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</si>
  <si>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</si>
  <si>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</si>
  <si>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</si>
  <si>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</si>
  <si>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</si>
  <si>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</si>
  <si>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</si>
  <si>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</si>
  <si>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</si>
  <si>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</si>
  <si>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</si>
  <si>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</si>
  <si>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</si>
  <si>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</si>
  <si>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</si>
  <si>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</si>
  <si>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</si>
  <si>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</si>
  <si>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</si>
  <si>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</si>
  <si>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</si>
  <si>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</si>
  <si>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</si>
  <si>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</si>
  <si>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</si>
  <si>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</si>
  <si>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</si>
  <si>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</si>
  <si>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</si>
  <si>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</si>
  <si>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</si>
  <si>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</si>
  <si>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</si>
  <si>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</si>
  <si>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</si>
  <si>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</si>
  <si>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</si>
  <si>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</si>
  <si>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</si>
  <si>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</si>
  <si>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</si>
  <si>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</si>
  <si>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</si>
  <si>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</si>
  <si>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</si>
  <si>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</si>
  <si>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</si>
  <si>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</si>
  <si>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</si>
  <si>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</si>
  <si>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</si>
  <si>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</si>
  <si>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</si>
  <si>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</si>
  <si>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</si>
  <si>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</si>
  <si>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</si>
  <si>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</si>
  <si>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</si>
  <si>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</si>
  <si>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</si>
  <si>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</si>
  <si>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</si>
  <si>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</si>
  <si>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</si>
  <si>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</si>
  <si>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</si>
  <si>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</si>
  <si>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</si>
  <si>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</si>
  <si>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</si>
  <si>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</si>
  <si>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</si>
  <si>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</si>
  <si>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</si>
  <si>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</si>
  <si>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</si>
  <si>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</si>
  <si>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</si>
  <si>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</si>
  <si>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</si>
  <si>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</si>
  <si>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</si>
  <si>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</si>
  <si>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</si>
  <si>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</si>
  <si>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</si>
  <si>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</si>
  <si>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</si>
  <si>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</si>
  <si>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</si>
  <si>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</si>
  <si>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</si>
  <si>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</si>
  <si>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</si>
  <si>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</si>
  <si>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</si>
  <si>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</si>
  <si>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</si>
  <si>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</si>
  <si>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</si>
  <si>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</si>
  <si>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</si>
  <si>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</si>
  <si>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</si>
  <si>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</si>
  <si>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</si>
  <si>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</si>
  <si>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</si>
  <si>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</si>
  <si>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</si>
  <si>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</si>
  <si>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</si>
  <si>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</si>
  <si>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</si>
  <si>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</si>
  <si>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</si>
  <si>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</si>
  <si>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</si>
  <si>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</si>
  <si>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</si>
  <si>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</si>
  <si>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</si>
  <si>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</si>
  <si>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</si>
  <si>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</si>
  <si>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</si>
  <si>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</si>
  <si>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</si>
  <si>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</si>
  <si>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</si>
  <si>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</si>
  <si>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</si>
  <si>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</si>
  <si>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</si>
  <si>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</si>
  <si>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</si>
  <si>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</si>
  <si>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</si>
  <si>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</si>
  <si>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</si>
  <si>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</si>
  <si>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</si>
  <si>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</si>
  <si>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</si>
  <si>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</si>
  <si>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</si>
  <si>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</si>
  <si>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</si>
  <si>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</si>
  <si>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</si>
  <si>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</si>
  <si>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</si>
  <si>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</si>
  <si>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</si>
  <si>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</si>
  <si>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</si>
  <si>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</si>
  <si>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</si>
  <si>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</si>
  <si>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</si>
  <si>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</si>
  <si>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</si>
  <si>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</si>
  <si>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</si>
  <si>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</si>
  <si>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</si>
  <si>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</si>
  <si>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</si>
  <si>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</si>
  <si>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</si>
  <si>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</si>
  <si>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</si>
  <si>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</si>
  <si>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</si>
  <si>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</si>
  <si>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</si>
  <si>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</si>
  <si>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</si>
  <si>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</si>
  <si>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</si>
  <si>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</si>
  <si>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</si>
  <si>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</si>
  <si>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</si>
  <si>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</si>
  <si>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</si>
  <si>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</si>
  <si>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</si>
  <si>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</si>
  <si>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</si>
  <si>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</si>
  <si>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</si>
  <si>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</si>
  <si>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</si>
  <si>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</si>
  <si>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</si>
  <si>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</si>
  <si>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</si>
  <si>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</si>
  <si>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</si>
  <si>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</si>
  <si>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</si>
  <si>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</si>
  <si>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</si>
  <si>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</si>
  <si>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</si>
  <si>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</si>
  <si>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</si>
  <si>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</si>
  <si>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</si>
  <si>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</si>
  <si>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</si>
  <si>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</si>
  <si>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</si>
  <si>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</si>
  <si>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</si>
  <si>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</si>
  <si>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</si>
  <si>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Austintown Local (Mahoning)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</si>
  <si>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</si>
  <si>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</si>
  <si>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</si>
  <si>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</si>
  <si>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</si>
  <si>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</si>
  <si>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</si>
  <si>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</si>
  <si>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</si>
  <si>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</si>
  <si>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</si>
  <si>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</si>
  <si>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</si>
  <si>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</si>
  <si>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</si>
  <si>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</si>
  <si>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</si>
  <si>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</si>
  <si>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</si>
  <si>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</si>
  <si>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</si>
  <si>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</si>
  <si>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</si>
  <si>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</si>
  <si>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</si>
  <si>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</si>
  <si>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</si>
  <si>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</si>
  <si>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</si>
  <si>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</si>
  <si>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</si>
  <si>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</si>
  <si>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</si>
  <si>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</si>
  <si>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Bowling Green City (Wood)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</si>
  <si>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</si>
  <si>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</si>
  <si>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</si>
  <si>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</si>
  <si>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</si>
  <si>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</si>
  <si>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</si>
  <si>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</si>
  <si>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</si>
  <si>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</si>
  <si>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</si>
  <si>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</si>
  <si>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</si>
  <si>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</si>
  <si>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</si>
  <si>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</si>
  <si>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</si>
  <si>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</si>
  <si>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</si>
  <si>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</si>
  <si>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</si>
  <si>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</si>
  <si>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</si>
  <si>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</si>
  <si>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</si>
  <si>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</si>
  <si>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Carey Exempted Village (Wyandot)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</si>
  <si>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</si>
  <si>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</si>
  <si>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</si>
  <si>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</si>
  <si>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</si>
  <si>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</si>
  <si>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</si>
  <si>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</si>
  <si>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</si>
  <si>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</si>
  <si>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</si>
  <si>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</si>
  <si>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</si>
  <si>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</si>
  <si>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</si>
  <si>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</si>
  <si>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</si>
  <si>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</si>
  <si>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</si>
  <si>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</si>
  <si>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</si>
  <si>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</si>
  <si>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Cleveland Municipal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</si>
  <si>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</si>
  <si>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</si>
  <si>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</si>
  <si>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</si>
  <si>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</si>
  <si>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</si>
  <si>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</si>
  <si>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City (Franklin)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</si>
  <si>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</si>
  <si>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</si>
  <si>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</si>
  <si>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</si>
  <si>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</si>
  <si>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</si>
  <si>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</si>
  <si>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</si>
  <si>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</si>
  <si>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</si>
  <si>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</si>
  <si>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</si>
  <si>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</si>
  <si>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</si>
  <si>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</si>
  <si>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</si>
  <si>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</si>
  <si>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</si>
  <si>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</si>
  <si>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</si>
  <si>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</si>
  <si>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</si>
  <si>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</si>
  <si>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</si>
  <si>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</si>
  <si>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</si>
  <si>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</si>
  <si>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</si>
  <si>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Cleveland City (Cuyahoga)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</si>
  <si>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</si>
  <si>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</si>
  <si>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</si>
  <si>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</si>
  <si>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</si>
  <si>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</si>
  <si>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</si>
  <si>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</si>
  <si>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</si>
  <si>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Eastern Local (Pike)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</si>
  <si>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</si>
  <si>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</si>
  <si>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</si>
  <si>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</si>
  <si>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</si>
  <si>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</si>
  <si>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</si>
  <si>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</si>
  <si>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Elyria City (Lorain)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</si>
  <si>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</si>
  <si>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</si>
  <si>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</si>
  <si>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</si>
  <si>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</si>
  <si>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</si>
  <si>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</si>
  <si>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</si>
  <si>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</si>
  <si>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</si>
  <si>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</si>
  <si>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</si>
  <si>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</si>
  <si>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</si>
  <si>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</si>
  <si>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</si>
  <si>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</si>
  <si>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</si>
  <si>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</si>
  <si>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</si>
  <si>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</si>
  <si>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</si>
  <si>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</si>
  <si>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</si>
  <si>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</si>
  <si>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</si>
  <si>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</si>
  <si>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</si>
  <si>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</si>
  <si>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</si>
  <si>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</si>
  <si>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</si>
  <si>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</si>
  <si>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</si>
  <si>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</si>
  <si>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</si>
  <si>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Garfield Heights City (Cuyahoga)</t>
  </si>
  <si>
    <t>Geneva Area City (Ashtabula)</t>
  </si>
  <si>
    <t>Genoa Area Local (Ottawa)</t>
  </si>
  <si>
    <t>Georgetown Exempted Village (Brown)</t>
  </si>
  <si>
    <t>Gibsonburg Exempted Village (Sandusky)</t>
  </si>
  <si>
    <t>Girard City (Trumbull)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</si>
  <si>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</si>
  <si>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</si>
  <si>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</si>
  <si>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</si>
  <si>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</si>
  <si>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</si>
  <si>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</si>
  <si>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</si>
  <si>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</si>
  <si>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</si>
  <si>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</si>
  <si>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</si>
  <si>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</si>
  <si>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</si>
  <si>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</si>
  <si>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</si>
  <si>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</si>
  <si>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</si>
  <si>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</si>
  <si>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</si>
  <si>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</si>
  <si>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</si>
  <si>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</si>
  <si>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</si>
  <si>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</si>
  <si>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</si>
  <si>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</si>
  <si>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</si>
  <si>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</si>
  <si>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</si>
  <si>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</si>
  <si>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Huron City (Erie)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</si>
  <si>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</si>
  <si>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</si>
  <si>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</si>
  <si>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</si>
  <si>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</si>
  <si>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</si>
  <si>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</si>
  <si>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</si>
  <si>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</si>
  <si>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</si>
  <si>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</si>
  <si>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</si>
  <si>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</si>
  <si>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</si>
  <si>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</si>
  <si>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</si>
  <si>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</si>
  <si>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</si>
  <si>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</si>
  <si>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</si>
  <si>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</si>
  <si>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</si>
  <si>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Kettering City (Montgomery)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</si>
  <si>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</si>
  <si>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</si>
  <si>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</si>
  <si>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</si>
  <si>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</si>
  <si>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</si>
  <si>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</si>
  <si>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</si>
  <si>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</si>
  <si>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</si>
  <si>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</si>
  <si>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</si>
  <si>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</si>
  <si>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</si>
  <si>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</si>
  <si>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</si>
  <si>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</si>
  <si>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</si>
  <si>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</si>
  <si>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</si>
  <si>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</si>
  <si>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</si>
  <si>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</si>
  <si>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</si>
  <si>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</si>
  <si>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</si>
  <si>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</si>
  <si>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</si>
  <si>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</si>
  <si>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</si>
  <si>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</si>
  <si>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</si>
  <si>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</si>
  <si>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</si>
  <si>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</si>
  <si>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</si>
  <si>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</si>
  <si>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</si>
  <si>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</si>
  <si>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</si>
  <si>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</si>
  <si>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</si>
  <si>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</si>
  <si>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</si>
  <si>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</si>
  <si>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</si>
  <si>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</si>
  <si>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</si>
  <si>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</si>
  <si>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</si>
  <si>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</si>
  <si>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</si>
  <si>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</si>
  <si>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</si>
  <si>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</si>
  <si>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</si>
  <si>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</si>
  <si>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</si>
  <si>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</si>
  <si>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</si>
  <si>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</si>
  <si>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</si>
  <si>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</si>
  <si>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</si>
  <si>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</si>
  <si>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</si>
  <si>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Medina City (Medina)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</si>
  <si>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</si>
  <si>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</si>
  <si>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</si>
  <si>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</si>
  <si>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</si>
  <si>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</si>
  <si>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</si>
  <si>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</si>
  <si>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</si>
  <si>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</si>
  <si>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</si>
  <si>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</si>
  <si>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</si>
  <si>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</si>
  <si>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</si>
  <si>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</si>
  <si>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</si>
  <si>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</si>
  <si>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</si>
  <si>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</si>
  <si>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</si>
  <si>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</si>
  <si>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</si>
  <si>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</si>
  <si>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</si>
  <si>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</si>
  <si>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</si>
  <si>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</si>
  <si>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</si>
  <si>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</si>
  <si>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</si>
  <si>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</si>
  <si>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</si>
  <si>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</si>
  <si>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</si>
  <si>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</si>
  <si>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</si>
  <si>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</si>
  <si>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Newbury Local (Geauga)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</si>
  <si>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</si>
  <si>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</si>
  <si>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</si>
  <si>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</si>
  <si>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</si>
  <si>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</si>
  <si>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</si>
  <si>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</si>
  <si>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</si>
  <si>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</si>
  <si>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</si>
  <si>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</si>
  <si>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</si>
  <si>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</si>
  <si>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 Union Local (Union)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</si>
  <si>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</si>
  <si>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</si>
  <si>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</si>
  <si>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</si>
  <si>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</si>
  <si>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</si>
  <si>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</si>
  <si>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</si>
  <si>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</si>
  <si>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</si>
  <si>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</si>
  <si>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</si>
  <si>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Northwood Local (Wood)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</si>
  <si>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</si>
  <si>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</si>
  <si>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</si>
  <si>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</si>
  <si>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</si>
  <si>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</si>
  <si>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</si>
  <si>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Oberlin City (Lorain)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</si>
  <si>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</si>
  <si>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</si>
  <si>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</si>
  <si>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</si>
  <si>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</si>
  <si>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</si>
  <si>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</si>
  <si>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</si>
  <si>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</si>
  <si>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</si>
  <si>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</si>
  <si>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</si>
  <si>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</si>
  <si>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</si>
  <si>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</si>
  <si>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</si>
  <si>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</si>
  <si>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</si>
  <si>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</si>
  <si>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</si>
  <si>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</si>
  <si>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</si>
  <si>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</si>
  <si>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</si>
  <si>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</si>
  <si>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</si>
  <si>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</si>
  <si>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</si>
  <si>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</si>
  <si>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</si>
  <si>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</si>
  <si>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</si>
  <si>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</si>
  <si>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</si>
  <si>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</si>
  <si>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</si>
  <si>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</si>
  <si>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</si>
  <si>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</si>
  <si>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</si>
  <si>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</si>
  <si>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</si>
  <si>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</si>
  <si>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</si>
  <si>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</si>
  <si>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</si>
  <si>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</si>
  <si>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</si>
  <si>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</si>
  <si>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</si>
  <si>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</si>
  <si>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</si>
  <si>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</si>
  <si>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</si>
  <si>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</si>
  <si>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</si>
  <si>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</si>
  <si>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</si>
  <si>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</si>
  <si>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</si>
  <si>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</si>
  <si>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</si>
  <si>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</si>
  <si>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</si>
  <si>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</si>
  <si>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</si>
  <si>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</si>
  <si>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</si>
  <si>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</si>
  <si>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</si>
  <si>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</si>
  <si>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</si>
  <si>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</si>
  <si>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</si>
  <si>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</si>
  <si>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</si>
  <si>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</si>
  <si>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</si>
  <si>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</si>
  <si>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</si>
  <si>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</si>
  <si>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</si>
  <si>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</si>
  <si>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</si>
  <si>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</si>
  <si>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</si>
  <si>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</si>
  <si>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</si>
  <si>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City (Clark)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</si>
  <si>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</si>
  <si>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</si>
  <si>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</si>
  <si>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</si>
  <si>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</si>
  <si>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</si>
  <si>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</si>
  <si>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</si>
  <si>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Stow-Munroe Falls City (Summit)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</si>
  <si>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</si>
  <si>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</si>
  <si>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</si>
  <si>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</si>
  <si>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</si>
  <si>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</si>
  <si>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</si>
  <si>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</si>
  <si>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</si>
  <si>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</si>
  <si>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</si>
  <si>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</si>
  <si>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</si>
  <si>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</si>
  <si>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</si>
  <si>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</si>
  <si>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</si>
  <si>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</si>
  <si>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</si>
  <si>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</si>
  <si>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</si>
  <si>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</si>
  <si>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</si>
  <si>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</si>
  <si>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</si>
  <si>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</si>
  <si>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</si>
  <si>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</si>
  <si>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</si>
  <si>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</si>
  <si>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</si>
  <si>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</si>
  <si>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</si>
  <si>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</si>
  <si>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</si>
  <si>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</si>
  <si>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</si>
  <si>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</si>
  <si>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</si>
  <si>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</si>
  <si>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</si>
  <si>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</si>
  <si>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</si>
  <si>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</si>
  <si>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</si>
  <si>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</si>
  <si>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</si>
  <si>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</si>
  <si>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</si>
  <si>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</si>
  <si>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</si>
  <si>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</si>
  <si>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</si>
  <si>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</si>
  <si>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</si>
  <si>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</si>
  <si>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</si>
  <si>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</si>
  <si>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</si>
  <si>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</si>
  <si>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</si>
  <si>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</si>
  <si>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</si>
  <si>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</si>
  <si>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</si>
  <si>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</si>
  <si>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</si>
  <si>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</si>
  <si>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</si>
  <si>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</si>
  <si>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</si>
  <si>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</si>
  <si>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</si>
  <si>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</si>
  <si>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</si>
  <si>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</si>
  <si>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</si>
  <si>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</si>
  <si>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</si>
  <si>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</si>
  <si>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</si>
  <si>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</si>
  <si>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</si>
  <si>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</si>
  <si>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</si>
  <si>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</si>
  <si>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</si>
  <si>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</si>
  <si>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</si>
  <si>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</si>
  <si>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</si>
  <si>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</si>
  <si>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</si>
  <si>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</si>
  <si>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</si>
  <si>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</si>
  <si>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</si>
  <si>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</si>
  <si>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</si>
  <si>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</si>
  <si>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</si>
  <si>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</si>
  <si>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</si>
  <si>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</si>
  <si>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</si>
  <si>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</si>
  <si>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</si>
  <si>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</si>
  <si>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</si>
  <si>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</si>
  <si>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</si>
  <si>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</si>
  <si>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</si>
  <si>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</si>
  <si>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N</t>
  </si>
  <si>
    <t>General Financial Condition</t>
  </si>
  <si>
    <t>Ending Balance as % of Total Revenue</t>
  </si>
  <si>
    <t>N, H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</si>
  <si>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</si>
  <si>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</si>
  <si>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</si>
  <si>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</si>
  <si>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K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</si>
  <si>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</si>
  <si>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</si>
  <si>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</si>
  <si>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</si>
  <si>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</si>
  <si>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</si>
  <si>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</si>
  <si>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</si>
  <si>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</si>
  <si>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</si>
  <si>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</si>
  <si>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</si>
  <si>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</si>
  <si>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</si>
  <si>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</si>
  <si>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</si>
  <si>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</si>
  <si>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</si>
  <si>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</si>
  <si>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</si>
  <si>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</si>
  <si>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</si>
  <si>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</si>
  <si>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</si>
  <si>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</si>
  <si>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</si>
  <si>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</si>
  <si>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</si>
  <si>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</si>
  <si>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</si>
  <si>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</si>
  <si>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</si>
  <si>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</si>
  <si>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</si>
  <si>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</si>
  <si>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</si>
  <si>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</si>
  <si>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</si>
  <si>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</si>
  <si>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</si>
  <si>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</si>
  <si>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</si>
  <si>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</si>
  <si>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</si>
  <si>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</si>
  <si>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</si>
  <si>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</si>
  <si>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</si>
  <si>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</si>
  <si>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</si>
  <si>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</si>
  <si>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</si>
  <si>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</si>
  <si>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</si>
  <si>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</si>
  <si>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</si>
  <si>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</si>
  <si>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</si>
  <si>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</si>
  <si>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</si>
  <si>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</si>
  <si>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</si>
  <si>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</si>
  <si>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</si>
  <si>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</si>
  <si>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</si>
  <si>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</si>
  <si>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</si>
  <si>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</si>
  <si>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</si>
  <si>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</si>
  <si>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</si>
  <si>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</si>
  <si>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</si>
  <si>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</si>
  <si>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</si>
  <si>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</si>
  <si>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</si>
  <si>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</si>
  <si>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</si>
  <si>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</si>
  <si>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</si>
  <si>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</si>
  <si>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</si>
  <si>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</si>
  <si>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</si>
  <si>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</si>
  <si>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</si>
  <si>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</si>
  <si>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</si>
  <si>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</si>
  <si>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</si>
  <si>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</si>
  <si>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</si>
  <si>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</si>
  <si>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Edison Local (Erie)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</si>
  <si>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</si>
  <si>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</si>
  <si>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</si>
  <si>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</si>
  <si>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</si>
  <si>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</si>
  <si>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</si>
  <si>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</si>
  <si>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</si>
  <si>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</si>
  <si>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</si>
  <si>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</si>
  <si>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</si>
  <si>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</si>
  <si>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</si>
  <si>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</si>
  <si>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</si>
  <si>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</si>
  <si>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</si>
  <si>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</si>
  <si>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</si>
  <si>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</si>
  <si>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</si>
  <si>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</si>
  <si>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</si>
  <si>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</si>
  <si>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</si>
  <si>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add_adm</t>
  </si>
  <si>
    <t>Additional Weight (Econ Disadv percentage/state econ disadv average )*0.1  added to ADM (weighted value* Column 1)</t>
  </si>
  <si>
    <t>Total_EFM_ADM_FY13</t>
  </si>
  <si>
    <t>A</t>
  </si>
  <si>
    <t>C</t>
  </si>
  <si>
    <t>B</t>
  </si>
  <si>
    <t>D</t>
  </si>
  <si>
    <t>F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</si>
  <si>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</si>
  <si>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</si>
  <si>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</si>
  <si>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</si>
  <si>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</si>
  <si>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</si>
  <si>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2016</t>
  </si>
  <si>
    <t>School District Fiscal Benchmark Report FY2017</t>
  </si>
  <si>
    <t>General Financial Condition Actual FY17</t>
  </si>
  <si>
    <t>Property valuation per pupil (Tax Year 2015)</t>
  </si>
  <si>
    <t>Median Income (Tax Year 2015)</t>
  </si>
  <si>
    <t>Permanent improvement tax rate (Tax Year 2015)</t>
  </si>
  <si>
    <t>2017</t>
  </si>
  <si>
    <t>2017, TY 2015</t>
  </si>
  <si>
    <t>SOES June 2017</t>
  </si>
  <si>
    <t>As reported on the district Local Report Card 2017</t>
  </si>
  <si>
    <t>As reported on the district Local Report Card 2016</t>
  </si>
  <si>
    <t>N/A</t>
  </si>
  <si>
    <t>Grandview Heights Schools City (Franklin)</t>
  </si>
  <si>
    <t>New Lexington School District Local (Perry)</t>
  </si>
  <si>
    <t>Sylvania Schools City (Lucas)</t>
  </si>
  <si>
    <t>Riverdale Local (Hancock)</t>
  </si>
  <si>
    <t>Switzerland of Ohio Local (Monroe)</t>
  </si>
  <si>
    <t>Put-In-Bay Local (Ottawa)</t>
  </si>
  <si>
    <t>McDonald Local (Trumbull)</t>
  </si>
  <si>
    <t>Edon Northwest Local (Williams)</t>
  </si>
  <si>
    <t>Adams County Ohio Valley Local (Adams)</t>
  </si>
  <si>
    <t>Total EFM ADM FY17</t>
  </si>
  <si>
    <t>Total Weighted EFM ADM FY17</t>
  </si>
  <si>
    <t>EMIS- 5 yr forecast, Oct FY18</t>
  </si>
  <si>
    <t>Value Added Composite Score 2016</t>
  </si>
  <si>
    <t>FY2017 Actual Line 6.01</t>
  </si>
  <si>
    <t>FY2017 Actual Line 10.01/  Line 1.07</t>
  </si>
  <si>
    <t>Line 10.01 FY2017 Actual- Line 10.01 FY2016 Actual</t>
  </si>
  <si>
    <t>FY2017 Actual Lines 4.01,4.02,4.03,4.05,4.055,4.06/ Line 1.07</t>
  </si>
  <si>
    <t>FY2017 Actual Line 3.010+3.020/  Line 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</si>
</sst>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49">
    <xf numFmtId="0" fontId="0" fillId="0" borderId="0" xfId="0"/>
    <xf numFmtId="0" fontId="0" fillId="2" borderId="0" xfId="0" applyFill="1"/>
    <xf numFmtId="0" fontId="6" fillId="2" borderId="1" xfId="3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Alignment="1" applyProtection="1">
      <alignment horizontal="center"/>
      <protection hidden="1"/>
    </xf>
    <xf numFmtId="166" fontId="6" fillId="2" borderId="0" xfId="3" applyNumberFormat="1" applyFont="1" applyFill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Font="1"/>
    <xf numFmtId="0" fontId="1" fillId="0" borderId="0" xfId="4" applyFont="1"/>
    <xf numFmtId="0" fontId="5" fillId="2" borderId="0" xfId="3" applyFont="1" applyFill="1" applyAlignment="1" applyProtection="1">
      <alignment horizontal="right" vertical="center"/>
      <protection locked="0" hidden="1"/>
    </xf>
    <xf numFmtId="0" fontId="1" fillId="2" borderId="0" xfId="3" applyFill="1" applyAlignment="1" applyProtection="1">
      <alignment horizontal="center" vertical="center"/>
      <protection locked="0" hidden="1"/>
    </xf>
    <xf numFmtId="0" fontId="7" fillId="2" borderId="0" xfId="3" applyFont="1" applyFill="1" applyProtection="1">
      <protection hidden="1"/>
    </xf>
    <xf numFmtId="0" fontId="1" fillId="2" borderId="0" xfId="3" applyFill="1" applyProtection="1">
      <protection hidden="1"/>
    </xf>
    <xf numFmtId="0" fontId="6" fillId="2" borderId="0" xfId="3" applyFont="1" applyFill="1" applyProtection="1">
      <protection hidden="1"/>
    </xf>
    <xf numFmtId="0" fontId="5" fillId="2" borderId="0" xfId="3" applyFont="1" applyFill="1" applyProtection="1">
      <protection hidden="1"/>
    </xf>
    <xf numFmtId="0" fontId="8" fillId="2" borderId="0" xfId="3" applyFont="1" applyFill="1" applyProtection="1">
      <protection hidden="1"/>
    </xf>
    <xf numFmtId="0" fontId="1" fillId="0" borderId="0" xfId="0" quotePrefix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ill="1" applyAlignment="1">
      <alignment vertical="center"/>
    </xf>
    <xf numFmtId="0" fontId="11" fillId="2" borderId="0" xfId="2" applyFill="1" applyAlignment="1" applyProtection="1">
      <alignment vertical="center"/>
    </xf>
    <xf numFmtId="0" fontId="1" fillId="2" borderId="0" xfId="3" applyFill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/>
    <xf numFmtId="0" fontId="7" fillId="2" borderId="0" xfId="3" applyFont="1" applyFill="1" applyAlignment="1">
      <alignment horizontal="center"/>
    </xf>
    <xf numFmtId="0" fontId="1" fillId="2" borderId="1" xfId="3" applyFill="1" applyBorder="1"/>
    <xf numFmtId="49" fontId="1" fillId="2" borderId="1" xfId="3" applyNumberFormat="1" applyFill="1" applyBorder="1"/>
    <xf numFmtId="49" fontId="1" fillId="2" borderId="0" xfId="3" applyNumberFormat="1" applyFill="1"/>
    <xf numFmtId="49" fontId="7" fillId="2" borderId="0" xfId="3" applyNumberFormat="1" applyFont="1" applyFill="1" applyAlignment="1">
      <alignment horizontal="center"/>
    </xf>
    <xf numFmtId="49" fontId="7" fillId="2" borderId="0" xfId="3" applyNumberFormat="1" applyFont="1" applyFill="1"/>
    <xf numFmtId="49" fontId="1" fillId="2" borderId="1" xfId="3" applyNumberFormat="1" applyFill="1" applyBorder="1" applyAlignment="1">
      <alignment horizontal="center"/>
    </xf>
    <xf numFmtId="0" fontId="1" fillId="2" borderId="1" xfId="3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5" xfId="3" applyFill="1" applyBorder="1"/>
    <xf numFmtId="0" fontId="1" fillId="2" borderId="6" xfId="3" applyFill="1" applyBorder="1"/>
    <xf numFmtId="0" fontId="1" fillId="2" borderId="1" xfId="3" applyFill="1" applyBorder="1" applyAlignment="1">
      <alignment vertical="center" wrapText="1"/>
    </xf>
    <xf numFmtId="0" fontId="8" fillId="2" borderId="1" xfId="3" applyFont="1" applyFill="1" applyBorder="1"/>
    <xf numFmtId="0" fontId="1" fillId="2" borderId="1" xfId="3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ill="1" applyBorder="1"/>
    <xf numFmtId="0" fontId="8" fillId="2" borderId="0" xfId="3" applyFont="1" applyFill="1"/>
    <xf numFmtId="49" fontId="8" fillId="2" borderId="1" xfId="3" applyNumberFormat="1" applyFont="1" applyFill="1" applyBorder="1"/>
    <xf numFmtId="49" fontId="1" fillId="2" borderId="0" xfId="3" applyNumberFormat="1" applyFill="1" applyAlignment="1">
      <alignment horizontal="center"/>
    </xf>
    <xf numFmtId="0" fontId="1" fillId="2" borderId="0" xfId="3" applyFill="1" applyAlignment="1">
      <alignment horizontal="center"/>
    </xf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/>
    <xf numFmtId="0" fontId="1" fillId="0" borderId="0" xfId="6" applyFont="1"/>
    <xf numFmtId="0" fontId="1" fillId="0" borderId="0" xfId="6" applyFont="1" applyAlignment="1">
      <alignment vertical="center" wrapText="1"/>
    </xf>
    <xf numFmtId="0" fontId="1" fillId="0" borderId="0" xfId="6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" fillId="0" borderId="0" xfId="3" applyNumberFormat="1"/>
    <xf numFmtId="2" fontId="1" fillId="0" borderId="0" xfId="0" applyNumberFormat="1" applyFont="1"/>
    <xf numFmtId="165" fontId="1" fillId="0" borderId="0" xfId="0" applyNumberFormat="1" applyFont="1"/>
    <xf numFmtId="168" fontId="1" fillId="0" borderId="0" xfId="0" applyNumberFormat="1" applyFont="1"/>
    <xf numFmtId="0" fontId="12" fillId="0" borderId="1" xfId="5" applyFont="1" applyBorder="1" applyAlignment="1">
      <alignment horizontal="center"/>
    </xf>
    <xf numFmtId="0" fontId="12" fillId="0" borderId="0" xfId="5" applyFont="1"/>
    <xf numFmtId="0" fontId="13" fillId="0" borderId="1" xfId="0" applyFont="1" applyBorder="1" applyAlignment="1">
      <alignment horizontal="center" wrapText="1"/>
    </xf>
    <xf numFmtId="0" fontId="13" fillId="0" borderId="1" xfId="5" applyFont="1" applyBorder="1" applyAlignment="1">
      <alignment horizontal="center" wrapText="1"/>
    </xf>
    <xf numFmtId="169" fontId="1" fillId="0" borderId="0" xfId="0" applyNumberFormat="1" applyFont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0" fillId="0" borderId="0" xfId="0" quotePrefix="1"/>
    <xf numFmtId="0" fontId="5" fillId="2" borderId="1" xfId="3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Alignment="1" applyProtection="1">
      <alignment horizontal="right" vertical="center"/>
      <protection hidden="1"/>
    </xf>
    <xf numFmtId="0" fontId="1" fillId="2" borderId="2" xfId="3" applyFill="1" applyBorder="1" applyAlignment="1">
      <alignment horizontal="center"/>
    </xf>
    <xf numFmtId="0" fontId="1" fillId="2" borderId="2" xfId="3" applyFill="1" applyBorder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Border="1"/>
    <xf numFmtId="0" fontId="12" fillId="0" borderId="2" xfId="5" applyFont="1" applyBorder="1"/>
    <xf numFmtId="0" fontId="12" fillId="0" borderId="6" xfId="5" applyFont="1" applyBorder="1"/>
    <xf numFmtId="0" fontId="12" fillId="0" borderId="8" xfId="5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2" fillId="2" borderId="0" xfId="3" applyFont="1" applyFill="1" applyAlignment="1" applyProtection="1">
      <alignment horizontal="left" wrapText="1"/>
      <protection hidden="1"/>
    </xf>
    <xf numFmtId="0" fontId="4" fillId="2" borderId="0" xfId="3" applyFont="1" applyFill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ill="1" applyBorder="1" applyAlignment="1" applyProtection="1">
      <alignment horizontal="left" vertical="top" wrapText="1"/>
      <protection hidden="1"/>
    </xf>
    <xf numFmtId="0" fontId="1" fillId="2" borderId="6" xfId="3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Alignment="1">
      <alignment horizontal="left" wrapText="1"/>
    </xf>
    <xf numFmtId="0" fontId="1" fillId="0" borderId="0" xfId="6" applyFont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FY12/fdp_FiscalBenchmarkReport_12_additions_open.xls" TargetMode="External"/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5" x14ac:dyDescent="0.25"/>
  <cols>
    <col min="1" max="1" width="4.42578125" style="1" customWidth="1"/>
    <col min="2" max="2" width="5.5703125" style="1" customWidth="1"/>
    <col min="3" max="3" width="49.7109375" style="1" customWidth="1"/>
    <col min="4" max="10" width="25.140625" style="1" customWidth="1"/>
  </cols>
  <sheetData>
    <row r="1" spans="1:10" ht="23.25" customHeight="1" x14ac:dyDescent="0.35">
      <c r="A1" s="129" t="s">
        <v>1551</v>
      </c>
      <c r="B1" s="129"/>
      <c r="C1" s="129"/>
      <c r="D1" s="129"/>
      <c r="E1" s="108"/>
      <c r="F1" s="108"/>
      <c r="G1" s="108"/>
      <c r="H1" s="108"/>
      <c r="I1" s="108"/>
      <c r="J1" s="108"/>
    </row>
    <row r="2" spans="1:10" ht="18" x14ac:dyDescent="0.25">
      <c r="A2" s="109"/>
      <c r="B2" s="109"/>
      <c r="C2" s="109"/>
      <c r="D2" s="109"/>
      <c r="E2" s="108"/>
      <c r="F2" s="108"/>
      <c r="G2" s="108"/>
      <c r="H2" s="108"/>
      <c r="I2" s="108"/>
      <c r="J2" s="108"/>
    </row>
    <row r="3" spans="1:10" ht="44.25" customHeight="1" x14ac:dyDescent="0.25">
      <c r="A3" s="130" t="str">
        <f>IF(D5&lt;&gt;0,D5,"Please select a district")</f>
        <v>Please select a district</v>
      </c>
      <c r="B3" s="130"/>
      <c r="C3" s="131"/>
      <c r="D3" s="110" t="s">
        <v>0</v>
      </c>
      <c r="E3" s="111" t="s">
        <v>43</v>
      </c>
      <c r="F3" s="111" t="s">
        <v>44</v>
      </c>
      <c r="G3" s="111" t="s">
        <v>45</v>
      </c>
      <c r="H3" s="111" t="s">
        <v>46</v>
      </c>
      <c r="I3" s="111" t="s">
        <v>47</v>
      </c>
      <c r="J3" s="111" t="s">
        <v>48</v>
      </c>
    </row>
    <row r="4" spans="1:10" x14ac:dyDescent="0.25">
      <c r="A4" s="38"/>
      <c r="B4" s="38"/>
      <c r="C4" s="112" t="s">
        <v>1</v>
      </c>
      <c r="D4" s="2" t="str">
        <f>IF(D$5&lt;&gt;0,VLOOKUP(D5,components!A$3:B$613,2,FALSE),"")</f>
        <v/>
      </c>
      <c r="E4" s="103"/>
      <c r="F4" s="104"/>
      <c r="G4" s="104"/>
      <c r="H4" s="2" t="str">
        <f>IF(H$5&lt;&gt;0,VLOOKUP(H$5,components!A$3:B$613,2,FALSE),"")</f>
        <v/>
      </c>
      <c r="I4" s="2" t="str">
        <f>IF(I$5&lt;&gt;0,VLOOKUP(I$5,components!A$3:B$613,2,FALSE),"")</f>
        <v/>
      </c>
      <c r="J4" s="2" t="str">
        <f>IF(J$5&lt;&gt;0,VLOOKUP(J$5,components!A$3:B$613,2,FALSE),"")</f>
        <v/>
      </c>
    </row>
    <row r="5" spans="1:10" x14ac:dyDescent="0.25">
      <c r="A5" s="36"/>
      <c r="B5" s="36"/>
      <c r="C5" s="35" t="s">
        <v>2</v>
      </c>
      <c r="D5" s="45"/>
      <c r="E5" s="80" t="str">
        <f>IF(D$5&lt;&gt;0,VLOOKUP(D$4,components!B$3:C$613,2,FALSE),"")</f>
        <v/>
      </c>
      <c r="F5" s="105"/>
      <c r="G5" s="105"/>
      <c r="H5" s="45"/>
      <c r="I5" s="45"/>
      <c r="J5" s="45"/>
    </row>
    <row r="6" spans="1:10" ht="15.75" x14ac:dyDescent="0.25">
      <c r="A6" s="37" t="s">
        <v>3</v>
      </c>
      <c r="B6" s="37"/>
      <c r="C6" s="37"/>
      <c r="D6" s="3"/>
      <c r="E6" s="3"/>
      <c r="F6" s="3"/>
      <c r="G6" s="3"/>
      <c r="H6" s="3"/>
      <c r="I6" s="3"/>
      <c r="J6" s="3"/>
    </row>
    <row r="7" spans="1:10" x14ac:dyDescent="0.25">
      <c r="A7" s="39"/>
      <c r="B7" s="77" t="s">
        <v>50</v>
      </c>
      <c r="C7" s="39"/>
      <c r="D7" s="2"/>
      <c r="E7" s="11" t="s">
        <v>1452</v>
      </c>
      <c r="F7" s="11" t="s">
        <v>1452</v>
      </c>
      <c r="G7" s="11" t="s">
        <v>1452</v>
      </c>
      <c r="H7" s="2" t="str">
        <f>IF(H$5&lt;&gt;0,VLOOKUP(H$4,components!B$3:AU$613,3,FALSE),"")</f>
        <v/>
      </c>
      <c r="I7" s="2" t="str">
        <f>IF(I$5&lt;&gt;0,VLOOKUP(I$4,components!B$3:AV$613,3,FALSE),"")</f>
        <v/>
      </c>
      <c r="J7" s="2" t="str">
        <f>IF(J$5&lt;&gt;0,VLOOKUP(J$4,components!B$3:AW$613,3,FALSE),"")</f>
        <v/>
      </c>
    </row>
    <row r="8" spans="1:10" x14ac:dyDescent="0.25">
      <c r="A8" s="39"/>
      <c r="B8" s="78" t="s">
        <v>1390</v>
      </c>
      <c r="C8" s="39"/>
      <c r="D8" s="13" t="str">
        <f>IF(D$5&lt;&gt;0,VLOOKUP(D$4,components!B$3:AS$613,4,FALSE),"")</f>
        <v/>
      </c>
      <c r="E8" s="11" t="s">
        <v>1452</v>
      </c>
      <c r="F8" s="11" t="s">
        <v>1452</v>
      </c>
      <c r="G8" s="11" t="s">
        <v>1452</v>
      </c>
      <c r="H8" s="2" t="str">
        <f>IF(H$5&lt;&gt;0,VLOOKUP(H$4,components!B$3:AU$613,4,FALSE),"")</f>
        <v/>
      </c>
      <c r="I8" s="2" t="str">
        <f>IF(I$5&lt;&gt;0,VLOOKUP(I$4,components!B$3:AV$613,4,FALSE),"")</f>
        <v/>
      </c>
      <c r="J8" s="2" t="str">
        <f>IF(J$5&lt;&gt;0,VLOOKUP(J$4,components!B$3:AW$613,4,FALSE),"")</f>
        <v/>
      </c>
    </row>
    <row r="9" spans="1:10" x14ac:dyDescent="0.25">
      <c r="A9" s="39"/>
      <c r="B9" s="78" t="s">
        <v>51</v>
      </c>
      <c r="C9" s="39"/>
      <c r="D9" s="2" t="str">
        <f>IF(D$5&lt;&gt;0,VLOOKUP(D$4,components!B$3:AS$613,5,FALSE),"")</f>
        <v/>
      </c>
      <c r="E9" s="11" t="s">
        <v>1452</v>
      </c>
      <c r="F9" s="11" t="s">
        <v>1452</v>
      </c>
      <c r="G9" s="11" t="s">
        <v>1452</v>
      </c>
      <c r="H9" s="2" t="str">
        <f>IF(H$5&lt;&gt;0,VLOOKUP(H$4,components!B$3:AU$613,5,FALSE),"")</f>
        <v/>
      </c>
      <c r="I9" s="2" t="str">
        <f>IF(I$5&lt;&gt;0,VLOOKUP(I$4,components!B$3:AV$613,5,FALSE),"")</f>
        <v/>
      </c>
      <c r="J9" s="2" t="str">
        <f>IF(J$5&lt;&gt;0,VLOOKUP(J$4,components!B$3:AW$613,5,FALSE),"")</f>
        <v/>
      </c>
    </row>
    <row r="10" spans="1:10" x14ac:dyDescent="0.25">
      <c r="A10" s="38"/>
      <c r="B10" s="106"/>
      <c r="C10" s="39"/>
      <c r="D10" s="18"/>
      <c r="E10" s="18"/>
      <c r="F10" s="18"/>
      <c r="G10" s="18"/>
      <c r="H10" s="18"/>
      <c r="I10" s="18"/>
      <c r="J10" s="18"/>
    </row>
    <row r="11" spans="1:10" ht="15.75" x14ac:dyDescent="0.25">
      <c r="A11" s="37" t="s">
        <v>1552</v>
      </c>
      <c r="B11" s="40"/>
      <c r="C11" s="40"/>
      <c r="D11" s="23"/>
      <c r="E11" s="21"/>
      <c r="F11" s="21"/>
      <c r="G11" s="21"/>
      <c r="H11" s="23"/>
      <c r="I11" s="23"/>
      <c r="J11" s="23"/>
    </row>
    <row r="12" spans="1:10" x14ac:dyDescent="0.25">
      <c r="A12" s="39"/>
      <c r="B12" s="107" t="s">
        <v>4</v>
      </c>
      <c r="C12" s="39"/>
      <c r="D12" s="5" t="str">
        <f>IF(D$5&lt;&gt;0,VLOOKUP(D$4,components!B$3:AS$613,6,FALSE),"")</f>
        <v/>
      </c>
      <c r="E12" s="5" t="str">
        <f>IF(D$5&lt;&gt;0,VLOOKUP(E$5,counties!A$2:AM$89,2,FALSE),"")</f>
        <v/>
      </c>
      <c r="F12" s="5" t="str">
        <f>IF(D$5&lt;&gt;0,VLOOKUP(D$4,sim_dist!A$2:AM$609,2,FALSE),"")</f>
        <v/>
      </c>
      <c r="G12" s="6" t="str">
        <f>IF(D$5&lt;&gt;0,state!A$2,"")</f>
        <v/>
      </c>
      <c r="H12" s="5" t="str">
        <f>IF(H$5&lt;&gt;0,VLOOKUP(H$4,components!B$3:AW$613,6,FALSE),"")</f>
        <v/>
      </c>
      <c r="I12" s="5" t="str">
        <f>IF(I$5&lt;&gt;0,VLOOKUP(I$4,components!B$3:AX$613,6,FALSE),"")</f>
        <v/>
      </c>
      <c r="J12" s="5" t="str">
        <f>IF(J$5&lt;&gt;0,VLOOKUP(J$4,components!B$3:AY$613,6,FALSE),"")</f>
        <v/>
      </c>
    </row>
    <row r="13" spans="1:10" x14ac:dyDescent="0.25">
      <c r="A13" s="39"/>
      <c r="B13" s="78" t="s">
        <v>5</v>
      </c>
      <c r="C13" s="39"/>
      <c r="D13" s="7" t="str">
        <f>IF(D$5&lt;&gt;0,VLOOKUP(D$4,components!B$3:AS$613,7,FALSE),"")</f>
        <v/>
      </c>
      <c r="E13" s="7" t="str">
        <f>IF(D$5&lt;&gt;0,VLOOKUP(E$5,counties!A$2:AM$89,3,FALSE),"")</f>
        <v/>
      </c>
      <c r="F13" s="7" t="str">
        <f>IF(D$5&lt;&gt;0,VLOOKUP(D$4,sim_dist!A$2:AM$609,3,FALSE),"")</f>
        <v/>
      </c>
      <c r="G13" s="7" t="str">
        <f>IF(D$5&lt;&gt;0,state!B$2,"")</f>
        <v/>
      </c>
      <c r="H13" s="7" t="str">
        <f>IF(H$5&lt;&gt;0,VLOOKUP(H$4,components!B$3:AW$613,7,FALSE),"")</f>
        <v/>
      </c>
      <c r="I13" s="7" t="str">
        <f>IF(I$5&lt;&gt;0,VLOOKUP(I$4,components!B$3:AX$613,7,FALSE),"")</f>
        <v/>
      </c>
      <c r="J13" s="7" t="str">
        <f>IF(J$5&lt;&gt;0,VLOOKUP(J$4,components!B$3:AY$613,7,FALSE),"")</f>
        <v/>
      </c>
    </row>
    <row r="14" spans="1:10" x14ac:dyDescent="0.25">
      <c r="A14" s="39"/>
      <c r="B14" s="78" t="s">
        <v>6</v>
      </c>
      <c r="C14" s="39"/>
      <c r="D14" s="5" t="str">
        <f>IF(D$5&lt;&gt;0,VLOOKUP(D$4,components!B$3:AS$613,8,FALSE),"")</f>
        <v/>
      </c>
      <c r="E14" s="5" t="str">
        <f>IF(D$5&lt;&gt;0,VLOOKUP(E$5,counties!A$2:AM$89,4,FALSE),"")</f>
        <v/>
      </c>
      <c r="F14" s="5" t="str">
        <f>IF(D$5&lt;&gt;0,VLOOKUP(D$4,sim_dist!A$2:AM$609,4,FALSE),"")</f>
        <v/>
      </c>
      <c r="G14" s="6" t="str">
        <f>IF(D$5&lt;&gt;0,state!C$2,"")</f>
        <v/>
      </c>
      <c r="H14" s="5" t="str">
        <f>IF(H$5&lt;&gt;0,VLOOKUP(H$4,components!B$3:AW$613,8,FALSE),"")</f>
        <v/>
      </c>
      <c r="I14" s="5" t="str">
        <f>IF(I$5&lt;&gt;0,VLOOKUP(I$4,components!B$3:AX$613,8,FALSE),"")</f>
        <v/>
      </c>
      <c r="J14" s="5" t="str">
        <f>IF(J$5&lt;&gt;0,VLOOKUP(J$4,components!B$3:AY$613,8,FALSE),"")</f>
        <v/>
      </c>
    </row>
    <row r="15" spans="1:10" x14ac:dyDescent="0.25">
      <c r="A15" s="39"/>
      <c r="B15" s="78" t="s">
        <v>7</v>
      </c>
      <c r="C15" s="39"/>
      <c r="D15" s="9" t="str">
        <f>IF(D$5&lt;&gt;0,VLOOKUP(D$4,components!B$3:AS$613,9,FALSE),"")</f>
        <v/>
      </c>
      <c r="E15" s="9" t="str">
        <f>IF(D$5&lt;&gt;0,VLOOKUP(E$5,counties!A$2:AM$89,5,FALSE),"")</f>
        <v/>
      </c>
      <c r="F15" s="9" t="str">
        <f>IF(D$5&lt;&gt;0,VLOOKUP(D$4,sim_dist!A$2:AM$609,5,FALSE),"")</f>
        <v/>
      </c>
      <c r="G15" s="9" t="str">
        <f>IF(D$5&lt;&gt;0,state!D$2,"")</f>
        <v/>
      </c>
      <c r="H15" s="9" t="str">
        <f>IF(H$5&lt;&gt;0,VLOOKUP(H$4,components!B$3:AW$613,9,FALSE),"")</f>
        <v/>
      </c>
      <c r="I15" s="9" t="str">
        <f>IF(I$5&lt;&gt;0,VLOOKUP(I$4,components!B$3:AX$613,9,FALSE),"")</f>
        <v/>
      </c>
      <c r="J15" s="9" t="str">
        <f>IF(J$5&lt;&gt;0,VLOOKUP(J$4,components!B$3:AY$613,9,FALSE),"")</f>
        <v/>
      </c>
    </row>
    <row r="16" spans="1:10" x14ac:dyDescent="0.25">
      <c r="A16" s="39"/>
      <c r="B16" s="78" t="s">
        <v>52</v>
      </c>
      <c r="C16" s="39"/>
      <c r="D16" s="7" t="str">
        <f>IF(D$5&lt;&gt;0,VLOOKUP(D$4,components!B$3:AS$613,10,FALSE),"")</f>
        <v/>
      </c>
      <c r="E16" s="7" t="str">
        <f>IF(D$5&lt;&gt;0,VLOOKUP(E$5,counties!A$2:AM$89,6,FALSE),"")</f>
        <v/>
      </c>
      <c r="F16" s="7" t="str">
        <f>IF(D$5&lt;&gt;0,VLOOKUP(D$4,sim_dist!A$2:AM$609,6,FALSE),"")</f>
        <v/>
      </c>
      <c r="G16" s="7" t="str">
        <f>IF(D$5&lt;&gt;0,state!E$2,"")</f>
        <v/>
      </c>
      <c r="H16" s="7" t="str">
        <f>IF(H$5&lt;&gt;0,VLOOKUP(H$4,components!B$3:AW$613,10,FALSE),"")</f>
        <v/>
      </c>
      <c r="I16" s="7" t="str">
        <f>IF(I$5&lt;&gt;0,VLOOKUP(I$4,components!B$3:AX$613,10,FALSE),"")</f>
        <v/>
      </c>
      <c r="J16" s="7" t="str">
        <f>IF(J$5&lt;&gt;0,VLOOKUP(J$4,components!B$3:AY$613,10,FALSE),"")</f>
        <v/>
      </c>
    </row>
    <row r="17" spans="1:10" x14ac:dyDescent="0.25">
      <c r="A17" s="38"/>
      <c r="B17" s="39"/>
      <c r="C17" s="39"/>
      <c r="D17" s="28"/>
      <c r="E17" s="18"/>
      <c r="F17" s="28"/>
      <c r="G17" s="18"/>
      <c r="H17" s="18"/>
      <c r="I17" s="18"/>
      <c r="J17" s="18"/>
    </row>
    <row r="18" spans="1:10" ht="15.75" x14ac:dyDescent="0.25">
      <c r="A18" s="37" t="s">
        <v>49</v>
      </c>
      <c r="B18" s="39"/>
      <c r="C18" s="39"/>
      <c r="D18" s="24"/>
      <c r="E18" s="23"/>
      <c r="F18" s="24"/>
      <c r="G18" s="23"/>
      <c r="H18" s="23"/>
      <c r="I18" s="23"/>
      <c r="J18" s="23"/>
    </row>
    <row r="19" spans="1:10" x14ac:dyDescent="0.25">
      <c r="A19" s="40"/>
      <c r="B19" s="78" t="s">
        <v>1553</v>
      </c>
      <c r="C19" s="39"/>
      <c r="D19" s="5" t="str">
        <f>IF(D$5&lt;&gt;0,VLOOKUP(D$4,components!B$3:AS$613,11,FALSE),"")</f>
        <v/>
      </c>
      <c r="E19" s="11" t="s">
        <v>1452</v>
      </c>
      <c r="F19" s="11" t="s">
        <v>1452</v>
      </c>
      <c r="G19" s="11" t="s">
        <v>1452</v>
      </c>
      <c r="H19" s="5" t="str">
        <f>IF(H$5&lt;&gt;0,VLOOKUP(H$4,components!B$3:AW$613,11,FALSE),"")</f>
        <v/>
      </c>
      <c r="I19" s="5" t="str">
        <f>IF(I$5&lt;&gt;0,VLOOKUP(I$4,components!B$3:AX$613,11,FALSE),"")</f>
        <v/>
      </c>
      <c r="J19" s="5" t="str">
        <f>IF(J$5&lt;&gt;0,VLOOKUP(J$4,components!B$3:AY$613,11,FALSE),"")</f>
        <v/>
      </c>
    </row>
    <row r="20" spans="1:10" x14ac:dyDescent="0.25">
      <c r="A20" s="40"/>
      <c r="B20" s="78" t="s">
        <v>1554</v>
      </c>
      <c r="C20" s="39"/>
      <c r="D20" s="5" t="str">
        <f>IF(D$5&lt;&gt;0,VLOOKUP(D$4,components!B$3:AS$613,12,FALSE),"")</f>
        <v/>
      </c>
      <c r="E20" s="11" t="s">
        <v>1452</v>
      </c>
      <c r="F20" s="11" t="s">
        <v>1452</v>
      </c>
      <c r="G20" s="11" t="s">
        <v>1452</v>
      </c>
      <c r="H20" s="5" t="str">
        <f>IF(H$5&lt;&gt;0,VLOOKUP(H$4,components!B$3:AW$613,12,FALSE),"")</f>
        <v/>
      </c>
      <c r="I20" s="5" t="str">
        <f>IF(I$5&lt;&gt;0,VLOOKUP(I$4,components!B$3:AX$613,12,FALSE),"")</f>
        <v/>
      </c>
      <c r="J20" s="5" t="str">
        <f>IF(J$5&lt;&gt;0,VLOOKUP(J$4,components!B$3:AY$613,12,FALSE),"")</f>
        <v/>
      </c>
    </row>
    <row r="21" spans="1:10" x14ac:dyDescent="0.25">
      <c r="A21" s="39"/>
      <c r="B21" s="78" t="s">
        <v>1389</v>
      </c>
      <c r="C21" s="39"/>
      <c r="D21" s="10" t="str">
        <f>IF(D$5&lt;&gt;0,VLOOKUP(D$4,components!B$3:AS$613,13,FALSE),"")</f>
        <v/>
      </c>
      <c r="E21" s="10" t="str">
        <f>IF(D$5&lt;&gt;0,VLOOKUP(E$5,counties!A$2:AM$89,7,FALSE),"")</f>
        <v/>
      </c>
      <c r="F21" s="10" t="str">
        <f>IF(D$5&lt;&gt;0,VLOOKUP(D$4,sim_dist!A$2:AM$609,7,FALSE),"")</f>
        <v/>
      </c>
      <c r="G21" s="11" t="str">
        <f>IF(D$5&lt;&gt;0,state!F$2,"")</f>
        <v/>
      </c>
      <c r="H21" s="10" t="str">
        <f>IF(H$5&lt;&gt;0,VLOOKUP(H$4,components!B$3:AW$613,13,FALSE),"")</f>
        <v/>
      </c>
      <c r="I21" s="13" t="str">
        <f>IF(I$5&lt;&gt;0,VLOOKUP(I$4,components!B$3:AX$613,13,FALSE),"")</f>
        <v/>
      </c>
      <c r="J21" s="13" t="str">
        <f>IF(J$5&lt;&gt;0,VLOOKUP(J$4,components!B$3:AY$613,13,FALSE),"")</f>
        <v/>
      </c>
    </row>
    <row r="22" spans="1:10" x14ac:dyDescent="0.25">
      <c r="A22" s="39"/>
      <c r="B22" s="78" t="s">
        <v>54</v>
      </c>
      <c r="C22" s="39"/>
      <c r="D22" s="10" t="str">
        <f>IF(D$5&lt;&gt;0,VLOOKUP(D$4,components!B$3:AS$613,14,FALSE),"")</f>
        <v/>
      </c>
      <c r="E22" s="10" t="str">
        <f>IF(D$5&lt;&gt;0,VLOOKUP(E$5,counties!A$2:AM$89,8,FALSE),"")</f>
        <v/>
      </c>
      <c r="F22" s="10" t="str">
        <f>IF(D$5&lt;&gt;0,VLOOKUP(D$4,sim_dist!A$2:AM$609,8,FALSE),"")</f>
        <v/>
      </c>
      <c r="G22" s="11" t="str">
        <f>IF(D$5&lt;&gt;0,state!G$2,"")</f>
        <v/>
      </c>
      <c r="H22" s="10" t="str">
        <f>IF(H$5&lt;&gt;0,VLOOKUP(H$4,components!B$3:AW$613,14,FALSE),"")</f>
        <v/>
      </c>
      <c r="I22" s="13" t="str">
        <f>IF(I$5&lt;&gt;0,VLOOKUP(I$4,components!B$3:AX$613,14,FALSE),"")</f>
        <v/>
      </c>
      <c r="J22" s="13" t="str">
        <f>IF(J$5&lt;&gt;0,VLOOKUP(J$4,components!B$3:AY$613,14,FALSE),"")</f>
        <v/>
      </c>
    </row>
    <row r="23" spans="1:10" x14ac:dyDescent="0.25">
      <c r="A23" s="39"/>
      <c r="B23" s="78" t="s">
        <v>53</v>
      </c>
      <c r="C23" s="39"/>
      <c r="D23" s="10" t="str">
        <f>IF(D$5&lt;&gt;0,VLOOKUP(D$4,components!B$3:AS$613,15,FALSE),"")</f>
        <v/>
      </c>
      <c r="E23" s="10" t="str">
        <f>IF(D$5&lt;&gt;0,VLOOKUP(E$5,counties!A$2:AM$89,9,FALSE),"")</f>
        <v/>
      </c>
      <c r="F23" s="10" t="str">
        <f>IF(D$5&lt;&gt;0,VLOOKUP(D$4,sim_dist!A$2:AM$609,9,FALSE),"")</f>
        <v/>
      </c>
      <c r="G23" s="11" t="str">
        <f>IF(D$5&lt;&gt;0,state!H$2,"")</f>
        <v/>
      </c>
      <c r="H23" s="10" t="str">
        <f>IF(H$5&lt;&gt;0,VLOOKUP(H$4,components!B$3:AW$613,15,FALSE),"")</f>
        <v/>
      </c>
      <c r="I23" s="13" t="str">
        <f>IF(I$5&lt;&gt;0,VLOOKUP(I$4,components!B$3:AX$613,15,FALSE),"")</f>
        <v/>
      </c>
      <c r="J23" s="13" t="str">
        <f>IF(J$5&lt;&gt;0,VLOOKUP(J$4,components!B$3:AY$613,15,FALSE),"")</f>
        <v/>
      </c>
    </row>
    <row r="24" spans="1:10" x14ac:dyDescent="0.25">
      <c r="A24" s="39"/>
      <c r="B24" s="78" t="s">
        <v>1448</v>
      </c>
      <c r="C24" s="39"/>
      <c r="D24" s="10" t="str">
        <f>IF(D$5&lt;&gt;0,VLOOKUP(D$4,components!B$3:AS$613,16,FALSE),"")</f>
        <v/>
      </c>
      <c r="E24" s="10" t="str">
        <f>IF(D$5&lt;&gt;0,VLOOKUP(E$5,counties!A$2:AM$89,10,FALSE),"")</f>
        <v/>
      </c>
      <c r="F24" s="10" t="str">
        <f>IF(D$5&lt;&gt;0,VLOOKUP(D$4,sim_dist!A$2:AM$609,10,FALSE),"")</f>
        <v/>
      </c>
      <c r="G24" s="11" t="str">
        <f>IF(D$5&lt;&gt;0,state!I$2,"")</f>
        <v/>
      </c>
      <c r="H24" s="10" t="str">
        <f>IF(H$5&lt;&gt;0,VLOOKUP(H$4,components!B$3:AW$613,16,FALSE),"")</f>
        <v/>
      </c>
      <c r="I24" s="13" t="str">
        <f>IF(I$5&lt;&gt;0,VLOOKUP(I$4,components!B$3:AX$613,16,FALSE),"")</f>
        <v/>
      </c>
      <c r="J24" s="13" t="str">
        <f>IF(J$5&lt;&gt;0,VLOOKUP(J$4,components!B$3:AY$613,16,FALSE),"")</f>
        <v/>
      </c>
    </row>
    <row r="25" spans="1:10" x14ac:dyDescent="0.25">
      <c r="A25" s="38"/>
      <c r="B25" s="39"/>
      <c r="C25" s="39"/>
      <c r="D25" s="20"/>
      <c r="E25" s="22"/>
      <c r="F25" s="20"/>
      <c r="G25" s="22"/>
      <c r="H25" s="22"/>
      <c r="I25" s="22"/>
      <c r="J25" s="22"/>
    </row>
    <row r="26" spans="1:10" ht="15.75" x14ac:dyDescent="0.25">
      <c r="A26" s="37" t="s">
        <v>8</v>
      </c>
      <c r="B26" s="40"/>
      <c r="C26" s="40"/>
      <c r="D26" s="24"/>
      <c r="E26" s="21"/>
      <c r="F26" s="24"/>
      <c r="G26" s="21"/>
      <c r="H26" s="21"/>
      <c r="I26" s="21"/>
      <c r="J26" s="21"/>
    </row>
    <row r="27" spans="1:10" x14ac:dyDescent="0.25">
      <c r="A27" s="39"/>
      <c r="B27" s="78" t="s">
        <v>9</v>
      </c>
      <c r="C27" s="39"/>
      <c r="D27" s="5" t="str">
        <f>IF(D$5&lt;&gt;0,VLOOKUP(D$4,components!B$3:AS$613,17,FALSE),"")</f>
        <v/>
      </c>
      <c r="E27" s="5" t="str">
        <f>IF(D$5&lt;&gt;0,VLOOKUP(E$5,counties!A$2:AM$89,11,FALSE),"")</f>
        <v/>
      </c>
      <c r="F27" s="5" t="str">
        <f>IF(D$5&lt;&gt;0,VLOOKUP(D$4,sim_dist!A$2:AM$609,11,FALSE),"")</f>
        <v/>
      </c>
      <c r="G27" s="6" t="str">
        <f>IF(D$5&lt;&gt;0,state!J$2,"")</f>
        <v/>
      </c>
      <c r="H27" s="5" t="str">
        <f>IF(H$5&lt;&gt;0,VLOOKUP(H$4,components!B$3:AW$613,17,FALSE),"")</f>
        <v/>
      </c>
      <c r="I27" s="5" t="str">
        <f>IF(I$5&lt;&gt;0,VLOOKUP(I$4,components!B$3:AX$613,17,FALSE),"")</f>
        <v/>
      </c>
      <c r="J27" s="5" t="str">
        <f>IF(J$5&lt;&gt;0,VLOOKUP(J$4,components!B$3:AY$613,17,FALSE),"")</f>
        <v/>
      </c>
    </row>
    <row r="28" spans="1:10" x14ac:dyDescent="0.25">
      <c r="A28" s="39"/>
      <c r="B28" s="78" t="s">
        <v>1511</v>
      </c>
      <c r="C28" s="39"/>
      <c r="D28" s="10" t="str">
        <f>IF(D$5&lt;&gt;0,VLOOKUP(D$4,components!B$3:AS$613,18,FALSE),"")</f>
        <v/>
      </c>
      <c r="E28" s="10" t="str">
        <f>IF(D$5&lt;&gt;0,VLOOKUP(E$5,counties!A$2:AM$89,12,FALSE),"")</f>
        <v/>
      </c>
      <c r="F28" s="10" t="str">
        <f>IF(D$5&lt;&gt;0,VLOOKUP(D$4,sim_dist!A$2:AM$609,12,FALSE),"")</f>
        <v/>
      </c>
      <c r="G28" s="10" t="str">
        <f>IF(D$5&lt;&gt;0,state!K$2,"")</f>
        <v/>
      </c>
      <c r="H28" s="10" t="str">
        <f>IF(H$5&lt;&gt;0,VLOOKUP(H$4,components!B$3:AW$613,18,FALSE),"")</f>
        <v/>
      </c>
      <c r="I28" s="13" t="str">
        <f>IF(I$5&lt;&gt;0,VLOOKUP(I$4,components!B$3:AX$613,18,FALSE),"")</f>
        <v/>
      </c>
      <c r="J28" s="13" t="str">
        <f>IF(J$5&lt;&gt;0,VLOOKUP(J$4,components!B$3:AY$613,18,FALSE),"")</f>
        <v/>
      </c>
    </row>
    <row r="29" spans="1:10" x14ac:dyDescent="0.25">
      <c r="A29" s="39"/>
      <c r="B29" s="78" t="s">
        <v>1512</v>
      </c>
      <c r="C29" s="39"/>
      <c r="D29" s="10" t="str">
        <f>IF(D$5&lt;&gt;0,VLOOKUP(D$4,components!B$3:AS$613,19,FALSE),"")</f>
        <v/>
      </c>
      <c r="E29" s="10" t="str">
        <f>IF(D$5&lt;&gt;0,VLOOKUP(E$5,counties!A$2:AM$89,13,FALSE),"")</f>
        <v/>
      </c>
      <c r="F29" s="10" t="str">
        <f>IF(D$5&lt;&gt;0,VLOOKUP(D$4,sim_dist!A$2:AM$609,13,FALSE),"")</f>
        <v/>
      </c>
      <c r="G29" s="10" t="str">
        <f>IF(D$5&lt;&gt;0,state!L$2,"")</f>
        <v/>
      </c>
      <c r="H29" s="10" t="str">
        <f>IF(H$5&lt;&gt;0,VLOOKUP(H$4,components!B$3:AW$613,19,FALSE),"")</f>
        <v/>
      </c>
      <c r="I29" s="13" t="str">
        <f>IF(I$5&lt;&gt;0,VLOOKUP(I$4,components!B$3:AX$613,19,FALSE),"")</f>
        <v/>
      </c>
      <c r="J29" s="13" t="str">
        <f>IF(J$5&lt;&gt;0,VLOOKUP(J$4,components!B$3:AY$613,19,FALSE),"")</f>
        <v/>
      </c>
    </row>
    <row r="30" spans="1:10" x14ac:dyDescent="0.25">
      <c r="A30" s="39"/>
      <c r="B30" s="78" t="s">
        <v>10</v>
      </c>
      <c r="C30" s="39"/>
      <c r="D30" s="7" t="str">
        <f>IF(D$5&lt;&gt;0,VLOOKUP(D$4,components!B$3:AS$613,20,FALSE),"")</f>
        <v/>
      </c>
      <c r="E30" s="7" t="str">
        <f>IF(D$5&lt;&gt;0,VLOOKUP(E$5,counties!A$2:AM$89,14,FALSE),"")</f>
        <v/>
      </c>
      <c r="F30" s="7" t="str">
        <f>IF(D$5&lt;&gt;0,VLOOKUP(D$4,sim_dist!A$2:AM$609,14,FALSE),"")</f>
        <v/>
      </c>
      <c r="G30" s="8" t="str">
        <f>IF(D$5&lt;&gt;0,state!M$2,"")</f>
        <v/>
      </c>
      <c r="H30" s="7" t="str">
        <f>IF(H$5&lt;&gt;0,VLOOKUP(H$4,components!B$3:AW$613,20,FALSE),"")</f>
        <v/>
      </c>
      <c r="I30" s="7" t="str">
        <f>IF(I$5&lt;&gt;0,VLOOKUP(I$4,components!B$3:AX$613,20,FALSE),"")</f>
        <v/>
      </c>
      <c r="J30" s="7" t="str">
        <f>IF(J$5&lt;&gt;0,VLOOKUP(J$4,components!B$3:AY$613,20,FALSE),"")</f>
        <v/>
      </c>
    </row>
    <row r="31" spans="1:10" x14ac:dyDescent="0.25">
      <c r="A31" s="39"/>
      <c r="B31" s="78" t="s">
        <v>11</v>
      </c>
      <c r="C31" s="39"/>
      <c r="D31" s="7" t="str">
        <f>IF(D$5&lt;&gt;0,VLOOKUP(D$4,components!B$3:AS$613,21,FALSE),"")</f>
        <v/>
      </c>
      <c r="E31" s="7" t="str">
        <f>IF(D$5&lt;&gt;0,VLOOKUP(E$5,counties!A$2:AM$89,15,FALSE),"")</f>
        <v/>
      </c>
      <c r="F31" s="7" t="str">
        <f>IF(D$5&lt;&gt;0,VLOOKUP(D$4,sim_dist!A$2:AM$609,15,FALSE),"")</f>
        <v/>
      </c>
      <c r="G31" s="8" t="str">
        <f>IF(D$5&lt;&gt;0,state!N$2,"")</f>
        <v/>
      </c>
      <c r="H31" s="7" t="str">
        <f>IF(H$5&lt;&gt;0,VLOOKUP(H$4,components!B$3:AW$613,21,FALSE),"")</f>
        <v/>
      </c>
      <c r="I31" s="7" t="str">
        <f>IF(I$5&lt;&gt;0,VLOOKUP(I$4,components!B$3:AX$613,21,FALSE),"")</f>
        <v/>
      </c>
      <c r="J31" s="7" t="str">
        <f>IF(J$5&lt;&gt;0,VLOOKUP(J$4,components!B$3:AY$613,21,FALSE),"")</f>
        <v/>
      </c>
    </row>
    <row r="32" spans="1:10" x14ac:dyDescent="0.25">
      <c r="A32" s="39"/>
      <c r="B32" s="78" t="s">
        <v>12</v>
      </c>
      <c r="C32" s="39"/>
      <c r="D32" s="7" t="str">
        <f>IF(D$5&lt;&gt;0,VLOOKUP(D$4,components!B$3:AS$613,22,FALSE),"")</f>
        <v/>
      </c>
      <c r="E32" s="7" t="str">
        <f>IF(D$5&lt;&gt;0,VLOOKUP(E$5,counties!A$2:AM$89,16,FALSE),"")</f>
        <v/>
      </c>
      <c r="F32" s="7" t="str">
        <f>IF(D$5&lt;&gt;0,VLOOKUP(D$4,sim_dist!A$2:AM$609,16,FALSE),"")</f>
        <v/>
      </c>
      <c r="G32" s="8" t="str">
        <f>IF(D$5&lt;&gt;0,state!O$2,"")</f>
        <v/>
      </c>
      <c r="H32" s="7" t="str">
        <f>IF(H$5&lt;&gt;0,VLOOKUP(H$4,components!B$3:AW$613,22,FALSE),"")</f>
        <v/>
      </c>
      <c r="I32" s="7" t="str">
        <f>IF(I$5&lt;&gt;0,VLOOKUP(I$4,components!B$3:AX$613,22,FALSE),"")</f>
        <v/>
      </c>
      <c r="J32" s="7" t="str">
        <f>IF(J$5&lt;&gt;0,VLOOKUP(J$4,components!B$3:AY$613,22,FALSE),"")</f>
        <v/>
      </c>
    </row>
    <row r="33" spans="1:10" x14ac:dyDescent="0.25">
      <c r="A33" s="39"/>
      <c r="B33" s="78" t="s">
        <v>13</v>
      </c>
      <c r="C33" s="39"/>
      <c r="D33" s="5" t="str">
        <f>IF(D$5&lt;&gt;0,VLOOKUP(D$4,components!B$3:AS$613,23,FALSE),"")</f>
        <v/>
      </c>
      <c r="E33" s="5" t="str">
        <f>IF(D$5&lt;&gt;0,VLOOKUP(E$5,counties!A$2:AM$89,17,FALSE),"")</f>
        <v/>
      </c>
      <c r="F33" s="5" t="str">
        <f>IF(D$5&lt;&gt;0,VLOOKUP(D$4,sim_dist!A$2:AM$609,17,FALSE),"")</f>
        <v/>
      </c>
      <c r="G33" s="6" t="str">
        <f>IF(D$5&lt;&gt;0,state!P$2,"")</f>
        <v/>
      </c>
      <c r="H33" s="5" t="str">
        <f>IF(H$5&lt;&gt;0,VLOOKUP(H$4,components!B$3:AW$613,23,FALSE),"")</f>
        <v/>
      </c>
      <c r="I33" s="5" t="str">
        <f>IF(I$5&lt;&gt;0,VLOOKUP(I$4,components!B$3:AX$613,23,FALSE),"")</f>
        <v/>
      </c>
      <c r="J33" s="5" t="str">
        <f>IF(J$5&lt;&gt;0,VLOOKUP(J$4,components!B$3:AY$613,23,FALSE),"")</f>
        <v/>
      </c>
    </row>
    <row r="34" spans="1:10" x14ac:dyDescent="0.25">
      <c r="A34" s="38"/>
      <c r="B34" s="39"/>
      <c r="C34" s="39"/>
      <c r="D34" s="28"/>
      <c r="E34" s="27"/>
      <c r="F34" s="28"/>
      <c r="G34" s="18"/>
      <c r="H34" s="18"/>
      <c r="I34" s="18"/>
      <c r="J34" s="18"/>
    </row>
    <row r="35" spans="1:10" ht="15.75" x14ac:dyDescent="0.25">
      <c r="A35" s="37" t="s">
        <v>14</v>
      </c>
      <c r="B35" s="40"/>
      <c r="C35" s="40"/>
      <c r="D35" s="20"/>
      <c r="E35" s="31"/>
      <c r="F35" s="20"/>
      <c r="G35" s="19"/>
      <c r="H35" s="19"/>
      <c r="I35" s="19"/>
      <c r="J35" s="19"/>
    </row>
    <row r="36" spans="1:10" x14ac:dyDescent="0.25">
      <c r="A36" s="38"/>
      <c r="B36" s="40" t="s">
        <v>15</v>
      </c>
      <c r="C36" s="39"/>
      <c r="D36" s="24"/>
      <c r="E36" s="29"/>
      <c r="F36" s="24"/>
      <c r="G36" s="23"/>
      <c r="H36" s="30"/>
      <c r="I36" s="30"/>
      <c r="J36" s="30"/>
    </row>
    <row r="37" spans="1:10" x14ac:dyDescent="0.25">
      <c r="A37" s="39"/>
      <c r="B37" s="40"/>
      <c r="C37" s="39" t="s">
        <v>16</v>
      </c>
      <c r="D37" s="13" t="str">
        <f>IF(D$5&lt;&gt;0,VLOOKUP(D$4,components!B$3:AS$613,24,FALSE),"")</f>
        <v/>
      </c>
      <c r="E37" s="10" t="str">
        <f>IF(D$5&lt;&gt;0,VLOOKUP(E$5,counties!A$2:AM$89,18,FALSE),"")</f>
        <v/>
      </c>
      <c r="F37" s="10" t="str">
        <f>IF(D$5&lt;&gt;0,VLOOKUP(D$4,sim_dist!A$2:AM$609,18,FALSE),"")</f>
        <v/>
      </c>
      <c r="G37" s="10" t="str">
        <f>IF(D$5&lt;&gt;0,state!Q$2,"")</f>
        <v/>
      </c>
      <c r="H37" s="10" t="str">
        <f>IF(H$5&lt;&gt;0,VLOOKUP(H$4,components!B$3:AW$613,24,FALSE),"")</f>
        <v/>
      </c>
      <c r="I37" s="10" t="str">
        <f>IF(I$5&lt;&gt;0,VLOOKUP(I$4,components!B$3:AX$613,24,FALSE),"")</f>
        <v/>
      </c>
      <c r="J37" s="10" t="str">
        <f>IF(J$5&lt;&gt;0,VLOOKUP(J$4,components!B$3:AY$613,24,FALSE),"")</f>
        <v/>
      </c>
    </row>
    <row r="38" spans="1:10" x14ac:dyDescent="0.25">
      <c r="A38" s="39"/>
      <c r="B38" s="39"/>
      <c r="C38" s="39" t="s">
        <v>17</v>
      </c>
      <c r="D38" s="5" t="str">
        <f>IF(D$5&lt;&gt;0,VLOOKUP(D$4,components!B$3:AS$613,25,FALSE),"")</f>
        <v/>
      </c>
      <c r="E38" s="5" t="str">
        <f>IF(D$5&lt;&gt;0,VLOOKUP(E$5,counties!A$2:AM$89,19,FALSE),"")</f>
        <v/>
      </c>
      <c r="F38" s="5" t="str">
        <f>IF(D$5&lt;&gt;0,VLOOKUP(D$4,sim_dist!A$2:AM$609,19,FALSE),"")</f>
        <v/>
      </c>
      <c r="G38" s="6" t="str">
        <f>IF(D$5&lt;&gt;0,state!R$2,"")</f>
        <v/>
      </c>
      <c r="H38" s="5" t="str">
        <f>IF(H$5&lt;&gt;0,VLOOKUP(H$4,components!B$3:AW$613,25,FALSE),"")</f>
        <v/>
      </c>
      <c r="I38" s="5" t="str">
        <f>IF(I$5&lt;&gt;0,VLOOKUP(I$4,components!B$3:AX$613,25,FALSE),"")</f>
        <v/>
      </c>
      <c r="J38" s="5" t="str">
        <f>IF(J$5&lt;&gt;0,VLOOKUP(J$4,components!B$3:AY$613,25,FALSE),"")</f>
        <v/>
      </c>
    </row>
    <row r="39" spans="1:10" x14ac:dyDescent="0.25">
      <c r="A39" s="39"/>
      <c r="B39" s="39"/>
      <c r="C39" s="39" t="s">
        <v>18</v>
      </c>
      <c r="D39" s="13" t="str">
        <f>IF(D$5&lt;&gt;0,VLOOKUP(D$4,components!B$3:AS$613,26,FALSE),"")</f>
        <v/>
      </c>
      <c r="E39" s="10" t="str">
        <f>IF(D$5&lt;&gt;0,VLOOKUP(E$5,counties!A$2:AM$89,20,FALSE),"")</f>
        <v/>
      </c>
      <c r="F39" s="10" t="str">
        <f>IF(D$5&lt;&gt;0,VLOOKUP(D$4,sim_dist!A$2:AM$609,20,FALSE),"")</f>
        <v/>
      </c>
      <c r="G39" s="10" t="str">
        <f>IF(D$5&lt;&gt;0,state!S$2,"")</f>
        <v/>
      </c>
      <c r="H39" s="10" t="str">
        <f>IF(H$5&lt;&gt;0,VLOOKUP(H$4,components!B$3:AW$613,26,FALSE),"")</f>
        <v/>
      </c>
      <c r="I39" s="10" t="str">
        <f>IF(I$5&lt;&gt;0,VLOOKUP(I$4,components!B$3:AX$613,26,FALSE),"")</f>
        <v/>
      </c>
      <c r="J39" s="10" t="str">
        <f>IF(J$5&lt;&gt;0,VLOOKUP(J$4,components!B$3:AY$613,26,FALSE),"")</f>
        <v/>
      </c>
    </row>
    <row r="40" spans="1:10" x14ac:dyDescent="0.25">
      <c r="A40" s="39"/>
      <c r="B40" s="39"/>
      <c r="C40" s="39" t="s">
        <v>19</v>
      </c>
      <c r="D40" s="13" t="str">
        <f>IF(D$5&lt;&gt;0,VLOOKUP(D$4,components!B$3:AS$613,27,FALSE),"")</f>
        <v/>
      </c>
      <c r="E40" s="10" t="str">
        <f>IF(D$5&lt;&gt;0,VLOOKUP(E$5,counties!A$2:AM$89,21,FALSE),"")</f>
        <v/>
      </c>
      <c r="F40" s="10" t="str">
        <f>IF(D$5&lt;&gt;0,VLOOKUP(D$4,sim_dist!A$2:AM$609,21,FALSE),"")</f>
        <v/>
      </c>
      <c r="G40" s="10" t="str">
        <f>IF(D$5&lt;&gt;0,state!T$2,"")</f>
        <v/>
      </c>
      <c r="H40" s="10" t="str">
        <f>IF(H$5&lt;&gt;0,VLOOKUP(H$4,components!B$3:AW$613,27,FALSE),"")</f>
        <v/>
      </c>
      <c r="I40" s="10" t="str">
        <f>IF(I$5&lt;&gt;0,VLOOKUP(I$4,components!B$3:AX$613,27,FALSE),"")</f>
        <v/>
      </c>
      <c r="J40" s="10" t="str">
        <f>IF(J$5&lt;&gt;0,VLOOKUP(J$4,components!B$3:AY$613,27,FALSE),"")</f>
        <v/>
      </c>
    </row>
    <row r="41" spans="1:10" x14ac:dyDescent="0.25">
      <c r="A41" s="38"/>
      <c r="B41" s="40" t="s">
        <v>20</v>
      </c>
      <c r="C41" s="39"/>
      <c r="D41" s="26"/>
      <c r="E41" s="25"/>
      <c r="F41" s="26"/>
      <c r="G41" s="32"/>
      <c r="H41" s="14"/>
      <c r="I41" s="14"/>
      <c r="J41" s="14"/>
    </row>
    <row r="42" spans="1:10" x14ac:dyDescent="0.25">
      <c r="A42" s="38"/>
      <c r="B42" s="40"/>
      <c r="C42" s="39" t="s">
        <v>21</v>
      </c>
      <c r="D42" s="13" t="str">
        <f>IF(D$5&lt;&gt;0,VLOOKUP(D$4,components!B$3:AS$613,28,FALSE),"")</f>
        <v/>
      </c>
      <c r="E42" s="10" t="str">
        <f>IF(D$5&lt;&gt;0,VLOOKUP(E$5,counties!A$2:AM$89,22,FALSE),"")</f>
        <v/>
      </c>
      <c r="F42" s="10" t="str">
        <f>IF(D$5&lt;&gt;0,VLOOKUP(D$4,sim_dist!A$2:AM$609,22,FALSE),"")</f>
        <v/>
      </c>
      <c r="G42" s="10" t="str">
        <f>IF(D$5&lt;&gt;0,state!U$2,"")</f>
        <v/>
      </c>
      <c r="H42" s="10" t="str">
        <f>IF(H$5&lt;&gt;0,VLOOKUP(H$4,components!B$3:AW$613,28,FALSE),"")</f>
        <v/>
      </c>
      <c r="I42" s="10" t="str">
        <f>IF(I$5&lt;&gt;0,VLOOKUP(I$4,components!B$3:AX$613,28,FALSE),"")</f>
        <v/>
      </c>
      <c r="J42" s="10" t="str">
        <f>IF(J$5&lt;&gt;0,VLOOKUP(J$4,components!B$3:AY$613,28,FALSE),"")</f>
        <v/>
      </c>
    </row>
    <row r="43" spans="1:10" x14ac:dyDescent="0.25">
      <c r="A43" s="38"/>
      <c r="B43" s="39"/>
      <c r="C43" s="39" t="s">
        <v>22</v>
      </c>
      <c r="D43" s="13" t="str">
        <f>IF(D$5&lt;&gt;0,VLOOKUP(D$4,components!B$3:AS$613,29,FALSE),"")</f>
        <v/>
      </c>
      <c r="E43" s="10" t="str">
        <f>IF(D$5&lt;&gt;0,VLOOKUP(E$5,counties!A$2:AM$89,23,FALSE),"")</f>
        <v/>
      </c>
      <c r="F43" s="10" t="str">
        <f>IF(D$5&lt;&gt;0,VLOOKUP(D$4,sim_dist!A$2:AM$609,23,FALSE),"")</f>
        <v/>
      </c>
      <c r="G43" s="10" t="str">
        <f>IF(D$5&lt;&gt;0,state!V$2,"")</f>
        <v/>
      </c>
      <c r="H43" s="10" t="str">
        <f>IF(H$5&lt;&gt;0,VLOOKUP(H$4,components!B$3:AW$613,29,FALSE),"")</f>
        <v/>
      </c>
      <c r="I43" s="10" t="str">
        <f>IF(I$5&lt;&gt;0,VLOOKUP(I$4,components!B$3:AX$613,29,FALSE),"")</f>
        <v/>
      </c>
      <c r="J43" s="10" t="str">
        <f>IF(J$5&lt;&gt;0,VLOOKUP(J$4,components!B$3:AY$613,29,FALSE),"")</f>
        <v/>
      </c>
    </row>
    <row r="44" spans="1:10" x14ac:dyDescent="0.25">
      <c r="A44" s="38"/>
      <c r="B44" s="39"/>
      <c r="C44" s="39" t="s">
        <v>23</v>
      </c>
      <c r="D44" s="13" t="str">
        <f>IF(D$5&lt;&gt;0,VLOOKUP(D$4,components!B$3:AS$613,30,FALSE),"")</f>
        <v/>
      </c>
      <c r="E44" s="11" t="s">
        <v>1452</v>
      </c>
      <c r="F44" s="11" t="s">
        <v>1452</v>
      </c>
      <c r="G44" s="11" t="s">
        <v>1452</v>
      </c>
      <c r="H44" s="13" t="str">
        <f>IF(H$5&lt;&gt;0,VLOOKUP(H$4,components!B$3:AW$613,30,FALSE),"")</f>
        <v/>
      </c>
      <c r="I44" s="13" t="str">
        <f>IF(I$5&lt;&gt;0,VLOOKUP(I$4,components!B$3:AX$613,30,FALSE),"")</f>
        <v/>
      </c>
      <c r="J44" s="13" t="str">
        <f>IF(J$5&lt;&gt;0,VLOOKUP(J$4,components!B$3:AY$613,30,FALSE),"")</f>
        <v/>
      </c>
    </row>
    <row r="45" spans="1:10" x14ac:dyDescent="0.25">
      <c r="A45" s="38"/>
      <c r="B45" s="40" t="s">
        <v>24</v>
      </c>
      <c r="C45" s="39"/>
      <c r="D45" s="14"/>
      <c r="E45" s="25"/>
      <c r="F45" s="26"/>
      <c r="G45" s="14"/>
      <c r="H45" s="14"/>
      <c r="I45" s="14"/>
      <c r="J45" s="14"/>
    </row>
    <row r="46" spans="1:10" x14ac:dyDescent="0.25">
      <c r="A46" s="38"/>
      <c r="B46" s="39"/>
      <c r="C46" s="39" t="s">
        <v>25</v>
      </c>
      <c r="D46" s="7" t="str">
        <f>IF(D$5&lt;&gt;0,VLOOKUP(D$4,components!B$3:AS$613,31,FALSE),"")</f>
        <v/>
      </c>
      <c r="E46" s="7" t="str">
        <f>IF(D$5&lt;&gt;0,VLOOKUP(E$5,counties!A$2:AM$89,24,FALSE),"")</f>
        <v/>
      </c>
      <c r="F46" s="7" t="str">
        <f>IF(D$5&lt;&gt;0,VLOOKUP(D$4,sim_dist!A$2:AM$609,24,FALSE),"")</f>
        <v/>
      </c>
      <c r="G46" s="7" t="str">
        <f>IF(D$5&lt;&gt;0,state!W$2,"")</f>
        <v/>
      </c>
      <c r="H46" s="7" t="str">
        <f>IF(H$5&lt;&gt;0,VLOOKUP(H$4,components!B$3:AW$613,31,FALSE),"")</f>
        <v/>
      </c>
      <c r="I46" s="7" t="str">
        <f>IF(I$5&lt;&gt;0,VLOOKUP(I$4,components!B$3:AX$613,31,FALSE),"")</f>
        <v/>
      </c>
      <c r="J46" s="7" t="str">
        <f>IF(J$5&lt;&gt;0,VLOOKUP(J$4,components!B$3:AY$613,31,FALSE),"")</f>
        <v/>
      </c>
    </row>
    <row r="47" spans="1:10" x14ac:dyDescent="0.25">
      <c r="A47" s="38"/>
      <c r="B47" s="39"/>
      <c r="C47" s="39" t="s">
        <v>26</v>
      </c>
      <c r="D47" s="7" t="str">
        <f>IF(D$5&lt;&gt;0,VLOOKUP(D$4,components!B$3:AS$613,32,FALSE),"")</f>
        <v/>
      </c>
      <c r="E47" s="7" t="str">
        <f>IF(D$5&lt;&gt;0,VLOOKUP(E$5,counties!A$2:AM$89,25,FALSE),"")</f>
        <v/>
      </c>
      <c r="F47" s="7" t="str">
        <f>IF(D$5&lt;&gt;0,VLOOKUP(D$4,sim_dist!A$2:AM$609,25,FALSE),"")</f>
        <v/>
      </c>
      <c r="G47" s="7" t="str">
        <f>IF(D$5&lt;&gt;0,state!X$2,"")</f>
        <v/>
      </c>
      <c r="H47" s="7" t="str">
        <f>IF(H$5&lt;&gt;0,VLOOKUP(H$4,components!B$3:AW$613,32,FALSE),"")</f>
        <v/>
      </c>
      <c r="I47" s="7" t="str">
        <f>IF(I$5&lt;&gt;0,VLOOKUP(I$4,components!B$3:AX$613,32,FALSE),"")</f>
        <v/>
      </c>
      <c r="J47" s="7" t="str">
        <f>IF(J$5&lt;&gt;0,VLOOKUP(J$4,components!B$3:AY$613,32,FALSE),"")</f>
        <v/>
      </c>
    </row>
    <row r="48" spans="1:10" x14ac:dyDescent="0.25">
      <c r="A48" s="38"/>
      <c r="B48" s="39"/>
      <c r="C48" s="39" t="s">
        <v>27</v>
      </c>
      <c r="D48" s="7" t="str">
        <f>IF(D$5&lt;&gt;0,VLOOKUP(D$4,components!B$3:AS$613,33,FALSE),"")</f>
        <v/>
      </c>
      <c r="E48" s="7" t="str">
        <f>IF(D$5&lt;&gt;0,VLOOKUP(E$5,counties!A$2:AM$89,26,FALSE),"")</f>
        <v/>
      </c>
      <c r="F48" s="7" t="str">
        <f>IF(D$5&lt;&gt;0,VLOOKUP(D$4,sim_dist!A$2:AM$609,26,FALSE),"")</f>
        <v/>
      </c>
      <c r="G48" s="7" t="str">
        <f>IF(D$5&lt;&gt;0,state!Y$2,"")</f>
        <v/>
      </c>
      <c r="H48" s="7" t="str">
        <f>IF(H$5&lt;&gt;0,VLOOKUP(H$4,components!B$3:AW$613,33,FALSE),"")</f>
        <v/>
      </c>
      <c r="I48" s="7" t="str">
        <f>IF(I$5&lt;&gt;0,VLOOKUP(I$4,components!B$3:AX$613,33,FALSE),"")</f>
        <v/>
      </c>
      <c r="J48" s="7" t="str">
        <f>IF(J$5&lt;&gt;0,VLOOKUP(J$4,components!B$3:AY$613,33,FALSE),"")</f>
        <v/>
      </c>
    </row>
    <row r="49" spans="1:10" x14ac:dyDescent="0.25">
      <c r="A49" s="41"/>
      <c r="B49" s="40" t="s">
        <v>28</v>
      </c>
      <c r="C49" s="40"/>
      <c r="D49" s="14"/>
      <c r="E49" s="25"/>
      <c r="F49" s="26"/>
      <c r="G49" s="3"/>
      <c r="H49" s="14"/>
      <c r="I49" s="14"/>
      <c r="J49" s="14"/>
    </row>
    <row r="50" spans="1:10" x14ac:dyDescent="0.25">
      <c r="A50" s="41"/>
      <c r="B50" s="40"/>
      <c r="C50" s="39" t="s">
        <v>29</v>
      </c>
      <c r="D50" s="13" t="str">
        <f>IF(D$5&lt;&gt;0,VLOOKUP(D$4,components!B$3:AS$613,34,FALSE),"")</f>
        <v/>
      </c>
      <c r="E50" s="13" t="str">
        <f>IF(D$5&lt;&gt;0,VLOOKUP(E$5,counties!A$2:AM$89,27,FALSE),"")</f>
        <v/>
      </c>
      <c r="F50" s="13" t="str">
        <f>IF(D$5&lt;&gt;0,VLOOKUP(D$4,sim_dist!A$2:AM$609,27,FALSE),"")</f>
        <v/>
      </c>
      <c r="G50" s="6" t="str">
        <f>IF(D$5&lt;&gt;0,state!Z$2,"")</f>
        <v/>
      </c>
      <c r="H50" s="13" t="str">
        <f>IF(H$5&lt;&gt;0,VLOOKUP(H$4,components!B$3:AW$613,34,FALSE),"")</f>
        <v/>
      </c>
      <c r="I50" s="13" t="str">
        <f>IF(I$5&lt;&gt;0,VLOOKUP(I$4,components!B$3:AX$613,34,FALSE),"")</f>
        <v/>
      </c>
      <c r="J50" s="13" t="str">
        <f>IF(J$5&lt;&gt;0,VLOOKUP(J$4,components!B$3:AY$613,34,FALSE),"")</f>
        <v/>
      </c>
    </row>
    <row r="51" spans="1:10" x14ac:dyDescent="0.25">
      <c r="A51" s="38"/>
      <c r="B51" s="39"/>
      <c r="C51" s="39" t="s">
        <v>30</v>
      </c>
      <c r="D51" s="17" t="str">
        <f>IF(D$5&lt;&gt;0,VLOOKUP(D$4,components!B$3:AS$613,35,FALSE),"")</f>
        <v/>
      </c>
      <c r="E51" s="17" t="str">
        <f>IF(D$5&lt;&gt;0,VLOOKUP(E$5,counties!A$2:AM$89,28,FALSE),"")</f>
        <v/>
      </c>
      <c r="F51" s="17" t="str">
        <f>IF(D$5&lt;&gt;0,VLOOKUP(D$4,sim_dist!A$2:AM$609,28,FALSE),"")</f>
        <v/>
      </c>
      <c r="G51" s="6" t="str">
        <f>IF(D$5&lt;&gt;0,state!AA$2,"")</f>
        <v/>
      </c>
      <c r="H51" s="17" t="str">
        <f>IF(H$5&lt;&gt;0,VLOOKUP(H$4,components!B$3:AW$613,35,FALSE),"")</f>
        <v/>
      </c>
      <c r="I51" s="17" t="str">
        <f>IF(I$5&lt;&gt;0,VLOOKUP(I$4,components!B$3:AX$613,35,FALSE),"")</f>
        <v/>
      </c>
      <c r="J51" s="17" t="str">
        <f>IF(J$5&lt;&gt;0,VLOOKUP(J$4,components!B$3:AY$613,35,FALSE),"")</f>
        <v/>
      </c>
    </row>
    <row r="52" spans="1:10" x14ac:dyDescent="0.25">
      <c r="A52" s="38"/>
      <c r="B52" s="39"/>
      <c r="C52" s="39" t="s">
        <v>31</v>
      </c>
      <c r="D52" s="17" t="str">
        <f>IF(D$5&lt;&gt;0,VLOOKUP(D$4,components!B$3:AS$613,36,FALSE),"")</f>
        <v/>
      </c>
      <c r="E52" s="17" t="str">
        <f>IF(D$5&lt;&gt;0,VLOOKUP(E$5,counties!A$2:AM$89,29,FALSE),"")</f>
        <v/>
      </c>
      <c r="F52" s="17" t="str">
        <f>IF(D$5&lt;&gt;0,VLOOKUP(D$4,sim_dist!A$2:AM$609,29,FALSE),"")</f>
        <v/>
      </c>
      <c r="G52" s="6" t="str">
        <f>IF(D$5&lt;&gt;0,state!AB$2,"")</f>
        <v/>
      </c>
      <c r="H52" s="17" t="str">
        <f>IF(H$5&lt;&gt;0,VLOOKUP(H$4,components!B$3:AW$613,36,FALSE),"")</f>
        <v/>
      </c>
      <c r="I52" s="17" t="str">
        <f>IF(I$5&lt;&gt;0,VLOOKUP(I$4,components!B$3:AX$613,36,FALSE),"")</f>
        <v/>
      </c>
      <c r="J52" s="17" t="str">
        <f>IF(J$5&lt;&gt;0,VLOOKUP(J$4,components!B$3:AY$613,36,FALSE),"")</f>
        <v/>
      </c>
    </row>
    <row r="53" spans="1:10" x14ac:dyDescent="0.25">
      <c r="A53" s="38"/>
      <c r="B53" s="39"/>
      <c r="C53" s="39" t="s">
        <v>32</v>
      </c>
      <c r="D53" s="17" t="str">
        <f>IF(D$5&lt;&gt;0,VLOOKUP(D$4,components!B$3:AS$613,37,FALSE),"")</f>
        <v/>
      </c>
      <c r="E53" s="17" t="str">
        <f>IF(D$5&lt;&gt;0,VLOOKUP(E$5,counties!A$2:AM$89,30,FALSE),"")</f>
        <v/>
      </c>
      <c r="F53" s="17" t="str">
        <f>IF(D$5&lt;&gt;0,VLOOKUP(D$4,sim_dist!A$2:AM$609,30,FALSE),"")</f>
        <v/>
      </c>
      <c r="G53" s="6" t="str">
        <f>IF(D$5&lt;&gt;0,state!AC$2,"")</f>
        <v/>
      </c>
      <c r="H53" s="17" t="str">
        <f>IF(H$5&lt;&gt;0,VLOOKUP(H$4,components!B$3:AW$613,37,FALSE),"")</f>
        <v/>
      </c>
      <c r="I53" s="17" t="str">
        <f>IF(I$5&lt;&gt;0,VLOOKUP(I$4,components!B$3:AX$613,37,FALSE),"")</f>
        <v/>
      </c>
      <c r="J53" s="17" t="str">
        <f>IF(J$5&lt;&gt;0,VLOOKUP(J$4,components!B$3:AY$613,37,FALSE),"")</f>
        <v/>
      </c>
    </row>
    <row r="54" spans="1:10" x14ac:dyDescent="0.25">
      <c r="A54" s="38"/>
      <c r="B54" s="39"/>
      <c r="C54" s="39" t="s">
        <v>1555</v>
      </c>
      <c r="D54" s="13" t="str">
        <f>IF(D$5&lt;&gt;0,VLOOKUP(D$4,components!B$3:AS$613,38,FALSE),"")</f>
        <v/>
      </c>
      <c r="E54" s="11" t="s">
        <v>1452</v>
      </c>
      <c r="F54" s="11" t="s">
        <v>1452</v>
      </c>
      <c r="G54" s="11" t="s">
        <v>1452</v>
      </c>
      <c r="H54" s="13" t="str">
        <f>IF(H$5&lt;&gt;0,VLOOKUP(H$4,components!B$3:AW$613,38,FALSE),"")</f>
        <v/>
      </c>
      <c r="I54" s="13" t="str">
        <f>IF(I$5&lt;&gt;0,VLOOKUP(I$4,components!B$3:AX$613,38,FALSE),"")</f>
        <v/>
      </c>
      <c r="J54" s="13" t="str">
        <f>IF(J$5&lt;&gt;0,VLOOKUP(J$4,components!B$3:AY$613,38,FALSE),"")</f>
        <v/>
      </c>
    </row>
    <row r="55" spans="1:10" x14ac:dyDescent="0.25">
      <c r="A55" s="38"/>
      <c r="B55" s="40" t="s">
        <v>33</v>
      </c>
      <c r="C55" s="39"/>
      <c r="D55" s="14"/>
      <c r="E55" s="12"/>
      <c r="F55" s="12"/>
      <c r="G55" s="4"/>
      <c r="H55" s="14"/>
      <c r="I55" s="14"/>
      <c r="J55" s="14"/>
    </row>
    <row r="56" spans="1:10" x14ac:dyDescent="0.25">
      <c r="A56" s="38"/>
      <c r="B56" s="39"/>
      <c r="C56" s="39" t="s">
        <v>34</v>
      </c>
      <c r="D56" s="15" t="str">
        <f>IF(D$5&lt;&gt;0,VLOOKUP(D$4,components!B$3:AS$613,39,FALSE),"")</f>
        <v/>
      </c>
      <c r="E56" s="79" t="str">
        <f>IF(D$5&lt;&gt;0,VLOOKUP(E$5,counties!A$2:AM$89,31,FALSE),"")</f>
        <v/>
      </c>
      <c r="F56" s="79" t="str">
        <f>IF(D$5&lt;&gt;0,VLOOKUP(D$4,sim_dist!A$2:AM$609,31,FALSE),"")</f>
        <v/>
      </c>
      <c r="G56" s="81" t="str">
        <f>IF(D$5&lt;&gt;0,1,"")</f>
        <v/>
      </c>
      <c r="H56" s="15" t="str">
        <f>IF(H$5&lt;&gt;0,VLOOKUP(H$4,components!B$3:AW$613,39,FALSE),"")</f>
        <v/>
      </c>
      <c r="I56" s="15" t="str">
        <f>IF(I$5&lt;&gt;0,VLOOKUP(I$4,components!B$3:AX$613,39,FALSE),"")</f>
        <v/>
      </c>
      <c r="J56" s="15" t="str">
        <f>IF(J$5&lt;&gt;0,VLOOKUP(J$4,components!B$3:AY$613,39,FALSE),"")</f>
        <v/>
      </c>
    </row>
    <row r="57" spans="1:10" x14ac:dyDescent="0.25">
      <c r="A57" s="38"/>
      <c r="B57" s="39"/>
      <c r="C57" s="39" t="s">
        <v>35</v>
      </c>
      <c r="D57" s="13" t="str">
        <f>IF(D$5&lt;&gt;0,VLOOKUP(D$4,components!B$3:AS$613,40,FALSE),"")</f>
        <v/>
      </c>
      <c r="E57" s="13" t="str">
        <f>IF(D$5&lt;&gt;0,VLOOKUP(E$5,counties!A$2:AM$89,32,FALSE),"")</f>
        <v/>
      </c>
      <c r="F57" s="13" t="str">
        <f>IF(D$5&lt;&gt;0,VLOOKUP(D$4,sim_dist!A$2:AM$609,32,FALSE),"")</f>
        <v/>
      </c>
      <c r="G57" s="13" t="str">
        <f>IF(D$5&lt;&gt;0,state!AE$2,"")</f>
        <v/>
      </c>
      <c r="H57" s="16" t="str">
        <f>IF(H$5&lt;&gt;0,VLOOKUP(H$4,components!B$3:AW$613,40,FALSE),"")</f>
        <v/>
      </c>
      <c r="I57" s="16" t="str">
        <f>IF(I$5&lt;&gt;0,VLOOKUP(I$4,components!B$3:AX$613,40,FALSE),"")</f>
        <v/>
      </c>
      <c r="J57" s="16" t="str">
        <f>IF(J$5&lt;&gt;0,VLOOKUP(J$4,components!B$3:AY$613,40,FALSE),"")</f>
        <v/>
      </c>
    </row>
    <row r="58" spans="1:10" x14ac:dyDescent="0.25">
      <c r="A58" s="38"/>
      <c r="B58" s="39"/>
      <c r="C58" s="39" t="s">
        <v>36</v>
      </c>
      <c r="D58" s="7" t="str">
        <f>IF(D$5&lt;&gt;0,VLOOKUP(D$4,components!B$3:AS$613,41,FALSE),"")</f>
        <v/>
      </c>
      <c r="E58" s="7" t="str">
        <f>IF(D$5&lt;&gt;0,VLOOKUP(E$5,counties!A$2:AM$89,33,FALSE),"")</f>
        <v/>
      </c>
      <c r="F58" s="7" t="str">
        <f>IF(D$5&lt;&gt;0,VLOOKUP(D$4,sim_dist!A$2:AM$609,33,FALSE),"")</f>
        <v/>
      </c>
      <c r="G58" s="7" t="str">
        <f>IF(D$5&lt;&gt;0,state!AF$2,"")</f>
        <v/>
      </c>
      <c r="H58" s="7" t="str">
        <f>IF(H$5&lt;&gt;0,VLOOKUP(H$4,components!B$3:AW$613,41,FALSE),"")</f>
        <v/>
      </c>
      <c r="I58" s="7" t="str">
        <f>IF(I$5&lt;&gt;0,VLOOKUP(I$4,components!B$3:AX$613,41,FALSE),"")</f>
        <v/>
      </c>
      <c r="J58" s="7" t="str">
        <f>IF(J$5&lt;&gt;0,VLOOKUP(J$4,components!B$3:AY$613,41,FALSE),"")</f>
        <v/>
      </c>
    </row>
    <row r="59" spans="1:10" x14ac:dyDescent="0.25">
      <c r="A59" s="38"/>
      <c r="B59" s="39"/>
      <c r="C59" s="39" t="s">
        <v>37</v>
      </c>
      <c r="D59" s="13" t="str">
        <f>IF(D$5&lt;&gt;0,VLOOKUP(D$4,components!B$3:AS$613,42,FALSE),"")</f>
        <v/>
      </c>
      <c r="E59" s="10" t="str">
        <f>IF(D$5&lt;&gt;0,VLOOKUP(E$5,counties!A$2:AM$89,34,FALSE),"")</f>
        <v/>
      </c>
      <c r="F59" s="10" t="str">
        <f>IF(D$5&lt;&gt;0,VLOOKUP(D$4,sim_dist!A$2:AM$609,34,FALSE),"")</f>
        <v/>
      </c>
      <c r="G59" s="10" t="str">
        <f>IF(D$5&lt;&gt;0,state!AG$2,"")</f>
        <v/>
      </c>
      <c r="H59" s="13" t="str">
        <f>IF(H$5&lt;&gt;0,VLOOKUP(H$4,components!B$3:AW$613,42,FALSE),"")</f>
        <v/>
      </c>
      <c r="I59" s="13" t="str">
        <f>IF(I$5&lt;&gt;0,VLOOKUP(I$4,components!B$3:AX$613,42,FALSE),"")</f>
        <v/>
      </c>
      <c r="J59" s="13" t="str">
        <f>IF(J$5&lt;&gt;0,VLOOKUP(J$4,components!B$3:AY$613,42,FALSE),"")</f>
        <v/>
      </c>
    </row>
    <row r="60" spans="1:10" x14ac:dyDescent="0.25">
      <c r="A60" s="38"/>
      <c r="B60" s="40" t="s">
        <v>38</v>
      </c>
      <c r="C60" s="39"/>
      <c r="D60" s="14"/>
      <c r="E60" s="25"/>
      <c r="F60" s="26"/>
      <c r="G60" s="4"/>
      <c r="H60" s="14"/>
      <c r="I60" s="14"/>
      <c r="J60" s="14"/>
    </row>
    <row r="61" spans="1:10" x14ac:dyDescent="0.25">
      <c r="A61" s="38"/>
      <c r="B61" s="39"/>
      <c r="C61" s="39" t="s">
        <v>39</v>
      </c>
      <c r="D61" s="17" t="str">
        <f>IF(D$5&lt;&gt;0,VLOOKUP(D$4,components!B$3:AS$613,43,FALSE),"")</f>
        <v/>
      </c>
      <c r="E61" s="17" t="str">
        <f>IF(D$5&lt;&gt;0,VLOOKUP(E$5,counties!A$2:AM$89,35,FALSE),"")</f>
        <v/>
      </c>
      <c r="F61" s="17" t="str">
        <f>IF(D$5&lt;&gt;0,VLOOKUP(D$4,sim_dist!A$2:AM$609,35,FALSE),"")</f>
        <v/>
      </c>
      <c r="G61" s="6" t="str">
        <f>IF(D$5&lt;&gt;0,state!AH$2,"")</f>
        <v/>
      </c>
      <c r="H61" s="17" t="str">
        <f>IF(H$5&lt;&gt;0,VLOOKUP(H$4,components!B$3:AW$613,43,FALSE),"")</f>
        <v/>
      </c>
      <c r="I61" s="17" t="str">
        <f>IF(I$5&lt;&gt;0,VLOOKUP(I$4,components!B$3:AX$613,43,FALSE),"")</f>
        <v/>
      </c>
      <c r="J61" s="17" t="str">
        <f>IF(J$5&lt;&gt;0,VLOOKUP(J$4,components!B$3:AY$613,43,FALSE),"")</f>
        <v/>
      </c>
    </row>
    <row r="62" spans="1:10" x14ac:dyDescent="0.25">
      <c r="A62" s="38"/>
      <c r="B62" s="39"/>
      <c r="C62" s="39" t="s">
        <v>40</v>
      </c>
      <c r="D62" s="5" t="str">
        <f>IF(D$5&lt;&gt;0,VLOOKUP(D$4,components!B$3:AS$613,44,FALSE),"")</f>
        <v/>
      </c>
      <c r="E62" s="5" t="str">
        <f>IF(D$5&lt;&gt;0,VLOOKUP(E$5,counties!A$2:AM$89,36,FALSE),"")</f>
        <v/>
      </c>
      <c r="F62" s="5" t="str">
        <f>IF(D$5&lt;&gt;0,VLOOKUP(D$4,sim_dist!A$2:AM$609,36,FALSE),"")</f>
        <v/>
      </c>
      <c r="G62" s="6" t="str">
        <f>IF(D$5&lt;&gt;0,state!AI$2,"")</f>
        <v/>
      </c>
      <c r="H62" s="5" t="str">
        <f>IF(H$5&lt;&gt;0,VLOOKUP(H$4,components!B$3:AW$613,44,FALSE),"")</f>
        <v/>
      </c>
      <c r="I62" s="5" t="str">
        <f>IF(I$5&lt;&gt;0,VLOOKUP(I$4,components!B$3:AX$613,44,FALSE),"")</f>
        <v/>
      </c>
      <c r="J62" s="5" t="str">
        <f>IF(J$5&lt;&gt;0,VLOOKUP(J$4,components!B$3:AY$613,44,FALSE),"")</f>
        <v/>
      </c>
    </row>
    <row r="63" spans="1:10" x14ac:dyDescent="0.25">
      <c r="A63" s="38"/>
      <c r="B63" s="39"/>
      <c r="C63" s="39" t="s">
        <v>41</v>
      </c>
      <c r="D63" s="44" t="str">
        <f>IF(D$5&lt;&gt;0,VLOOKUP(D$4,components!B$3:AT$613,45,FALSE),"")</f>
        <v/>
      </c>
      <c r="E63" s="44" t="str">
        <f>IF(D$5&lt;&gt;0,VLOOKUP(E$5,counties!A$2:AM$89,37,FALSE),"")</f>
        <v/>
      </c>
      <c r="F63" s="44" t="str">
        <f>IF(D$5&lt;&gt;0,VLOOKUP(D$4,sim_dist!A$2:AM$609,37,FALSE),"")</f>
        <v/>
      </c>
      <c r="G63" s="44" t="str">
        <f>IF(D$5&lt;&gt;0,state!AJ$2,"")</f>
        <v/>
      </c>
      <c r="H63" s="44" t="str">
        <f>IF(H$5&lt;&gt;0,VLOOKUP(H$4,components!B$3:AX$613,45,FALSE),"")</f>
        <v/>
      </c>
      <c r="I63" s="44" t="str">
        <f>IF(I$5&lt;&gt;0,VLOOKUP(I$4,components!B$3:AY$613,45,FALSE),"")</f>
        <v/>
      </c>
      <c r="J63" s="44" t="str">
        <f>IF(J$5&lt;&gt;0,VLOOKUP(J$4,components!B$3:AY$613,45,FALSE),"")</f>
        <v/>
      </c>
    </row>
    <row r="64" spans="1:10" x14ac:dyDescent="0.25">
      <c r="A64" s="38"/>
      <c r="B64" s="39"/>
      <c r="C64" s="39"/>
      <c r="D64" s="18"/>
      <c r="E64" s="18"/>
      <c r="F64" s="18"/>
      <c r="G64" s="18"/>
      <c r="H64" s="18"/>
      <c r="I64" s="18"/>
      <c r="J64" s="18"/>
    </row>
    <row r="65" spans="1:4" x14ac:dyDescent="0.25">
      <c r="A65" s="40"/>
      <c r="B65" s="39" t="s">
        <v>42</v>
      </c>
      <c r="C65" s="39"/>
      <c r="D65" s="39"/>
    </row>
  </sheetData>
  <sheetProtection algorithmName="SHA-512" hashValue="X0QRznnqYKnk+YVnFbI09/QQiQjhYortU3BSQkOqrO3UC7yyWtgjh8yx6iAs8Kn28DVRYWsgEJpLqM+HUZ68Vg==" saltValue="+cvBcFJe1Hr2Tr7NwNcTNA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components!$A$2:$A$613</xm:f>
          </x14:formula1>
          <xm:sqref>D5 H5 I5 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activeCell="F62" sqref="F62"/>
    </sheetView>
  </sheetViews>
  <sheetFormatPr defaultColWidth="9.140625" defaultRowHeight="12.75" x14ac:dyDescent="0.2"/>
  <cols>
    <col min="1" max="2" width="9.140625" style="48"/>
    <col min="3" max="3" width="36.28515625" style="48" customWidth="1"/>
    <col min="4" max="4" width="13.28515625" style="76" customWidth="1"/>
    <col min="5" max="5" width="25.5703125" style="48" customWidth="1"/>
    <col min="6" max="6" width="86.85546875" style="48" customWidth="1"/>
    <col min="7" max="16384" width="9.140625" style="48"/>
  </cols>
  <sheetData>
    <row r="1" spans="1:6" ht="24" customHeight="1" x14ac:dyDescent="0.2">
      <c r="A1" s="134" t="s">
        <v>1393</v>
      </c>
      <c r="B1" s="135"/>
      <c r="C1" s="135"/>
      <c r="D1" s="113"/>
      <c r="E1" s="114"/>
      <c r="F1" s="65"/>
    </row>
    <row r="2" spans="1:6" s="49" customFormat="1" ht="14.25" customHeight="1" x14ac:dyDescent="0.2">
      <c r="A2" s="136" t="s">
        <v>1394</v>
      </c>
      <c r="B2" s="136"/>
      <c r="C2" s="136"/>
      <c r="D2" s="127" t="s">
        <v>1509</v>
      </c>
    </row>
    <row r="3" spans="1:6" s="49" customFormat="1" ht="14.25" customHeight="1" x14ac:dyDescent="0.25">
      <c r="A3" s="136" t="s">
        <v>1395</v>
      </c>
      <c r="B3" s="136"/>
      <c r="C3" s="136"/>
      <c r="D3" s="115" t="s">
        <v>1396</v>
      </c>
    </row>
    <row r="4" spans="1:6" ht="14.25" customHeight="1" x14ac:dyDescent="0.2">
      <c r="A4" s="136" t="s">
        <v>1544</v>
      </c>
      <c r="B4" s="136"/>
      <c r="C4" s="136"/>
      <c r="D4" s="115" t="s">
        <v>1545</v>
      </c>
    </row>
    <row r="5" spans="1:6" ht="14.25" customHeight="1" x14ac:dyDescent="0.2">
      <c r="A5" s="51" t="s">
        <v>1397</v>
      </c>
      <c r="B5" s="51"/>
      <c r="C5" s="51"/>
      <c r="D5" s="115" t="s">
        <v>1398</v>
      </c>
    </row>
    <row r="6" spans="1:6" ht="14.25" customHeight="1" x14ac:dyDescent="0.2">
      <c r="A6" s="51" t="s">
        <v>1547</v>
      </c>
      <c r="B6" s="51"/>
      <c r="C6" s="51"/>
      <c r="D6" s="116" t="s">
        <v>1548</v>
      </c>
    </row>
    <row r="7" spans="1:6" ht="14.25" customHeight="1" x14ac:dyDescent="0.2">
      <c r="A7" s="51" t="s">
        <v>1447</v>
      </c>
      <c r="B7" s="51"/>
      <c r="C7" s="51"/>
      <c r="D7" s="116" t="s">
        <v>1444</v>
      </c>
    </row>
    <row r="8" spans="1:6" s="49" customFormat="1" ht="21.75" customHeight="1" x14ac:dyDescent="0.25">
      <c r="A8" s="51"/>
      <c r="B8" s="51"/>
      <c r="C8" s="51"/>
      <c r="D8" s="50"/>
    </row>
    <row r="9" spans="1:6" ht="30.75" customHeight="1" x14ac:dyDescent="0.2">
      <c r="A9" s="137" t="s">
        <v>1399</v>
      </c>
      <c r="B9" s="137"/>
      <c r="C9" s="138"/>
      <c r="D9" s="52" t="s">
        <v>1400</v>
      </c>
      <c r="E9" s="53" t="s">
        <v>1401</v>
      </c>
      <c r="F9" s="52" t="s">
        <v>1402</v>
      </c>
    </row>
    <row r="10" spans="1:6" ht="15.75" x14ac:dyDescent="0.25">
      <c r="A10" s="54" t="s">
        <v>3</v>
      </c>
      <c r="B10" s="54"/>
      <c r="C10" s="54"/>
      <c r="D10" s="55"/>
      <c r="E10" s="54"/>
    </row>
    <row r="11" spans="1:6" ht="12.75" customHeight="1" x14ac:dyDescent="0.2">
      <c r="B11" s="56" t="s">
        <v>1403</v>
      </c>
      <c r="C11" s="56"/>
      <c r="D11" s="61" t="s">
        <v>1556</v>
      </c>
      <c r="E11" s="57" t="s">
        <v>1404</v>
      </c>
      <c r="F11" s="56" t="s">
        <v>1559</v>
      </c>
    </row>
    <row r="12" spans="1:6" ht="12.75" customHeight="1" x14ac:dyDescent="0.2">
      <c r="B12" s="56" t="s">
        <v>1443</v>
      </c>
      <c r="C12" s="56"/>
      <c r="D12" s="61" t="s">
        <v>1556</v>
      </c>
      <c r="E12" s="57" t="s">
        <v>1404</v>
      </c>
      <c r="F12" s="56" t="s">
        <v>1559</v>
      </c>
    </row>
    <row r="13" spans="1:6" ht="12.75" customHeight="1" x14ac:dyDescent="0.2">
      <c r="B13" s="56" t="s">
        <v>1442</v>
      </c>
      <c r="C13" s="56"/>
      <c r="D13" s="61" t="s">
        <v>1556</v>
      </c>
      <c r="E13" s="57" t="s">
        <v>1404</v>
      </c>
      <c r="F13" s="56" t="s">
        <v>1560</v>
      </c>
    </row>
    <row r="14" spans="1:6" ht="12.75" customHeight="1" x14ac:dyDescent="0.2">
      <c r="B14" s="56" t="s">
        <v>1574</v>
      </c>
      <c r="C14" s="56"/>
      <c r="D14" s="61" t="s">
        <v>1550</v>
      </c>
      <c r="E14" s="57" t="s">
        <v>1404</v>
      </c>
      <c r="F14" s="56" t="s">
        <v>1560</v>
      </c>
    </row>
    <row r="15" spans="1:6" ht="12.75" customHeight="1" x14ac:dyDescent="0.2">
      <c r="D15" s="75"/>
      <c r="E15" s="58"/>
    </row>
    <row r="16" spans="1:6" ht="12.75" customHeight="1" x14ac:dyDescent="0.25">
      <c r="A16" s="54" t="s">
        <v>1405</v>
      </c>
      <c r="B16" s="54"/>
      <c r="C16" s="54"/>
      <c r="D16" s="59"/>
      <c r="E16" s="60"/>
    </row>
    <row r="17" spans="1:6" ht="12.75" customHeight="1" x14ac:dyDescent="0.2">
      <c r="B17" s="56" t="s">
        <v>4</v>
      </c>
      <c r="C17" s="56"/>
      <c r="D17" s="61" t="s">
        <v>1556</v>
      </c>
      <c r="E17" s="56" t="s">
        <v>1573</v>
      </c>
      <c r="F17" s="56" t="s">
        <v>1575</v>
      </c>
    </row>
    <row r="18" spans="1:6" ht="12.75" customHeight="1" x14ac:dyDescent="0.2">
      <c r="B18" s="56" t="s">
        <v>1406</v>
      </c>
      <c r="C18" s="56"/>
      <c r="D18" s="61" t="s">
        <v>1556</v>
      </c>
      <c r="E18" s="56" t="s">
        <v>1573</v>
      </c>
      <c r="F18" s="56" t="s">
        <v>1576</v>
      </c>
    </row>
    <row r="19" spans="1:6" ht="12.75" customHeight="1" x14ac:dyDescent="0.2">
      <c r="B19" s="62" t="s">
        <v>6</v>
      </c>
      <c r="C19" s="56"/>
      <c r="D19" s="61" t="s">
        <v>1556</v>
      </c>
      <c r="E19" s="56" t="s">
        <v>1573</v>
      </c>
      <c r="F19" s="56" t="s">
        <v>1577</v>
      </c>
    </row>
    <row r="20" spans="1:6" ht="12.75" customHeight="1" x14ac:dyDescent="0.2">
      <c r="B20" s="63" t="s">
        <v>7</v>
      </c>
      <c r="C20" s="56"/>
      <c r="D20" s="61" t="s">
        <v>1556</v>
      </c>
      <c r="E20" s="56" t="s">
        <v>1573</v>
      </c>
      <c r="F20" s="56" t="s">
        <v>1578</v>
      </c>
    </row>
    <row r="21" spans="1:6" ht="12.75" customHeight="1" x14ac:dyDescent="0.2">
      <c r="B21" s="46" t="s">
        <v>52</v>
      </c>
      <c r="C21" s="56"/>
      <c r="D21" s="61" t="s">
        <v>1556</v>
      </c>
      <c r="E21" s="56" t="s">
        <v>1573</v>
      </c>
      <c r="F21" s="56" t="s">
        <v>1579</v>
      </c>
    </row>
    <row r="22" spans="1:6" ht="12.75" customHeight="1" x14ac:dyDescent="0.2">
      <c r="D22" s="75"/>
      <c r="E22" s="58"/>
    </row>
    <row r="23" spans="1:6" ht="12.75" customHeight="1" x14ac:dyDescent="0.25">
      <c r="A23" s="37" t="s">
        <v>49</v>
      </c>
      <c r="B23" s="39"/>
      <c r="C23" s="39"/>
      <c r="D23" s="75"/>
      <c r="E23" s="58"/>
    </row>
    <row r="24" spans="1:6" ht="12.75" customHeight="1" x14ac:dyDescent="0.25">
      <c r="A24" s="37"/>
      <c r="B24" s="46" t="s">
        <v>1553</v>
      </c>
      <c r="C24" s="47"/>
      <c r="D24" s="61" t="s">
        <v>1557</v>
      </c>
      <c r="E24" s="57" t="s">
        <v>1444</v>
      </c>
      <c r="F24" s="56"/>
    </row>
    <row r="25" spans="1:6" ht="12.75" customHeight="1" x14ac:dyDescent="0.25">
      <c r="A25" s="37"/>
      <c r="B25" s="46" t="s">
        <v>1554</v>
      </c>
      <c r="C25" s="47"/>
      <c r="D25" s="61" t="s">
        <v>1557</v>
      </c>
      <c r="E25" s="57" t="s">
        <v>1444</v>
      </c>
      <c r="F25" s="56"/>
    </row>
    <row r="26" spans="1:6" ht="12.75" customHeight="1" x14ac:dyDescent="0.2">
      <c r="A26" s="38"/>
      <c r="B26" s="46" t="s">
        <v>1389</v>
      </c>
      <c r="C26" s="47"/>
      <c r="D26" s="61" t="s">
        <v>1556</v>
      </c>
      <c r="E26" s="57" t="s">
        <v>1412</v>
      </c>
      <c r="F26" s="56"/>
    </row>
    <row r="27" spans="1:6" ht="12.75" customHeight="1" x14ac:dyDescent="0.2">
      <c r="A27" s="38"/>
      <c r="B27" s="46" t="s">
        <v>54</v>
      </c>
      <c r="C27" s="47"/>
      <c r="D27" s="61" t="s">
        <v>1556</v>
      </c>
      <c r="E27" s="57" t="s">
        <v>1558</v>
      </c>
      <c r="F27" s="56"/>
    </row>
    <row r="28" spans="1:6" ht="12.75" customHeight="1" x14ac:dyDescent="0.2">
      <c r="A28" s="38"/>
      <c r="B28" s="46" t="s">
        <v>53</v>
      </c>
      <c r="C28" s="47"/>
      <c r="D28" s="61" t="s">
        <v>1556</v>
      </c>
      <c r="E28" s="57" t="s">
        <v>1549</v>
      </c>
      <c r="F28" s="56"/>
    </row>
    <row r="29" spans="1:6" ht="25.5" customHeight="1" x14ac:dyDescent="0.2">
      <c r="A29" s="38"/>
      <c r="B29" s="132" t="s">
        <v>1448</v>
      </c>
      <c r="C29" s="133"/>
      <c r="D29" s="61" t="s">
        <v>1556</v>
      </c>
      <c r="E29" s="57" t="s">
        <v>1549</v>
      </c>
      <c r="F29" s="56"/>
    </row>
    <row r="30" spans="1:6" ht="12.75" customHeight="1" x14ac:dyDescent="0.2">
      <c r="A30" s="38"/>
      <c r="B30" s="39"/>
      <c r="C30" s="39"/>
      <c r="D30" s="75"/>
      <c r="E30" s="58"/>
    </row>
    <row r="31" spans="1:6" ht="12.75" customHeight="1" x14ac:dyDescent="0.25">
      <c r="A31" s="54" t="s">
        <v>8</v>
      </c>
      <c r="B31" s="54"/>
      <c r="C31" s="54"/>
      <c r="D31" s="59"/>
      <c r="E31" s="60"/>
    </row>
    <row r="32" spans="1:6" ht="12.75" customHeight="1" x14ac:dyDescent="0.2">
      <c r="B32" s="56" t="s">
        <v>9</v>
      </c>
      <c r="C32" s="56"/>
      <c r="D32" s="61" t="s">
        <v>1556</v>
      </c>
      <c r="E32" s="57" t="s">
        <v>1407</v>
      </c>
      <c r="F32" s="56" t="s">
        <v>1510</v>
      </c>
    </row>
    <row r="33" spans="1:6" ht="12.75" customHeight="1" x14ac:dyDescent="0.2">
      <c r="B33" s="64" t="s">
        <v>1511</v>
      </c>
      <c r="C33" s="65"/>
      <c r="D33" s="61" t="s">
        <v>1556</v>
      </c>
      <c r="E33" s="57" t="s">
        <v>1404</v>
      </c>
      <c r="F33" s="56" t="s">
        <v>1510</v>
      </c>
    </row>
    <row r="34" spans="1:6" ht="12.75" customHeight="1" x14ac:dyDescent="0.2">
      <c r="B34" s="64" t="s">
        <v>1512</v>
      </c>
      <c r="C34" s="65"/>
      <c r="D34" s="61" t="s">
        <v>1556</v>
      </c>
      <c r="E34" s="57"/>
      <c r="F34" s="56" t="s">
        <v>1510</v>
      </c>
    </row>
    <row r="35" spans="1:6" ht="12.75" customHeight="1" x14ac:dyDescent="0.2">
      <c r="B35" s="56" t="s">
        <v>1408</v>
      </c>
      <c r="C35" s="56"/>
      <c r="D35" s="61" t="s">
        <v>1556</v>
      </c>
      <c r="E35" s="57" t="s">
        <v>1404</v>
      </c>
      <c r="F35" s="56" t="s">
        <v>1503</v>
      </c>
    </row>
    <row r="36" spans="1:6" ht="12.75" customHeight="1" x14ac:dyDescent="0.2">
      <c r="B36" s="56" t="s">
        <v>1409</v>
      </c>
      <c r="C36" s="56"/>
      <c r="D36" s="61" t="s">
        <v>1556</v>
      </c>
      <c r="E36" s="57" t="s">
        <v>1404</v>
      </c>
      <c r="F36" s="56" t="s">
        <v>1504</v>
      </c>
    </row>
    <row r="37" spans="1:6" ht="25.5" customHeight="1" x14ac:dyDescent="0.2">
      <c r="B37" s="56" t="s">
        <v>1410</v>
      </c>
      <c r="C37" s="56"/>
      <c r="D37" s="61" t="s">
        <v>1556</v>
      </c>
      <c r="E37" s="57" t="s">
        <v>1404</v>
      </c>
      <c r="F37" s="66" t="s">
        <v>1502</v>
      </c>
    </row>
    <row r="38" spans="1:6" ht="12.75" customHeight="1" x14ac:dyDescent="0.2">
      <c r="B38" s="56" t="s">
        <v>1513</v>
      </c>
      <c r="C38" s="56"/>
      <c r="D38" s="61" t="s">
        <v>1556</v>
      </c>
      <c r="E38" s="57" t="s">
        <v>1404</v>
      </c>
      <c r="F38" s="56" t="s">
        <v>1510</v>
      </c>
    </row>
    <row r="39" spans="1:6" ht="12.75" customHeight="1" x14ac:dyDescent="0.2">
      <c r="D39" s="75"/>
      <c r="E39" s="58"/>
    </row>
    <row r="40" spans="1:6" ht="12.75" customHeight="1" x14ac:dyDescent="0.25">
      <c r="A40" s="54" t="s">
        <v>14</v>
      </c>
      <c r="B40" s="54"/>
      <c r="C40" s="54"/>
      <c r="D40" s="59"/>
      <c r="E40" s="60"/>
    </row>
    <row r="41" spans="1:6" ht="12.75" customHeight="1" x14ac:dyDescent="0.2">
      <c r="B41" s="67" t="s">
        <v>15</v>
      </c>
      <c r="C41" s="56"/>
      <c r="D41" s="61"/>
      <c r="E41" s="57"/>
      <c r="F41" s="56" t="s">
        <v>1411</v>
      </c>
    </row>
    <row r="42" spans="1:6" ht="12.75" customHeight="1" x14ac:dyDescent="0.2">
      <c r="B42" s="67"/>
      <c r="C42" s="38" t="s">
        <v>16</v>
      </c>
      <c r="D42" s="61" t="s">
        <v>1556</v>
      </c>
      <c r="E42" s="57" t="s">
        <v>1412</v>
      </c>
      <c r="F42" s="56" t="s">
        <v>1507</v>
      </c>
    </row>
    <row r="43" spans="1:6" ht="12.75" customHeight="1" x14ac:dyDescent="0.2">
      <c r="B43" s="56"/>
      <c r="C43" s="56" t="s">
        <v>17</v>
      </c>
      <c r="D43" s="61" t="s">
        <v>1556</v>
      </c>
      <c r="E43" s="57" t="s">
        <v>1412</v>
      </c>
      <c r="F43" s="56" t="s">
        <v>1413</v>
      </c>
    </row>
    <row r="44" spans="1:6" ht="12.75" customHeight="1" x14ac:dyDescent="0.2">
      <c r="B44" s="56"/>
      <c r="C44" s="56" t="s">
        <v>18</v>
      </c>
      <c r="D44" s="61" t="s">
        <v>1556</v>
      </c>
      <c r="E44" s="57" t="s">
        <v>1412</v>
      </c>
      <c r="F44" s="56" t="s">
        <v>1414</v>
      </c>
    </row>
    <row r="45" spans="1:6" ht="12.75" customHeight="1" x14ac:dyDescent="0.2">
      <c r="B45" s="56"/>
      <c r="C45" s="56" t="s">
        <v>1415</v>
      </c>
      <c r="D45" s="61" t="s">
        <v>1556</v>
      </c>
      <c r="E45" s="57" t="s">
        <v>1412</v>
      </c>
      <c r="F45" s="56" t="s">
        <v>1416</v>
      </c>
    </row>
    <row r="46" spans="1:6" ht="12.75" customHeight="1" x14ac:dyDescent="0.2">
      <c r="B46" s="67" t="s">
        <v>20</v>
      </c>
      <c r="C46" s="56"/>
      <c r="D46" s="61" t="s">
        <v>1556</v>
      </c>
      <c r="E46" s="57"/>
      <c r="F46" s="56"/>
    </row>
    <row r="47" spans="1:6" ht="26.25" customHeight="1" x14ac:dyDescent="0.2">
      <c r="B47" s="67"/>
      <c r="C47" s="38" t="s">
        <v>21</v>
      </c>
      <c r="D47" s="61" t="s">
        <v>1556</v>
      </c>
      <c r="E47" s="57" t="s">
        <v>1412</v>
      </c>
      <c r="F47" s="68" t="s">
        <v>1506</v>
      </c>
    </row>
    <row r="48" spans="1:6" ht="26.25" customHeight="1" x14ac:dyDescent="0.2">
      <c r="B48" s="56"/>
      <c r="C48" s="56" t="s">
        <v>1417</v>
      </c>
      <c r="D48" s="61" t="s">
        <v>1556</v>
      </c>
      <c r="E48" s="57" t="s">
        <v>1412</v>
      </c>
      <c r="F48" s="68" t="s">
        <v>1505</v>
      </c>
    </row>
    <row r="49" spans="1:6" ht="18.75" customHeight="1" x14ac:dyDescent="0.2">
      <c r="B49" s="56"/>
      <c r="C49" s="56" t="s">
        <v>1418</v>
      </c>
      <c r="D49" s="61" t="s">
        <v>1556</v>
      </c>
      <c r="E49" s="57"/>
      <c r="F49" s="68"/>
    </row>
    <row r="50" spans="1:6" ht="105.75" customHeight="1" x14ac:dyDescent="0.2">
      <c r="B50" s="69" t="s">
        <v>24</v>
      </c>
      <c r="C50" s="56"/>
      <c r="D50" s="61" t="s">
        <v>1556</v>
      </c>
      <c r="E50" s="57"/>
      <c r="F50" s="70" t="s">
        <v>1419</v>
      </c>
    </row>
    <row r="51" spans="1:6" ht="12.75" customHeight="1" x14ac:dyDescent="0.2">
      <c r="B51" s="71"/>
      <c r="C51" s="56" t="s">
        <v>1420</v>
      </c>
      <c r="D51" s="61" t="s">
        <v>1556</v>
      </c>
      <c r="E51" s="57" t="s">
        <v>1421</v>
      </c>
      <c r="F51" s="72" t="s">
        <v>1422</v>
      </c>
    </row>
    <row r="52" spans="1:6" ht="12.75" customHeight="1" x14ac:dyDescent="0.2">
      <c r="B52" s="56"/>
      <c r="C52" s="56" t="s">
        <v>1423</v>
      </c>
      <c r="D52" s="61" t="s">
        <v>1556</v>
      </c>
      <c r="E52" s="57" t="s">
        <v>1421</v>
      </c>
      <c r="F52" s="56" t="s">
        <v>1424</v>
      </c>
    </row>
    <row r="53" spans="1:6" ht="12.75" customHeight="1" x14ac:dyDescent="0.2">
      <c r="B53" s="56"/>
      <c r="C53" s="56" t="s">
        <v>25</v>
      </c>
      <c r="D53" s="61" t="s">
        <v>1556</v>
      </c>
      <c r="E53" s="57" t="s">
        <v>1421</v>
      </c>
      <c r="F53" s="68" t="s">
        <v>1425</v>
      </c>
    </row>
    <row r="54" spans="1:6" ht="12.75" customHeight="1" x14ac:dyDescent="0.2">
      <c r="B54" s="56"/>
      <c r="C54" s="56" t="s">
        <v>27</v>
      </c>
      <c r="D54" s="61" t="s">
        <v>1556</v>
      </c>
      <c r="E54" s="57" t="s">
        <v>1421</v>
      </c>
      <c r="F54" s="68" t="s">
        <v>1426</v>
      </c>
    </row>
    <row r="55" spans="1:6" ht="12.75" customHeight="1" x14ac:dyDescent="0.2">
      <c r="A55" s="73"/>
      <c r="B55" s="67" t="s">
        <v>28</v>
      </c>
      <c r="C55" s="67"/>
      <c r="D55" s="61" t="s">
        <v>1556</v>
      </c>
      <c r="E55" s="74"/>
      <c r="F55" s="56"/>
    </row>
    <row r="56" spans="1:6" ht="12.75" customHeight="1" x14ac:dyDescent="0.2">
      <c r="B56" s="56"/>
      <c r="C56" s="56" t="s">
        <v>30</v>
      </c>
      <c r="D56" s="61" t="s">
        <v>1556</v>
      </c>
      <c r="E56" s="57" t="s">
        <v>1421</v>
      </c>
      <c r="F56" s="68" t="s">
        <v>1427</v>
      </c>
    </row>
    <row r="57" spans="1:6" ht="12.75" customHeight="1" x14ac:dyDescent="0.2">
      <c r="B57" s="56"/>
      <c r="C57" s="56" t="s">
        <v>31</v>
      </c>
      <c r="D57" s="61" t="s">
        <v>1556</v>
      </c>
      <c r="E57" s="57" t="s">
        <v>1421</v>
      </c>
      <c r="F57" s="56" t="s">
        <v>1428</v>
      </c>
    </row>
    <row r="58" spans="1:6" ht="26.25" customHeight="1" x14ac:dyDescent="0.2">
      <c r="B58" s="56"/>
      <c r="C58" s="56" t="s">
        <v>32</v>
      </c>
      <c r="D58" s="61" t="s">
        <v>1556</v>
      </c>
      <c r="E58" s="57" t="s">
        <v>1421</v>
      </c>
      <c r="F58" s="68" t="s">
        <v>1429</v>
      </c>
    </row>
    <row r="59" spans="1:6" ht="12.75" customHeight="1" x14ac:dyDescent="0.2">
      <c r="B59" s="56"/>
      <c r="C59" s="72" t="s">
        <v>29</v>
      </c>
      <c r="D59" s="61" t="s">
        <v>1556</v>
      </c>
      <c r="E59" s="57" t="s">
        <v>1421</v>
      </c>
      <c r="F59" s="56" t="s">
        <v>1430</v>
      </c>
    </row>
    <row r="60" spans="1:6" ht="12.75" customHeight="1" x14ac:dyDescent="0.2">
      <c r="B60" s="56"/>
      <c r="C60" s="46" t="s">
        <v>1445</v>
      </c>
      <c r="D60" s="61" t="s">
        <v>1557</v>
      </c>
      <c r="E60" s="57" t="s">
        <v>1444</v>
      </c>
      <c r="F60" s="56" t="s">
        <v>1446</v>
      </c>
    </row>
    <row r="61" spans="1:6" ht="12.75" customHeight="1" x14ac:dyDescent="0.2">
      <c r="B61" s="67" t="s">
        <v>33</v>
      </c>
      <c r="C61" s="56"/>
      <c r="D61" s="61"/>
      <c r="E61" s="57"/>
      <c r="F61" s="56"/>
    </row>
    <row r="62" spans="1:6" ht="12.75" customHeight="1" x14ac:dyDescent="0.2">
      <c r="B62" s="56"/>
      <c r="C62" s="56" t="s">
        <v>34</v>
      </c>
      <c r="D62" s="61" t="s">
        <v>1556</v>
      </c>
      <c r="E62" s="57" t="s">
        <v>1431</v>
      </c>
      <c r="F62" s="128" t="s">
        <v>1432</v>
      </c>
    </row>
    <row r="63" spans="1:6" ht="12.75" customHeight="1" x14ac:dyDescent="0.2">
      <c r="B63" s="56"/>
      <c r="C63" s="72" t="s">
        <v>35</v>
      </c>
      <c r="D63" s="61" t="s">
        <v>1556</v>
      </c>
      <c r="E63" s="57" t="s">
        <v>1431</v>
      </c>
      <c r="F63" s="56"/>
    </row>
    <row r="64" spans="1:6" ht="24" customHeight="1" x14ac:dyDescent="0.2">
      <c r="B64" s="56"/>
      <c r="C64" s="56" t="s">
        <v>36</v>
      </c>
      <c r="D64" s="61" t="s">
        <v>1556</v>
      </c>
      <c r="E64" s="57" t="s">
        <v>1431</v>
      </c>
      <c r="F64" s="68" t="s">
        <v>1433</v>
      </c>
    </row>
    <row r="65" spans="2:6" ht="12.75" customHeight="1" x14ac:dyDescent="0.2">
      <c r="B65" s="56"/>
      <c r="C65" s="56" t="s">
        <v>1434</v>
      </c>
      <c r="D65" s="61" t="s">
        <v>1556</v>
      </c>
      <c r="E65" s="57" t="s">
        <v>1431</v>
      </c>
      <c r="F65" s="56"/>
    </row>
    <row r="66" spans="2:6" ht="12.75" customHeight="1" x14ac:dyDescent="0.2">
      <c r="B66" s="67" t="s">
        <v>38</v>
      </c>
      <c r="C66" s="56"/>
      <c r="D66" s="61" t="s">
        <v>1556</v>
      </c>
      <c r="E66" s="57"/>
      <c r="F66" s="56"/>
    </row>
    <row r="67" spans="2:6" ht="24.75" customHeight="1" x14ac:dyDescent="0.2">
      <c r="B67" s="56"/>
      <c r="C67" s="56" t="s">
        <v>39</v>
      </c>
      <c r="D67" s="61" t="s">
        <v>1556</v>
      </c>
      <c r="E67" s="56" t="s">
        <v>1435</v>
      </c>
      <c r="F67" s="68" t="s">
        <v>1436</v>
      </c>
    </row>
    <row r="68" spans="2:6" ht="12.75" customHeight="1" x14ac:dyDescent="0.2">
      <c r="B68" s="56"/>
      <c r="C68" s="56" t="s">
        <v>1437</v>
      </c>
      <c r="D68" s="61" t="s">
        <v>1556</v>
      </c>
      <c r="E68" s="56" t="s">
        <v>1435</v>
      </c>
      <c r="F68" s="68" t="s">
        <v>1438</v>
      </c>
    </row>
    <row r="69" spans="2:6" ht="12.75" customHeight="1" x14ac:dyDescent="0.2">
      <c r="B69" s="56"/>
      <c r="C69" s="56" t="s">
        <v>40</v>
      </c>
      <c r="D69" s="61" t="s">
        <v>1556</v>
      </c>
      <c r="E69" s="56" t="s">
        <v>1439</v>
      </c>
      <c r="F69" s="68" t="s">
        <v>1440</v>
      </c>
    </row>
    <row r="70" spans="2:6" ht="12.75" customHeight="1" x14ac:dyDescent="0.2">
      <c r="B70" s="56"/>
      <c r="C70" s="56" t="s">
        <v>41</v>
      </c>
      <c r="D70" s="61" t="s">
        <v>1556</v>
      </c>
      <c r="E70" s="56" t="s">
        <v>1439</v>
      </c>
      <c r="F70" s="56" t="s">
        <v>1441</v>
      </c>
    </row>
    <row r="71" spans="2:6" x14ac:dyDescent="0.2">
      <c r="D71" s="75"/>
      <c r="E71" s="58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2.75" x14ac:dyDescent="0.2"/>
  <cols>
    <col min="1" max="1" width="15.140625" style="34" bestFit="1" customWidth="1"/>
    <col min="2" max="2" width="12.7109375" style="34" bestFit="1" customWidth="1"/>
    <col min="3" max="3" width="12" style="34" bestFit="1" customWidth="1"/>
    <col min="4" max="4" width="12.7109375" style="34" bestFit="1" customWidth="1"/>
    <col min="5" max="9" width="12" style="34" bestFit="1" customWidth="1"/>
    <col min="10" max="10" width="12.7109375" style="34" bestFit="1" customWidth="1"/>
    <col min="11" max="12" width="12" style="34" bestFit="1" customWidth="1"/>
    <col min="13" max="13" width="7.42578125" style="34" bestFit="1" customWidth="1"/>
    <col min="14" max="16" width="12" style="34" bestFit="1" customWidth="1"/>
    <col min="17" max="17" width="14" style="34" bestFit="1" customWidth="1"/>
    <col min="18" max="20" width="12" style="34" bestFit="1" customWidth="1"/>
    <col min="21" max="21" width="15.5703125" style="34" bestFit="1" customWidth="1"/>
    <col min="22" max="22" width="12" style="34" bestFit="1" customWidth="1"/>
    <col min="23" max="23" width="16.28515625" style="34" bestFit="1" customWidth="1"/>
    <col min="24" max="24" width="14.28515625" style="34" bestFit="1" customWidth="1"/>
    <col min="25" max="25" width="15" style="34" bestFit="1" customWidth="1"/>
    <col min="26" max="26" width="15.85546875" style="34" bestFit="1" customWidth="1"/>
    <col min="27" max="32" width="12" style="34" bestFit="1" customWidth="1"/>
    <col min="33" max="33" width="16" style="34" bestFit="1" customWidth="1"/>
    <col min="34" max="35" width="12" style="34" bestFit="1" customWidth="1"/>
    <col min="36" max="36" width="12.7109375" style="34" bestFit="1" customWidth="1"/>
    <col min="37" max="39" width="12" style="34" bestFit="1" customWidth="1"/>
    <col min="40" max="16384" width="9.140625" style="34"/>
  </cols>
  <sheetData>
    <row r="1" spans="1:39" x14ac:dyDescent="0.2">
      <c r="A1" s="33" t="s">
        <v>57</v>
      </c>
      <c r="B1" s="33" t="s">
        <v>1453</v>
      </c>
      <c r="C1" s="33" t="s">
        <v>67</v>
      </c>
      <c r="D1" s="33" t="s">
        <v>1454</v>
      </c>
      <c r="E1" s="33" t="s">
        <v>69</v>
      </c>
      <c r="F1" s="33" t="s">
        <v>70</v>
      </c>
      <c r="G1" s="33" t="s">
        <v>1455</v>
      </c>
      <c r="H1" s="33" t="s">
        <v>1472</v>
      </c>
      <c r="I1" s="33" t="s">
        <v>1473</v>
      </c>
      <c r="J1" s="33" t="s">
        <v>64</v>
      </c>
      <c r="K1" s="33" t="s">
        <v>1456</v>
      </c>
      <c r="L1" s="33" t="s">
        <v>1457</v>
      </c>
      <c r="M1" s="33" t="s">
        <v>1514</v>
      </c>
      <c r="N1" s="33" t="s">
        <v>1458</v>
      </c>
      <c r="O1" s="33" t="s">
        <v>1459</v>
      </c>
      <c r="P1" s="33" t="s">
        <v>1460</v>
      </c>
      <c r="Q1" s="33" t="s">
        <v>1461</v>
      </c>
      <c r="R1" s="33" t="s">
        <v>1462</v>
      </c>
      <c r="S1" s="33" t="s">
        <v>1463</v>
      </c>
      <c r="T1" s="33" t="s">
        <v>1464</v>
      </c>
      <c r="U1" s="33" t="s">
        <v>79</v>
      </c>
      <c r="V1" s="33" t="s">
        <v>1465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88</v>
      </c>
      <c r="AE1" s="33" t="s">
        <v>1466</v>
      </c>
      <c r="AF1" s="33" t="s">
        <v>1467</v>
      </c>
      <c r="AG1" s="33" t="s">
        <v>1468</v>
      </c>
      <c r="AH1" s="33" t="s">
        <v>1469</v>
      </c>
      <c r="AI1" s="33" t="s">
        <v>91</v>
      </c>
      <c r="AJ1" s="33" t="s">
        <v>92</v>
      </c>
      <c r="AK1" s="33" t="s">
        <v>93</v>
      </c>
      <c r="AL1" s="33" t="s">
        <v>1470</v>
      </c>
      <c r="AM1" s="33" t="s">
        <v>1471</v>
      </c>
    </row>
    <row r="2" spans="1:39" ht="15" x14ac:dyDescent="0.25">
      <c r="A2" t="s">
        <v>96</v>
      </c>
      <c r="B2">
        <v>-541800.5</v>
      </c>
      <c r="C2">
        <v>0.4179941482294961</v>
      </c>
      <c r="D2">
        <v>-568431</v>
      </c>
      <c r="E2">
        <v>5.0950252063538372E-3</v>
      </c>
      <c r="F2">
        <v>0.71018138557308996</v>
      </c>
      <c r="G2">
        <v>73.5</v>
      </c>
      <c r="H2">
        <v>52.959999999999994</v>
      </c>
      <c r="I2">
        <v>0</v>
      </c>
      <c r="J2">
        <v>-28.905000000000001</v>
      </c>
      <c r="K2">
        <v>11145.528492196028</v>
      </c>
      <c r="L2">
        <v>2377.7939994999997</v>
      </c>
      <c r="M2">
        <v>2963.919994435405</v>
      </c>
      <c r="N2">
        <v>0.59900580697886474</v>
      </c>
      <c r="O2">
        <v>0.17334503665442527</v>
      </c>
      <c r="P2">
        <v>4.2055787852533858E-4</v>
      </c>
      <c r="Q2">
        <v>8941.4595602295612</v>
      </c>
      <c r="R2">
        <v>160.75</v>
      </c>
      <c r="S2">
        <v>52875.548989113529</v>
      </c>
      <c r="T2">
        <v>12.432348367029549</v>
      </c>
      <c r="U2">
        <v>14.791875580093313</v>
      </c>
      <c r="V2">
        <v>18</v>
      </c>
      <c r="W2">
        <v>132.09966663888889</v>
      </c>
      <c r="X2">
        <v>0.10566802031523662</v>
      </c>
      <c r="Y2">
        <v>0.2138953755094079</v>
      </c>
      <c r="Z2">
        <v>0.32474923776035669</v>
      </c>
      <c r="AA2">
        <v>187.7738357880821</v>
      </c>
      <c r="AB2">
        <v>5.6886805453680109</v>
      </c>
      <c r="AC2">
        <v>1.2209202273299924</v>
      </c>
      <c r="AD2">
        <v>2.3974984070102749</v>
      </c>
      <c r="AE2">
        <v>1.5722760260679949</v>
      </c>
      <c r="AF2">
        <v>301</v>
      </c>
      <c r="AG2">
        <v>2.3637820512820512E-2</v>
      </c>
      <c r="AH2">
        <v>3.95</v>
      </c>
      <c r="AI2">
        <v>3.2508567831044637</v>
      </c>
      <c r="AJ2">
        <v>-74383.954999999842</v>
      </c>
      <c r="AK2">
        <v>0.52314129082830252</v>
      </c>
      <c r="AL2">
        <v>26501770.77</v>
      </c>
      <c r="AM2">
        <v>2377.7939994999997</v>
      </c>
    </row>
    <row r="3" spans="1:39" ht="15" x14ac:dyDescent="0.25">
      <c r="A3" t="s">
        <v>164</v>
      </c>
      <c r="B3">
        <v>902430</v>
      </c>
      <c r="C3">
        <v>0.41736829801048225</v>
      </c>
      <c r="D3">
        <v>874607</v>
      </c>
      <c r="E3">
        <v>3.4676840936849395E-3</v>
      </c>
      <c r="F3">
        <v>0.6511189574524886</v>
      </c>
      <c r="G3">
        <v>30.111111111111111</v>
      </c>
      <c r="H3">
        <v>76.02</v>
      </c>
      <c r="I3">
        <v>45.5</v>
      </c>
      <c r="J3">
        <v>2.4444444444444571</v>
      </c>
      <c r="K3">
        <v>10386.634265458848</v>
      </c>
      <c r="L3">
        <v>1674.120764888889</v>
      </c>
      <c r="M3">
        <v>1997.6425161508548</v>
      </c>
      <c r="N3">
        <v>0.55032430600803051</v>
      </c>
      <c r="O3">
        <v>0.11821197320441494</v>
      </c>
      <c r="P3">
        <v>4.7528278393380238E-3</v>
      </c>
      <c r="Q3">
        <v>8704.5004101214254</v>
      </c>
      <c r="R3">
        <v>102.88888888888889</v>
      </c>
      <c r="S3">
        <v>54042.664460043212</v>
      </c>
      <c r="T3">
        <v>13.287257019438446</v>
      </c>
      <c r="U3">
        <v>16.271152142548601</v>
      </c>
      <c r="V3">
        <v>12.375555555555556</v>
      </c>
      <c r="W3">
        <v>135.2764130364518</v>
      </c>
      <c r="X3">
        <v>0.1147839068392036</v>
      </c>
      <c r="Y3">
        <v>0.12703270389686941</v>
      </c>
      <c r="Z3">
        <v>0.25053858652986849</v>
      </c>
      <c r="AA3">
        <v>189.48347626718308</v>
      </c>
      <c r="AB3">
        <v>6.3409886149177357</v>
      </c>
      <c r="AC3">
        <v>1.3528835214734756</v>
      </c>
      <c r="AD3">
        <v>2.5978374928720642</v>
      </c>
      <c r="AE3">
        <v>1.2089637705473288</v>
      </c>
      <c r="AF3">
        <v>51.888888888888886</v>
      </c>
      <c r="AG3">
        <v>7.9723254663492907E-2</v>
      </c>
      <c r="AH3">
        <v>23.087777777777781</v>
      </c>
      <c r="AI3">
        <v>3.2006155389221433</v>
      </c>
      <c r="AJ3">
        <v>44455.231111111119</v>
      </c>
      <c r="AK3">
        <v>0.64182981289003083</v>
      </c>
      <c r="AL3">
        <v>17388480.10111111</v>
      </c>
      <c r="AM3">
        <v>1674.120764888889</v>
      </c>
    </row>
    <row r="4" spans="1:39" ht="15" x14ac:dyDescent="0.25">
      <c r="A4" t="s">
        <v>102</v>
      </c>
      <c r="B4">
        <v>1129475</v>
      </c>
      <c r="C4">
        <v>0.34871626966113417</v>
      </c>
      <c r="D4">
        <v>1193621</v>
      </c>
      <c r="E4">
        <v>6.4195050811549914E-3</v>
      </c>
      <c r="F4">
        <v>0.68770235747960917</v>
      </c>
      <c r="G4">
        <v>66.25</v>
      </c>
      <c r="H4">
        <v>57.747500000000002</v>
      </c>
      <c r="I4">
        <v>0</v>
      </c>
      <c r="J4">
        <v>-4.0699999999999932</v>
      </c>
      <c r="K4">
        <v>10058.302616606772</v>
      </c>
      <c r="L4">
        <v>1517.2901775</v>
      </c>
      <c r="M4">
        <v>1769.8002440987516</v>
      </c>
      <c r="N4">
        <v>0.35877339998795321</v>
      </c>
      <c r="O4">
        <v>0.13224487920999542</v>
      </c>
      <c r="P4">
        <v>4.1882326427965036E-3</v>
      </c>
      <c r="Q4">
        <v>8623.2125989290162</v>
      </c>
      <c r="R4">
        <v>94.932500000000005</v>
      </c>
      <c r="S4">
        <v>54036.352961314609</v>
      </c>
      <c r="T4">
        <v>13.751876333184104</v>
      </c>
      <c r="U4">
        <v>15.982831775208698</v>
      </c>
      <c r="V4">
        <v>11.012500000000001</v>
      </c>
      <c r="W4">
        <v>137.77890374574343</v>
      </c>
      <c r="X4">
        <v>0.13100339714863674</v>
      </c>
      <c r="Y4">
        <v>0.17443912593427882</v>
      </c>
      <c r="Z4">
        <v>0.31004368903870938</v>
      </c>
      <c r="AA4">
        <v>144.16177817772765</v>
      </c>
      <c r="AB4">
        <v>5.7465910387100392</v>
      </c>
      <c r="AC4">
        <v>1.0716714612756746</v>
      </c>
      <c r="AD4">
        <v>1.7998149360928337</v>
      </c>
      <c r="AE4">
        <v>1.154728663274015</v>
      </c>
      <c r="AF4">
        <v>97.75</v>
      </c>
      <c r="AG4">
        <v>1.9003255420241696E-2</v>
      </c>
      <c r="AH4">
        <v>7.3574999999999999</v>
      </c>
      <c r="AI4">
        <v>4.059256911271282</v>
      </c>
      <c r="AJ4">
        <v>8634.0500000000466</v>
      </c>
      <c r="AK4">
        <v>0.44554027892195258</v>
      </c>
      <c r="AL4">
        <v>15261363.762499999</v>
      </c>
      <c r="AM4">
        <v>1517.2901775</v>
      </c>
    </row>
    <row r="5" spans="1:39" ht="15" x14ac:dyDescent="0.25">
      <c r="A5" t="s">
        <v>104</v>
      </c>
      <c r="B5">
        <v>184136.28571428571</v>
      </c>
      <c r="C5">
        <v>0.24968094461034959</v>
      </c>
      <c r="D5">
        <v>273660.14285714284</v>
      </c>
      <c r="E5">
        <v>1.5871635550140392E-3</v>
      </c>
      <c r="F5">
        <v>0.72539920110304357</v>
      </c>
      <c r="G5">
        <v>42.857142857142854</v>
      </c>
      <c r="H5">
        <v>55.448571428571427</v>
      </c>
      <c r="I5">
        <v>3.1142857142857139</v>
      </c>
      <c r="J5">
        <v>-7.4142857142856542</v>
      </c>
      <c r="K5">
        <v>10254.257506225087</v>
      </c>
      <c r="L5">
        <v>1891.4503927142855</v>
      </c>
      <c r="M5">
        <v>2428.3554581699755</v>
      </c>
      <c r="N5">
        <v>0.64969564083387887</v>
      </c>
      <c r="O5">
        <v>0.16719778925263518</v>
      </c>
      <c r="P5">
        <v>1.9677196399390272E-2</v>
      </c>
      <c r="Q5">
        <v>7987.0594405315678</v>
      </c>
      <c r="R5">
        <v>104.42285714285715</v>
      </c>
      <c r="S5">
        <v>55507.956003064464</v>
      </c>
      <c r="T5">
        <v>13.595819196672869</v>
      </c>
      <c r="U5">
        <v>18.113375217522162</v>
      </c>
      <c r="V5">
        <v>11.885714285714286</v>
      </c>
      <c r="W5">
        <v>159.13645131009616</v>
      </c>
      <c r="X5">
        <v>0.10899031837815969</v>
      </c>
      <c r="Y5">
        <v>0.20605883093990751</v>
      </c>
      <c r="Z5">
        <v>0.31991629281799527</v>
      </c>
      <c r="AA5">
        <v>191.73849789548223</v>
      </c>
      <c r="AB5">
        <v>5.6930757604345938</v>
      </c>
      <c r="AC5">
        <v>1.4704999277174025</v>
      </c>
      <c r="AD5">
        <v>2.9100120930558679</v>
      </c>
      <c r="AE5">
        <v>1.4022690891679306</v>
      </c>
      <c r="AF5">
        <v>105.57142857142857</v>
      </c>
      <c r="AG5">
        <v>8.473362259437265E-3</v>
      </c>
      <c r="AH5">
        <v>12.218571428571428</v>
      </c>
      <c r="AI5">
        <v>3.3582294730223139</v>
      </c>
      <c r="AJ5">
        <v>-2270.6728571429849</v>
      </c>
      <c r="AK5">
        <v>0.53710483064760006</v>
      </c>
      <c r="AL5">
        <v>19395419.387142856</v>
      </c>
      <c r="AM5">
        <v>1891.4503927142855</v>
      </c>
    </row>
    <row r="6" spans="1:39" ht="15" x14ac:dyDescent="0.25">
      <c r="A6" t="s">
        <v>106</v>
      </c>
      <c r="B6">
        <v>656326</v>
      </c>
      <c r="C6">
        <v>0.34703169323056304</v>
      </c>
      <c r="D6">
        <v>628968.6</v>
      </c>
      <c r="E6">
        <v>3.304065950653952E-3</v>
      </c>
      <c r="F6">
        <v>0.70228176903878747</v>
      </c>
      <c r="G6">
        <v>35.200000000000003</v>
      </c>
      <c r="H6">
        <v>34.08</v>
      </c>
      <c r="I6">
        <v>0</v>
      </c>
      <c r="J6">
        <v>34.109999999999985</v>
      </c>
      <c r="K6">
        <v>11989.457617681472</v>
      </c>
      <c r="L6">
        <v>1432.4835074</v>
      </c>
      <c r="M6">
        <v>1848.0641636449122</v>
      </c>
      <c r="N6">
        <v>0.58448666562288409</v>
      </c>
      <c r="O6">
        <v>0.18723488110994779</v>
      </c>
      <c r="P6">
        <v>8.4300977551345462E-3</v>
      </c>
      <c r="Q6">
        <v>9293.3463230662765</v>
      </c>
      <c r="R6">
        <v>95.948000000000008</v>
      </c>
      <c r="S6">
        <v>58549.645641389085</v>
      </c>
      <c r="T6">
        <v>14.168091049318381</v>
      </c>
      <c r="U6">
        <v>14.929790171759702</v>
      </c>
      <c r="V6">
        <v>11.474</v>
      </c>
      <c r="W6">
        <v>124.84604387310439</v>
      </c>
      <c r="X6">
        <v>0.10789706152509614</v>
      </c>
      <c r="Y6">
        <v>0.19136341992454728</v>
      </c>
      <c r="Z6">
        <v>0.30420439242157582</v>
      </c>
      <c r="AA6">
        <v>199.8004155171609</v>
      </c>
      <c r="AB6">
        <v>5.6319781643460001</v>
      </c>
      <c r="AC6">
        <v>1.3532024228296069</v>
      </c>
      <c r="AD6">
        <v>2.9811040463881868</v>
      </c>
      <c r="AE6">
        <v>1.273834828640888</v>
      </c>
      <c r="AF6">
        <v>117</v>
      </c>
      <c r="AG6">
        <v>0</v>
      </c>
      <c r="AH6">
        <v>9.6179999999999986</v>
      </c>
      <c r="AI6">
        <v>3.087174292334117</v>
      </c>
      <c r="AJ6">
        <v>-34974.912000000011</v>
      </c>
      <c r="AK6">
        <v>0.46355623868362222</v>
      </c>
      <c r="AL6">
        <v>17174700.300000001</v>
      </c>
      <c r="AM6">
        <v>1432.4835074</v>
      </c>
    </row>
    <row r="7" spans="1:39" ht="15" x14ac:dyDescent="0.25">
      <c r="A7" t="s">
        <v>282</v>
      </c>
      <c r="B7">
        <v>862205.16666666663</v>
      </c>
      <c r="C7">
        <v>0.4626860772645609</v>
      </c>
      <c r="D7">
        <v>846304</v>
      </c>
      <c r="E7">
        <v>0</v>
      </c>
      <c r="F7">
        <v>0.6865157344349736</v>
      </c>
      <c r="G7">
        <v>16.166666666666668</v>
      </c>
      <c r="H7">
        <v>14.29</v>
      </c>
      <c r="I7">
        <v>0</v>
      </c>
      <c r="J7">
        <v>-23.231666666666683</v>
      </c>
      <c r="K7">
        <v>9653.0219716748416</v>
      </c>
      <c r="L7">
        <v>1257.8357831666665</v>
      </c>
      <c r="M7">
        <v>1477.7890165286365</v>
      </c>
      <c r="N7">
        <v>0.33204928080132784</v>
      </c>
      <c r="O7">
        <v>0.12305204866277152</v>
      </c>
      <c r="P7">
        <v>2.7736495601066798E-3</v>
      </c>
      <c r="Q7">
        <v>8216.271954834483</v>
      </c>
      <c r="R7">
        <v>77.696666666666658</v>
      </c>
      <c r="S7">
        <v>55517.007341584787</v>
      </c>
      <c r="T7">
        <v>15.547642541507569</v>
      </c>
      <c r="U7">
        <v>16.18905722896735</v>
      </c>
      <c r="V7">
        <v>8.5500000000000025</v>
      </c>
      <c r="W7">
        <v>147.11529627680312</v>
      </c>
      <c r="X7">
        <v>0.11431248338316544</v>
      </c>
      <c r="Y7">
        <v>0.15681994915373124</v>
      </c>
      <c r="Z7">
        <v>0.27645712921904908</v>
      </c>
      <c r="AA7">
        <v>206.53596980625147</v>
      </c>
      <c r="AB7">
        <v>4.7304948259159705</v>
      </c>
      <c r="AC7">
        <v>1.3013605306884453</v>
      </c>
      <c r="AD7">
        <v>2.2106581511871846</v>
      </c>
      <c r="AE7">
        <v>1.1853675706299276</v>
      </c>
      <c r="AF7">
        <v>64.166666666666671</v>
      </c>
      <c r="AG7">
        <v>1.3312829329559276E-2</v>
      </c>
      <c r="AH7">
        <v>8.0183333333333326</v>
      </c>
      <c r="AI7">
        <v>4.3951004985213808</v>
      </c>
      <c r="AJ7">
        <v>14773.668333333451</v>
      </c>
      <c r="AK7">
        <v>0.60766190556658051</v>
      </c>
      <c r="AL7">
        <v>12141916.451666668</v>
      </c>
      <c r="AM7">
        <v>1257.8357831666665</v>
      </c>
    </row>
    <row r="8" spans="1:39" ht="15" x14ac:dyDescent="0.25">
      <c r="A8" t="s">
        <v>113</v>
      </c>
      <c r="B8">
        <v>1190565.857142857</v>
      </c>
      <c r="C8">
        <v>0.31364198400425541</v>
      </c>
      <c r="D8">
        <v>1078844.7142857143</v>
      </c>
      <c r="E8">
        <v>4.9636157398194663E-3</v>
      </c>
      <c r="F8">
        <v>0.56160685665921239</v>
      </c>
      <c r="G8">
        <v>13.571428571428571</v>
      </c>
      <c r="H8">
        <v>10.051428571428573</v>
      </c>
      <c r="I8">
        <v>0</v>
      </c>
      <c r="J8">
        <v>58.950000000000017</v>
      </c>
      <c r="K8">
        <v>9625.8838339631475</v>
      </c>
      <c r="L8">
        <v>1242.4275648571431</v>
      </c>
      <c r="M8">
        <v>1507.6482270151844</v>
      </c>
      <c r="N8">
        <v>0.44324259159334251</v>
      </c>
      <c r="O8">
        <v>0.14804292573421349</v>
      </c>
      <c r="P8">
        <v>6.0199588842854191E-4</v>
      </c>
      <c r="Q8">
        <v>7932.5290854523191</v>
      </c>
      <c r="R8">
        <v>65.52</v>
      </c>
      <c r="S8">
        <v>57143.03298883656</v>
      </c>
      <c r="T8">
        <v>16.607796964939823</v>
      </c>
      <c r="U8">
        <v>18.962569671201816</v>
      </c>
      <c r="V8">
        <v>10.821428571428571</v>
      </c>
      <c r="W8">
        <v>114.81178817161718</v>
      </c>
      <c r="X8">
        <v>0.10511864028259814</v>
      </c>
      <c r="Y8">
        <v>0.19143595313559295</v>
      </c>
      <c r="Z8">
        <v>0.30701970374729748</v>
      </c>
      <c r="AA8">
        <v>190.63830553495464</v>
      </c>
      <c r="AB8">
        <v>5.7674093957707582</v>
      </c>
      <c r="AC8">
        <v>1.3044448183934667</v>
      </c>
      <c r="AD8">
        <v>2.6911671914015853</v>
      </c>
      <c r="AE8">
        <v>1.369534405953893</v>
      </c>
      <c r="AF8">
        <v>65.571428571428569</v>
      </c>
      <c r="AG8">
        <v>9.6433895927279887E-3</v>
      </c>
      <c r="AH8">
        <v>14.261428571428572</v>
      </c>
      <c r="AI8">
        <v>2.811494033369522</v>
      </c>
      <c r="AJ8">
        <v>3899.3799999999464</v>
      </c>
      <c r="AK8">
        <v>0.37155434903156248</v>
      </c>
      <c r="AL8">
        <v>11959463.411428571</v>
      </c>
      <c r="AM8">
        <v>1242.4275648571431</v>
      </c>
    </row>
    <row r="9" spans="1:39" ht="15" x14ac:dyDescent="0.25">
      <c r="A9" t="s">
        <v>360</v>
      </c>
      <c r="B9">
        <v>1133258</v>
      </c>
      <c r="C9">
        <v>0.36173443357133378</v>
      </c>
      <c r="D9">
        <v>1165621.6000000001</v>
      </c>
      <c r="E9">
        <v>2.2609006392370237E-3</v>
      </c>
      <c r="F9">
        <v>0.62595563502253626</v>
      </c>
      <c r="G9">
        <v>20.8</v>
      </c>
      <c r="H9">
        <v>25.363999999999997</v>
      </c>
      <c r="I9">
        <v>0</v>
      </c>
      <c r="J9">
        <v>8.2319999999999993</v>
      </c>
      <c r="K9">
        <v>9685.1664520572122</v>
      </c>
      <c r="L9">
        <v>1397.7695734000001</v>
      </c>
      <c r="M9">
        <v>1687.4606165465782</v>
      </c>
      <c r="N9">
        <v>0.51569769103402918</v>
      </c>
      <c r="O9">
        <v>0.13579733170059574</v>
      </c>
      <c r="P9">
        <v>1.4308510058171509E-4</v>
      </c>
      <c r="Q9">
        <v>8022.4870715531324</v>
      </c>
      <c r="R9">
        <v>85.76400000000001</v>
      </c>
      <c r="S9">
        <v>53823.906674129001</v>
      </c>
      <c r="T9">
        <v>13.390233664474604</v>
      </c>
      <c r="U9">
        <v>16.297858931486402</v>
      </c>
      <c r="V9">
        <v>10.288</v>
      </c>
      <c r="W9">
        <v>135.86407206454123</v>
      </c>
      <c r="X9">
        <v>0.11213953230670122</v>
      </c>
      <c r="Y9">
        <v>0.18083501210874625</v>
      </c>
      <c r="Z9">
        <v>0.30480408889087834</v>
      </c>
      <c r="AA9">
        <v>153.54705388094834</v>
      </c>
      <c r="AB9">
        <v>6.3307466287459802</v>
      </c>
      <c r="AC9">
        <v>1.6267278032125105</v>
      </c>
      <c r="AD9">
        <v>3.3358221610504724</v>
      </c>
      <c r="AE9">
        <v>1.3989760238851581</v>
      </c>
      <c r="AF9">
        <v>98.6</v>
      </c>
      <c r="AG9">
        <v>6.4068908941755541E-3</v>
      </c>
      <c r="AH9">
        <v>8.1919999999999984</v>
      </c>
      <c r="AI9">
        <v>3.0526658465585501</v>
      </c>
      <c r="AJ9">
        <v>-61212.111999999965</v>
      </c>
      <c r="AK9">
        <v>0.53293476562665609</v>
      </c>
      <c r="AL9">
        <v>13537630.98</v>
      </c>
      <c r="AM9">
        <v>1397.7695734000001</v>
      </c>
    </row>
    <row r="10" spans="1:39" ht="15" x14ac:dyDescent="0.25">
      <c r="A10" t="s">
        <v>198</v>
      </c>
      <c r="B10">
        <v>4447028.2</v>
      </c>
      <c r="C10">
        <v>0.4164007358950722</v>
      </c>
      <c r="D10">
        <v>4436586.2</v>
      </c>
      <c r="E10">
        <v>4.2036935362002965E-3</v>
      </c>
      <c r="F10">
        <v>0.66153066594434662</v>
      </c>
      <c r="G10">
        <v>131.6</v>
      </c>
      <c r="H10">
        <v>196.84099999999998</v>
      </c>
      <c r="I10">
        <v>16.622</v>
      </c>
      <c r="J10">
        <v>-1.535000000000025</v>
      </c>
      <c r="K10">
        <v>10205.427163625462</v>
      </c>
      <c r="L10">
        <v>5374.5816255</v>
      </c>
      <c r="M10">
        <v>6605.6227260592013</v>
      </c>
      <c r="N10">
        <v>0.45551317765543164</v>
      </c>
      <c r="O10">
        <v>0.13096945476840077</v>
      </c>
      <c r="P10">
        <v>4.9772573930368706E-2</v>
      </c>
      <c r="Q10">
        <v>8303.5171078749263</v>
      </c>
      <c r="R10">
        <v>303.73799999999994</v>
      </c>
      <c r="S10">
        <v>59447.001939171278</v>
      </c>
      <c r="T10">
        <v>13.073438292212369</v>
      </c>
      <c r="U10">
        <v>17.694794940047014</v>
      </c>
      <c r="V10">
        <v>31.255000000000003</v>
      </c>
      <c r="W10">
        <v>171.95909856023036</v>
      </c>
      <c r="X10">
        <v>0.11713984620220556</v>
      </c>
      <c r="Y10">
        <v>0.13421555899231283</v>
      </c>
      <c r="Z10">
        <v>0.25443220871772204</v>
      </c>
      <c r="AA10">
        <v>146.09008751019852</v>
      </c>
      <c r="AB10">
        <v>5.781624157781259</v>
      </c>
      <c r="AC10">
        <v>1.3312734032788438</v>
      </c>
      <c r="AD10">
        <v>2.4352409385904839</v>
      </c>
      <c r="AE10">
        <v>1.1888237342808194</v>
      </c>
      <c r="AF10">
        <v>47.3</v>
      </c>
      <c r="AG10">
        <v>5.1356877998134806E-2</v>
      </c>
      <c r="AH10">
        <v>84.955999999999989</v>
      </c>
      <c r="AI10">
        <v>2.9602970805280386</v>
      </c>
      <c r="AJ10">
        <v>254976.55099999998</v>
      </c>
      <c r="AK10">
        <v>0.51813955529501587</v>
      </c>
      <c r="AL10">
        <v>54849901.31400001</v>
      </c>
      <c r="AM10">
        <v>5374.5816255</v>
      </c>
    </row>
    <row r="11" spans="1:39" ht="15" x14ac:dyDescent="0.25">
      <c r="A11" t="s">
        <v>349</v>
      </c>
      <c r="B11">
        <v>1645433</v>
      </c>
      <c r="C11">
        <v>0.40717411017591937</v>
      </c>
      <c r="D11">
        <v>1754395</v>
      </c>
      <c r="E11">
        <v>5.4292105415099405E-3</v>
      </c>
      <c r="F11">
        <v>0.57847896842911084</v>
      </c>
      <c r="G11">
        <v>42</v>
      </c>
      <c r="H11">
        <v>34.835000000000001</v>
      </c>
      <c r="I11">
        <v>0</v>
      </c>
      <c r="J11">
        <v>-52.925000000000011</v>
      </c>
      <c r="K11">
        <v>10658.719580857942</v>
      </c>
      <c r="L11">
        <v>1321.3931395</v>
      </c>
      <c r="M11">
        <v>1621.2017523840327</v>
      </c>
      <c r="N11">
        <v>0.48269808237490103</v>
      </c>
      <c r="O11">
        <v>0.17253083218387633</v>
      </c>
      <c r="P11">
        <v>2.7809622966488848E-3</v>
      </c>
      <c r="Q11">
        <v>8687.6040624113975</v>
      </c>
      <c r="R11">
        <v>87.25</v>
      </c>
      <c r="S11">
        <v>49178.693409742118</v>
      </c>
      <c r="T11">
        <v>11.025787965616045</v>
      </c>
      <c r="U11">
        <v>15.144907042979943</v>
      </c>
      <c r="V11">
        <v>18.45</v>
      </c>
      <c r="W11">
        <v>71.620224363143635</v>
      </c>
      <c r="X11">
        <v>0.1020291976912075</v>
      </c>
      <c r="Y11">
        <v>0.23503023421543556</v>
      </c>
      <c r="Z11">
        <v>0.34436388452238825</v>
      </c>
      <c r="AA11">
        <v>113.53812541872971</v>
      </c>
      <c r="AB11">
        <v>8.8556016356892187</v>
      </c>
      <c r="AC11">
        <v>1.6023605514952159</v>
      </c>
      <c r="AD11">
        <v>4.378374542170322</v>
      </c>
      <c r="AE11">
        <v>1.6487198832261849</v>
      </c>
      <c r="AF11">
        <v>161</v>
      </c>
      <c r="AG11">
        <v>9.065493901840891E-3</v>
      </c>
      <c r="AH11">
        <v>7.6350000000000007</v>
      </c>
      <c r="AI11">
        <v>3.570628601392833</v>
      </c>
      <c r="AJ11">
        <v>-57442.635000000009</v>
      </c>
      <c r="AK11">
        <v>0.47819690614574373</v>
      </c>
      <c r="AL11">
        <v>14084358.93</v>
      </c>
      <c r="AM11">
        <v>1321.3931395</v>
      </c>
    </row>
    <row r="12" spans="1:39" ht="15" x14ac:dyDescent="0.25">
      <c r="A12" t="s">
        <v>308</v>
      </c>
      <c r="B12">
        <v>766206.4</v>
      </c>
      <c r="C12">
        <v>0.36414763550796486</v>
      </c>
      <c r="D12">
        <v>651667.6</v>
      </c>
      <c r="E12">
        <v>1.0509029024572505E-3</v>
      </c>
      <c r="F12">
        <v>0.62215494300447871</v>
      </c>
      <c r="G12">
        <v>69.599999999999994</v>
      </c>
      <c r="H12">
        <v>42.498000000000005</v>
      </c>
      <c r="I12">
        <v>0</v>
      </c>
      <c r="J12">
        <v>15.888000000000005</v>
      </c>
      <c r="K12">
        <v>10555.576523974652</v>
      </c>
      <c r="L12">
        <v>1306.3084106000001</v>
      </c>
      <c r="M12">
        <v>1592.9493454819938</v>
      </c>
      <c r="N12">
        <v>0.38768448881638096</v>
      </c>
      <c r="O12">
        <v>0.15335302963255681</v>
      </c>
      <c r="P12">
        <v>6.4133660412949345E-4</v>
      </c>
      <c r="Q12">
        <v>8656.1687796969964</v>
      </c>
      <c r="R12">
        <v>89.444000000000003</v>
      </c>
      <c r="S12">
        <v>51592.602947095387</v>
      </c>
      <c r="T12">
        <v>13.80752202495416</v>
      </c>
      <c r="U12">
        <v>14.60476287509503</v>
      </c>
      <c r="V12">
        <v>12.03</v>
      </c>
      <c r="W12">
        <v>108.58756530340816</v>
      </c>
      <c r="X12">
        <v>0.12181378148469292</v>
      </c>
      <c r="Y12">
        <v>0.13466449044812934</v>
      </c>
      <c r="Z12">
        <v>0.26718449903805014</v>
      </c>
      <c r="AA12">
        <v>167.79069798633967</v>
      </c>
      <c r="AB12">
        <v>5.7193190544668822</v>
      </c>
      <c r="AC12">
        <v>1.1982260578211057</v>
      </c>
      <c r="AD12">
        <v>2.3370736323056542</v>
      </c>
      <c r="AE12">
        <v>1.3072545188229818</v>
      </c>
      <c r="AF12">
        <v>93.8</v>
      </c>
      <c r="AG12">
        <v>7.5357127566965873E-3</v>
      </c>
      <c r="AH12">
        <v>7.4219999999999997</v>
      </c>
      <c r="AI12">
        <v>3.1911130070104878</v>
      </c>
      <c r="AJ12">
        <v>-10079.943999999901</v>
      </c>
      <c r="AK12">
        <v>0.47567208432734592</v>
      </c>
      <c r="AL12">
        <v>13788838.392000001</v>
      </c>
      <c r="AM12">
        <v>1306.3084106000001</v>
      </c>
    </row>
    <row r="13" spans="1:39" ht="15" x14ac:dyDescent="0.25">
      <c r="A13" t="s">
        <v>293</v>
      </c>
      <c r="B13">
        <v>1634949</v>
      </c>
      <c r="C13">
        <v>0.31900315733709728</v>
      </c>
      <c r="D13">
        <v>1690082.5714285714</v>
      </c>
      <c r="E13">
        <v>4.4761284454371644E-4</v>
      </c>
      <c r="F13">
        <v>0.70538544900552802</v>
      </c>
      <c r="G13">
        <v>74.714285714285708</v>
      </c>
      <c r="H13">
        <v>167.27571428571426</v>
      </c>
      <c r="I13">
        <v>70.550000000000054</v>
      </c>
      <c r="J13">
        <v>-5.8285714285713937</v>
      </c>
      <c r="K13">
        <v>10755.002420033843</v>
      </c>
      <c r="L13">
        <v>2831.9468185714286</v>
      </c>
      <c r="M13">
        <v>3623.1775702142963</v>
      </c>
      <c r="N13">
        <v>0.63078684130434892</v>
      </c>
      <c r="O13">
        <v>0.15231358660103331</v>
      </c>
      <c r="P13">
        <v>2.749508447311828E-2</v>
      </c>
      <c r="Q13">
        <v>8406.3213289712967</v>
      </c>
      <c r="R13">
        <v>176.48571428571429</v>
      </c>
      <c r="S13">
        <v>57733.234427715717</v>
      </c>
      <c r="T13">
        <v>12.030921159138739</v>
      </c>
      <c r="U13">
        <v>16.046323239436617</v>
      </c>
      <c r="V13">
        <v>21.645714285714284</v>
      </c>
      <c r="W13">
        <v>130.83175640179513</v>
      </c>
      <c r="X13">
        <v>0.11386921355839563</v>
      </c>
      <c r="Y13">
        <v>0.154223780090744</v>
      </c>
      <c r="Z13">
        <v>0.27477221333797053</v>
      </c>
      <c r="AA13">
        <v>160.25633871202643</v>
      </c>
      <c r="AB13">
        <v>6.1315704837037304</v>
      </c>
      <c r="AC13">
        <v>1.3251644043713575</v>
      </c>
      <c r="AD13">
        <v>3.0814585556439025</v>
      </c>
      <c r="AE13">
        <v>1.0228439763426584</v>
      </c>
      <c r="AF13">
        <v>58.285714285714285</v>
      </c>
      <c r="AG13">
        <v>4.0365225993104006E-2</v>
      </c>
      <c r="AH13">
        <v>27.85285714285714</v>
      </c>
      <c r="AI13">
        <v>3.0558749709878974</v>
      </c>
      <c r="AJ13">
        <v>190304.87857142836</v>
      </c>
      <c r="AK13">
        <v>0.5904096500661592</v>
      </c>
      <c r="AL13">
        <v>30457594.887142863</v>
      </c>
      <c r="AM13">
        <v>2831.9468185714286</v>
      </c>
    </row>
    <row r="14" spans="1:39" ht="15" x14ac:dyDescent="0.25">
      <c r="A14" t="s">
        <v>375</v>
      </c>
      <c r="B14">
        <v>627147.66666666663</v>
      </c>
      <c r="C14">
        <v>0.32943016145202014</v>
      </c>
      <c r="D14">
        <v>658816.66666666663</v>
      </c>
      <c r="E14">
        <v>2.7792366729005569E-3</v>
      </c>
      <c r="F14">
        <v>0.64687340120941994</v>
      </c>
      <c r="G14">
        <v>112</v>
      </c>
      <c r="H14">
        <v>67.73888888888888</v>
      </c>
      <c r="I14">
        <v>0</v>
      </c>
      <c r="J14">
        <v>7.5177777777777521</v>
      </c>
      <c r="K14">
        <v>9723.5920916316754</v>
      </c>
      <c r="L14">
        <v>2913.7164396666667</v>
      </c>
      <c r="M14">
        <v>3520.7461458437492</v>
      </c>
      <c r="N14">
        <v>0.37709274391433922</v>
      </c>
      <c r="O14">
        <v>0.14610637065280563</v>
      </c>
      <c r="P14">
        <v>8.8280657211670579E-3</v>
      </c>
      <c r="Q14">
        <v>8047.0982446279904</v>
      </c>
      <c r="R14">
        <v>169.37333333333333</v>
      </c>
      <c r="S14">
        <v>58666.350435592627</v>
      </c>
      <c r="T14">
        <v>13.336744601012883</v>
      </c>
      <c r="U14">
        <v>17.202923165787606</v>
      </c>
      <c r="V14">
        <v>16.825555555555557</v>
      </c>
      <c r="W14">
        <v>173.17207922472426</v>
      </c>
      <c r="X14">
        <v>0.11523218296738102</v>
      </c>
      <c r="Y14">
        <v>0.15238331141199951</v>
      </c>
      <c r="Z14">
        <v>0.27295074767761679</v>
      </c>
      <c r="AA14">
        <v>137.48432341589199</v>
      </c>
      <c r="AB14">
        <v>6.3534187489407987</v>
      </c>
      <c r="AC14">
        <v>1.2555611565486822</v>
      </c>
      <c r="AD14">
        <v>2.940477933538642</v>
      </c>
      <c r="AE14">
        <v>1.1001796732017841</v>
      </c>
      <c r="AF14">
        <v>49.222222222222221</v>
      </c>
      <c r="AG14">
        <v>3.9341783497031844E-2</v>
      </c>
      <c r="AH14">
        <v>39.097777777777786</v>
      </c>
      <c r="AI14">
        <v>3.3242682870779512</v>
      </c>
      <c r="AJ14">
        <v>108719.44333333336</v>
      </c>
      <c r="AK14">
        <v>0.51632586480032894</v>
      </c>
      <c r="AL14">
        <v>28331790.130000003</v>
      </c>
      <c r="AM14">
        <v>2913.7164396666667</v>
      </c>
    </row>
    <row r="15" spans="1:39" ht="15" x14ac:dyDescent="0.25">
      <c r="A15" t="s">
        <v>328</v>
      </c>
      <c r="B15">
        <v>507080</v>
      </c>
      <c r="C15">
        <v>0.33381836543820387</v>
      </c>
      <c r="D15">
        <v>552866.75</v>
      </c>
      <c r="E15">
        <v>7.1139408073131157E-3</v>
      </c>
      <c r="F15">
        <v>0.71037234923586912</v>
      </c>
      <c r="G15">
        <v>77.666666666666671</v>
      </c>
      <c r="H15">
        <v>56.122500000000002</v>
      </c>
      <c r="I15">
        <v>0</v>
      </c>
      <c r="J15">
        <v>16.592500000000001</v>
      </c>
      <c r="K15">
        <v>9373.5753976745746</v>
      </c>
      <c r="L15">
        <v>1872.82012575</v>
      </c>
      <c r="M15">
        <v>2250.805634568665</v>
      </c>
      <c r="N15">
        <v>0.43470752679677094</v>
      </c>
      <c r="O15">
        <v>0.14691991223119202</v>
      </c>
      <c r="P15">
        <v>3.6463202771623675E-3</v>
      </c>
      <c r="Q15">
        <v>7799.4387366833525</v>
      </c>
      <c r="R15">
        <v>111.71000000000001</v>
      </c>
      <c r="S15">
        <v>52828.238027034284</v>
      </c>
      <c r="T15">
        <v>12.689105720168294</v>
      </c>
      <c r="U15">
        <v>16.765017686420197</v>
      </c>
      <c r="V15">
        <v>15.557500000000001</v>
      </c>
      <c r="W15">
        <v>120.38053194600674</v>
      </c>
      <c r="X15">
        <v>0.10297163292990211</v>
      </c>
      <c r="Y15">
        <v>0.17676582465969642</v>
      </c>
      <c r="Z15">
        <v>0.28551853621654083</v>
      </c>
      <c r="AA15">
        <v>165.75697566026651</v>
      </c>
      <c r="AB15">
        <v>5.4294102189522375</v>
      </c>
      <c r="AC15">
        <v>1.3162067740865178</v>
      </c>
      <c r="AD15">
        <v>2.5612404689578749</v>
      </c>
      <c r="AE15">
        <v>1.7291814503799126</v>
      </c>
      <c r="AF15">
        <v>121.75</v>
      </c>
      <c r="AG15">
        <v>6.9135275565806592E-3</v>
      </c>
      <c r="AH15">
        <v>8.4924999999999997</v>
      </c>
      <c r="AI15">
        <v>3.6761183056737825</v>
      </c>
      <c r="AJ15">
        <v>-1820.9974999999395</v>
      </c>
      <c r="AK15">
        <v>0.47993575088978796</v>
      </c>
      <c r="AL15">
        <v>17555020.655000001</v>
      </c>
      <c r="AM15">
        <v>1872.82012575</v>
      </c>
    </row>
    <row r="16" spans="1:39" ht="15" x14ac:dyDescent="0.25">
      <c r="A16" t="s">
        <v>168</v>
      </c>
      <c r="B16">
        <v>330390</v>
      </c>
      <c r="C16">
        <v>0.20404368680548771</v>
      </c>
      <c r="D16">
        <v>306180.18181818182</v>
      </c>
      <c r="E16">
        <v>3.0245536095160363E-3</v>
      </c>
      <c r="F16">
        <v>0.68959098739801783</v>
      </c>
      <c r="G16">
        <v>20.90909090909091</v>
      </c>
      <c r="H16">
        <v>33.116363636363637</v>
      </c>
      <c r="I16">
        <v>1.2727272727272727</v>
      </c>
      <c r="J16">
        <v>7.3681818181818528</v>
      </c>
      <c r="K16">
        <v>10703.144303347626</v>
      </c>
      <c r="L16">
        <v>1237.0315187272727</v>
      </c>
      <c r="M16">
        <v>1541.0534955910441</v>
      </c>
      <c r="N16">
        <v>0.5669882030416753</v>
      </c>
      <c r="O16">
        <v>0.14996530654284043</v>
      </c>
      <c r="P16">
        <v>7.3208435231590695E-3</v>
      </c>
      <c r="Q16">
        <v>8591.6075532791638</v>
      </c>
      <c r="R16">
        <v>77.38545454545455</v>
      </c>
      <c r="S16">
        <v>52699.683520511251</v>
      </c>
      <c r="T16">
        <v>13.422771486302333</v>
      </c>
      <c r="U16">
        <v>15.985323417602554</v>
      </c>
      <c r="V16">
        <v>10.620909090909091</v>
      </c>
      <c r="W16">
        <v>116.47134046049815</v>
      </c>
      <c r="X16">
        <v>0.11190448605372542</v>
      </c>
      <c r="Y16">
        <v>0.19471178717681231</v>
      </c>
      <c r="Z16">
        <v>0.3140316138609261</v>
      </c>
      <c r="AA16">
        <v>207.97948793001086</v>
      </c>
      <c r="AB16">
        <v>5.5654722656745514</v>
      </c>
      <c r="AC16">
        <v>1.194398701223901</v>
      </c>
      <c r="AD16">
        <v>2.7064801952192346</v>
      </c>
      <c r="AE16">
        <v>1.2441466797524663</v>
      </c>
      <c r="AF16">
        <v>42.454545454545453</v>
      </c>
      <c r="AG16">
        <v>2.7196544926512124E-2</v>
      </c>
      <c r="AH16">
        <v>22.84272727272727</v>
      </c>
      <c r="AI16">
        <v>3.2400806283649386</v>
      </c>
      <c r="AJ16">
        <v>8121.4963636364555</v>
      </c>
      <c r="AK16">
        <v>0.51935506584309443</v>
      </c>
      <c r="AL16">
        <v>13240126.852727272</v>
      </c>
      <c r="AM16">
        <v>1237.0315187272727</v>
      </c>
    </row>
    <row r="17" spans="1:39" ht="15" x14ac:dyDescent="0.25">
      <c r="A17" t="s">
        <v>155</v>
      </c>
      <c r="B17">
        <v>608732.66666666663</v>
      </c>
      <c r="C17">
        <v>0.3356659799835392</v>
      </c>
      <c r="D17">
        <v>779946.66666666663</v>
      </c>
      <c r="E17">
        <v>8.1832229002235021E-3</v>
      </c>
      <c r="F17">
        <v>0.68947653127886077</v>
      </c>
      <c r="G17">
        <v>61.666666666666664</v>
      </c>
      <c r="H17">
        <v>51.699999999999996</v>
      </c>
      <c r="I17">
        <v>0</v>
      </c>
      <c r="J17">
        <v>-36.206666666666678</v>
      </c>
      <c r="K17">
        <v>10648.483137227855</v>
      </c>
      <c r="L17">
        <v>1578.8358780000001</v>
      </c>
      <c r="M17">
        <v>2009.6820710259469</v>
      </c>
      <c r="N17">
        <v>0.70829288924144063</v>
      </c>
      <c r="O17">
        <v>0.15523295618106461</v>
      </c>
      <c r="P17">
        <v>4.2225203769195489E-4</v>
      </c>
      <c r="Q17">
        <v>8365.605418746989</v>
      </c>
      <c r="R17">
        <v>104.33999999999999</v>
      </c>
      <c r="S17">
        <v>53209.773976103766</v>
      </c>
      <c r="T17">
        <v>13.558239090153984</v>
      </c>
      <c r="U17">
        <v>15.131645370902817</v>
      </c>
      <c r="V17">
        <v>12.966666666666669</v>
      </c>
      <c r="W17">
        <v>121.76112169665807</v>
      </c>
      <c r="X17">
        <v>0.11079583530273336</v>
      </c>
      <c r="Y17">
        <v>0.19744165131542488</v>
      </c>
      <c r="Z17">
        <v>0.31383333122890678</v>
      </c>
      <c r="AA17">
        <v>179.7140563840164</v>
      </c>
      <c r="AB17">
        <v>5.9478075508360391</v>
      </c>
      <c r="AC17">
        <v>1.4495216730868865</v>
      </c>
      <c r="AD17">
        <v>2.6710473475036332</v>
      </c>
      <c r="AE17">
        <v>1.6493736890866701</v>
      </c>
      <c r="AF17">
        <v>179.33333333333334</v>
      </c>
      <c r="AG17">
        <v>6.8997808733231051E-3</v>
      </c>
      <c r="AH17">
        <v>26.196666666666669</v>
      </c>
      <c r="AI17">
        <v>2.8612478180760279</v>
      </c>
      <c r="AJ17">
        <v>49354.896666666609</v>
      </c>
      <c r="AK17">
        <v>0.66568033742136679</v>
      </c>
      <c r="AL17">
        <v>16812207.223333333</v>
      </c>
      <c r="AM17">
        <v>1578.8358780000001</v>
      </c>
    </row>
    <row r="18" spans="1:39" ht="15" x14ac:dyDescent="0.25">
      <c r="A18" t="s">
        <v>132</v>
      </c>
      <c r="B18">
        <v>1045720.3333333334</v>
      </c>
      <c r="C18">
        <v>0.327748236052678</v>
      </c>
      <c r="D18">
        <v>1026833.6666666666</v>
      </c>
      <c r="E18">
        <v>4.794558355528165E-3</v>
      </c>
      <c r="F18">
        <v>0.61798503809990435</v>
      </c>
      <c r="G18">
        <v>19.833333333333332</v>
      </c>
      <c r="H18">
        <v>55.206666666666671</v>
      </c>
      <c r="I18">
        <v>0</v>
      </c>
      <c r="J18">
        <v>-30.044999999999959</v>
      </c>
      <c r="K18">
        <v>11327.810486953167</v>
      </c>
      <c r="L18">
        <v>1033.0994898333331</v>
      </c>
      <c r="M18">
        <v>1295.7926407133166</v>
      </c>
      <c r="N18">
        <v>0.55103026049489046</v>
      </c>
      <c r="O18">
        <v>0.17529518561910162</v>
      </c>
      <c r="P18">
        <v>2.681762689780853E-3</v>
      </c>
      <c r="Q18">
        <v>9031.3487415376785</v>
      </c>
      <c r="R18">
        <v>70.825000000000003</v>
      </c>
      <c r="S18">
        <v>50018.876714907623</v>
      </c>
      <c r="T18">
        <v>14.52406165431227</v>
      </c>
      <c r="U18">
        <v>14.586650050594185</v>
      </c>
      <c r="V18">
        <v>9.1033333333333335</v>
      </c>
      <c r="W18">
        <v>113.48584655803734</v>
      </c>
      <c r="X18">
        <v>0.11476529002764362</v>
      </c>
      <c r="Y18">
        <v>0.18968636801271957</v>
      </c>
      <c r="Z18">
        <v>0.31615640667604483</v>
      </c>
      <c r="AA18">
        <v>196.40138114810242</v>
      </c>
      <c r="AB18">
        <v>5.3702297987618</v>
      </c>
      <c r="AC18">
        <v>1.3356039487010571</v>
      </c>
      <c r="AD18">
        <v>2.4527454364295438</v>
      </c>
      <c r="AE18">
        <v>1.5486402758564217</v>
      </c>
      <c r="AF18">
        <v>77.5</v>
      </c>
      <c r="AG18">
        <v>2.4347185241917504E-2</v>
      </c>
      <c r="AH18">
        <v>17.671666666666667</v>
      </c>
      <c r="AI18">
        <v>3.3725744900638386</v>
      </c>
      <c r="AJ18">
        <v>-9061.140000000014</v>
      </c>
      <c r="AK18">
        <v>0.59348197531763325</v>
      </c>
      <c r="AL18">
        <v>11702755.234999999</v>
      </c>
      <c r="AM18">
        <v>1033.0994898333331</v>
      </c>
    </row>
    <row r="19" spans="1:39" ht="15" x14ac:dyDescent="0.25">
      <c r="A19" t="s">
        <v>109</v>
      </c>
      <c r="B19">
        <v>3562527.8064516131</v>
      </c>
      <c r="C19">
        <v>0.30180940423828984</v>
      </c>
      <c r="D19">
        <v>3592274.6129032257</v>
      </c>
      <c r="E19">
        <v>3.2856915678238963E-3</v>
      </c>
      <c r="F19">
        <v>0.71032076617386186</v>
      </c>
      <c r="G19">
        <v>34.03448275862069</v>
      </c>
      <c r="H19">
        <v>756.0561290322579</v>
      </c>
      <c r="I19">
        <v>66.715161290322584</v>
      </c>
      <c r="J19">
        <v>-7.5122580645161321</v>
      </c>
      <c r="K19">
        <v>15177.677787177659</v>
      </c>
      <c r="L19">
        <v>4578.4473863870962</v>
      </c>
      <c r="M19">
        <v>6066.1920488757587</v>
      </c>
      <c r="N19">
        <v>0.57043641080037921</v>
      </c>
      <c r="O19">
        <v>0.16701866093706141</v>
      </c>
      <c r="P19">
        <v>4.500768780822699E-2</v>
      </c>
      <c r="Q19">
        <v>11455.324631373582</v>
      </c>
      <c r="R19">
        <v>308.4983870967742</v>
      </c>
      <c r="S19">
        <v>70988.558519153623</v>
      </c>
      <c r="T19">
        <v>13.080635126444953</v>
      </c>
      <c r="U19">
        <v>14.841073982506307</v>
      </c>
      <c r="V19">
        <v>48.01064516129032</v>
      </c>
      <c r="W19">
        <v>95.363171459286576</v>
      </c>
      <c r="X19">
        <v>0.11394957996937007</v>
      </c>
      <c r="Y19">
        <v>0.14950886167963517</v>
      </c>
      <c r="Z19">
        <v>0.27266698759431568</v>
      </c>
      <c r="AA19">
        <v>212.34697476344544</v>
      </c>
      <c r="AB19">
        <v>6.5035620883815479</v>
      </c>
      <c r="AC19">
        <v>1.4178824945370261</v>
      </c>
      <c r="AD19">
        <v>3.2772424193489038</v>
      </c>
      <c r="AE19">
        <v>0.67378887445665392</v>
      </c>
      <c r="AF19">
        <v>15.129032258064516</v>
      </c>
      <c r="AG19">
        <v>0.169988885488251</v>
      </c>
      <c r="AH19">
        <v>110.10333333333334</v>
      </c>
      <c r="AI19">
        <v>3.6834921689502615</v>
      </c>
      <c r="AJ19">
        <v>-11179.236774193356</v>
      </c>
      <c r="AK19">
        <v>0.47509923393367282</v>
      </c>
      <c r="AL19">
        <v>69490199.196129024</v>
      </c>
      <c r="AM19">
        <v>4578.4473863870962</v>
      </c>
    </row>
    <row r="20" spans="1:39" ht="15" x14ac:dyDescent="0.25">
      <c r="A20" t="s">
        <v>196</v>
      </c>
      <c r="B20">
        <v>852390.28571428568</v>
      </c>
      <c r="C20">
        <v>0.52145344607082389</v>
      </c>
      <c r="D20">
        <v>769773.42857142852</v>
      </c>
      <c r="E20">
        <v>3.3966600323906554E-3</v>
      </c>
      <c r="F20">
        <v>0.65404971455523742</v>
      </c>
      <c r="G20">
        <v>37.571428571428569</v>
      </c>
      <c r="H20">
        <v>17.131428571428575</v>
      </c>
      <c r="I20">
        <v>0</v>
      </c>
      <c r="J20">
        <v>-3.7857142857143344</v>
      </c>
      <c r="K20">
        <v>9862.3175966246126</v>
      </c>
      <c r="L20">
        <v>1116.2735745714285</v>
      </c>
      <c r="M20">
        <v>1286.0817596552208</v>
      </c>
      <c r="N20">
        <v>0.35710838819511281</v>
      </c>
      <c r="O20">
        <v>0.10474850196035315</v>
      </c>
      <c r="P20">
        <v>5.4317516738410206E-3</v>
      </c>
      <c r="Q20">
        <v>8560.1435791253389</v>
      </c>
      <c r="R20">
        <v>69.761428571428581</v>
      </c>
      <c r="S20">
        <v>55359.267073495379</v>
      </c>
      <c r="T20">
        <v>13.730469149960067</v>
      </c>
      <c r="U20">
        <v>16.00130039522454</v>
      </c>
      <c r="V20">
        <v>10.227142857142855</v>
      </c>
      <c r="W20">
        <v>109.1481355217209</v>
      </c>
      <c r="X20">
        <v>0.11425522588298011</v>
      </c>
      <c r="Y20">
        <v>0.15807403000656145</v>
      </c>
      <c r="Z20">
        <v>0.27669117694444373</v>
      </c>
      <c r="AA20">
        <v>163.78652652309327</v>
      </c>
      <c r="AB20">
        <v>5.6368024494184308</v>
      </c>
      <c r="AC20">
        <v>1.0694734156682142</v>
      </c>
      <c r="AD20">
        <v>2.1071673071243167</v>
      </c>
      <c r="AE20">
        <v>1.5647300741746641</v>
      </c>
      <c r="AF20">
        <v>79.571428571428569</v>
      </c>
      <c r="AG20">
        <v>3.5158549020265564E-3</v>
      </c>
      <c r="AH20">
        <v>7.1857142857142877</v>
      </c>
      <c r="AI20">
        <v>4.2346869204881061</v>
      </c>
      <c r="AJ20">
        <v>11796.011428571423</v>
      </c>
      <c r="AK20">
        <v>0.50651092598141811</v>
      </c>
      <c r="AL20">
        <v>11009044.517142858</v>
      </c>
      <c r="AM20">
        <v>1116.2735745714285</v>
      </c>
    </row>
    <row r="21" spans="1:39" ht="15" x14ac:dyDescent="0.25">
      <c r="A21" t="s">
        <v>160</v>
      </c>
      <c r="B21">
        <v>881534.2</v>
      </c>
      <c r="C21">
        <v>0.44407317114260308</v>
      </c>
      <c r="D21">
        <v>867736.8</v>
      </c>
      <c r="E21">
        <v>3.5533275587641498E-3</v>
      </c>
      <c r="F21">
        <v>0.67441099854284736</v>
      </c>
      <c r="G21">
        <v>21.8</v>
      </c>
      <c r="H21">
        <v>16.334000000000003</v>
      </c>
      <c r="I21">
        <v>0</v>
      </c>
      <c r="J21">
        <v>30.438000000000017</v>
      </c>
      <c r="K21">
        <v>10351.21269636599</v>
      </c>
      <c r="L21">
        <v>1233.3376284000001</v>
      </c>
      <c r="M21">
        <v>1457.9399845047712</v>
      </c>
      <c r="N21">
        <v>0.41961473037304753</v>
      </c>
      <c r="O21">
        <v>0.12425031221888568</v>
      </c>
      <c r="P21">
        <v>2.6816050397250658E-3</v>
      </c>
      <c r="Q21">
        <v>8756.5608006398834</v>
      </c>
      <c r="R21">
        <v>78.822000000000003</v>
      </c>
      <c r="S21">
        <v>56098.25888711273</v>
      </c>
      <c r="T21">
        <v>15.234325442135443</v>
      </c>
      <c r="U21">
        <v>15.647124259724443</v>
      </c>
      <c r="V21">
        <v>14.559999999999999</v>
      </c>
      <c r="W21">
        <v>84.707254697802199</v>
      </c>
      <c r="X21">
        <v>0.11959996689262604</v>
      </c>
      <c r="Y21">
        <v>0.14937941697936979</v>
      </c>
      <c r="Z21">
        <v>0.27382882211367143</v>
      </c>
      <c r="AA21">
        <v>182.74525548400919</v>
      </c>
      <c r="AB21">
        <v>4.7682088997305074</v>
      </c>
      <c r="AC21">
        <v>1.403623250006877</v>
      </c>
      <c r="AD21">
        <v>2.2442224604302119</v>
      </c>
      <c r="AE21">
        <v>1.2894244560353119</v>
      </c>
      <c r="AF21">
        <v>81</v>
      </c>
      <c r="AG21">
        <v>8.0071589941348668E-3</v>
      </c>
      <c r="AH21">
        <v>15.01</v>
      </c>
      <c r="AI21">
        <v>3.4277513599184051</v>
      </c>
      <c r="AJ21">
        <v>-5317.4340000000084</v>
      </c>
      <c r="AK21">
        <v>0.60558167485378478</v>
      </c>
      <c r="AL21">
        <v>12766540.118000001</v>
      </c>
      <c r="AM21">
        <v>1233.3376284000001</v>
      </c>
    </row>
    <row r="22" spans="1:39" ht="15" x14ac:dyDescent="0.25">
      <c r="A22" t="s">
        <v>162</v>
      </c>
      <c r="B22">
        <v>2024533.5</v>
      </c>
      <c r="C22">
        <v>0.29149711526200783</v>
      </c>
      <c r="D22">
        <v>1938645</v>
      </c>
      <c r="E22">
        <v>7.1772346809041124E-4</v>
      </c>
      <c r="F22">
        <v>0.80843657799495072</v>
      </c>
      <c r="G22">
        <v>176</v>
      </c>
      <c r="H22">
        <v>104</v>
      </c>
      <c r="I22">
        <v>0</v>
      </c>
      <c r="J22">
        <v>-0.88000000000000256</v>
      </c>
      <c r="K22">
        <v>10490.566461790799</v>
      </c>
      <c r="L22">
        <v>7682.9443277500004</v>
      </c>
      <c r="M22">
        <v>8924.0598881406113</v>
      </c>
      <c r="N22">
        <v>0.13245866468461473</v>
      </c>
      <c r="O22">
        <v>0.12103653499625609</v>
      </c>
      <c r="P22">
        <v>1.5470392753035658E-2</v>
      </c>
      <c r="Q22">
        <v>9031.5886606284566</v>
      </c>
      <c r="R22">
        <v>448.38750000000005</v>
      </c>
      <c r="S22">
        <v>65765.611374090484</v>
      </c>
      <c r="T22">
        <v>11.510691087508013</v>
      </c>
      <c r="U22">
        <v>17.13460863148504</v>
      </c>
      <c r="V22">
        <v>46.5625</v>
      </c>
      <c r="W22">
        <v>165.0028312</v>
      </c>
      <c r="X22">
        <v>0.11022090193303817</v>
      </c>
      <c r="Y22">
        <v>0.17137836339344023</v>
      </c>
      <c r="Z22">
        <v>0.28502507063268134</v>
      </c>
      <c r="AA22">
        <v>148.7624992767214</v>
      </c>
      <c r="AB22">
        <v>5.5713709474912818</v>
      </c>
      <c r="AC22">
        <v>1.2235678634986797</v>
      </c>
      <c r="AD22">
        <v>3.4447846660437085</v>
      </c>
      <c r="AE22">
        <v>1.1878873015135865</v>
      </c>
      <c r="AF22">
        <v>111.5</v>
      </c>
      <c r="AG22">
        <v>5.6737056134361127E-2</v>
      </c>
      <c r="AH22">
        <v>48.849999999999994</v>
      </c>
      <c r="AI22">
        <v>4.2452830278809994</v>
      </c>
      <c r="AJ22">
        <v>62803.714999999851</v>
      </c>
      <c r="AK22">
        <v>0.45877395069638149</v>
      </c>
      <c r="AL22">
        <v>80598438.092500001</v>
      </c>
      <c r="AM22">
        <v>7682.9443277500004</v>
      </c>
    </row>
    <row r="23" spans="1:39" ht="15" x14ac:dyDescent="0.25">
      <c r="A23" t="s">
        <v>204</v>
      </c>
      <c r="B23">
        <v>454099.16666666669</v>
      </c>
      <c r="C23">
        <v>0.25741907973230627</v>
      </c>
      <c r="D23">
        <v>405141.5</v>
      </c>
      <c r="E23">
        <v>1.8746118026286434E-2</v>
      </c>
      <c r="F23">
        <v>0.70766702584297958</v>
      </c>
      <c r="G23">
        <v>20.333333333333332</v>
      </c>
      <c r="H23">
        <v>45.294999999999995</v>
      </c>
      <c r="I23">
        <v>5.333333333333333</v>
      </c>
      <c r="J23">
        <v>15.279999999999973</v>
      </c>
      <c r="K23">
        <v>11851.174808643007</v>
      </c>
      <c r="L23">
        <v>1856.7060868333331</v>
      </c>
      <c r="M23">
        <v>2313.3888435879153</v>
      </c>
      <c r="N23">
        <v>0.53664950019062529</v>
      </c>
      <c r="O23">
        <v>0.13801437438978054</v>
      </c>
      <c r="P23">
        <v>4.1106224193424379E-3</v>
      </c>
      <c r="Q23">
        <v>9511.6514736910103</v>
      </c>
      <c r="R23">
        <v>116.00833333333333</v>
      </c>
      <c r="S23">
        <v>63198.164672078165</v>
      </c>
      <c r="T23">
        <v>15.95144027009554</v>
      </c>
      <c r="U23">
        <v>16.004937175490266</v>
      </c>
      <c r="V23">
        <v>15.88</v>
      </c>
      <c r="W23">
        <v>116.92103821368596</v>
      </c>
      <c r="X23">
        <v>0.1136806065488252</v>
      </c>
      <c r="Y23">
        <v>0.15008296974518961</v>
      </c>
      <c r="Z23">
        <v>0.26815997913984013</v>
      </c>
      <c r="AA23">
        <v>162.1706142948058</v>
      </c>
      <c r="AB23">
        <v>6.0609944376761238</v>
      </c>
      <c r="AC23">
        <v>1.2802911017763015</v>
      </c>
      <c r="AD23">
        <v>3.7350546185997158</v>
      </c>
      <c r="AE23">
        <v>0.96209396020145765</v>
      </c>
      <c r="AF23">
        <v>42.5</v>
      </c>
      <c r="AG23">
        <v>3.977064402931111E-2</v>
      </c>
      <c r="AH23">
        <v>42.811666666666667</v>
      </c>
      <c r="AI23">
        <v>3.1092084860799161</v>
      </c>
      <c r="AJ23">
        <v>39343.941666666768</v>
      </c>
      <c r="AK23">
        <v>0.58750398351020194</v>
      </c>
      <c r="AL23">
        <v>22004148.403333332</v>
      </c>
      <c r="AM23">
        <v>1856.7060868333331</v>
      </c>
    </row>
    <row r="24" spans="1:39" ht="15" x14ac:dyDescent="0.25">
      <c r="A24" t="s">
        <v>216</v>
      </c>
      <c r="B24">
        <v>964459</v>
      </c>
      <c r="C24">
        <v>0.40291862981396181</v>
      </c>
      <c r="D24">
        <v>975906.5</v>
      </c>
      <c r="E24">
        <v>1.8999252103810661E-3</v>
      </c>
      <c r="F24">
        <v>0.72208997816345988</v>
      </c>
      <c r="G24">
        <v>72.375</v>
      </c>
      <c r="H24">
        <v>84.212500000000006</v>
      </c>
      <c r="I24">
        <v>0</v>
      </c>
      <c r="J24">
        <v>6.15625</v>
      </c>
      <c r="K24">
        <v>10737.786042347125</v>
      </c>
      <c r="L24">
        <v>3054.157390375</v>
      </c>
      <c r="M24">
        <v>3695.1395772314581</v>
      </c>
      <c r="N24">
        <v>0.35809966852779396</v>
      </c>
      <c r="O24">
        <v>0.1423537540567342</v>
      </c>
      <c r="P24">
        <v>1.9063115553076104E-2</v>
      </c>
      <c r="Q24">
        <v>8875.1420378201801</v>
      </c>
      <c r="R24">
        <v>168.71125000000001</v>
      </c>
      <c r="S24">
        <v>62203.017537360436</v>
      </c>
      <c r="T24">
        <v>12.917781120109064</v>
      </c>
      <c r="U24">
        <v>18.102867416221507</v>
      </c>
      <c r="V24">
        <v>21.736249999999998</v>
      </c>
      <c r="W24">
        <v>140.50985751337055</v>
      </c>
      <c r="X24">
        <v>0.1069060937727257</v>
      </c>
      <c r="Y24">
        <v>0.1516791388830605</v>
      </c>
      <c r="Z24">
        <v>0.27429652283063044</v>
      </c>
      <c r="AA24">
        <v>149.90951397687593</v>
      </c>
      <c r="AB24">
        <v>7.0104294363458557</v>
      </c>
      <c r="AC24">
        <v>1.6384522621900643</v>
      </c>
      <c r="AD24">
        <v>3.4026472529866676</v>
      </c>
      <c r="AE24">
        <v>1.2358528210116431</v>
      </c>
      <c r="AF24">
        <v>59.125</v>
      </c>
      <c r="AG24">
        <v>2.5651199076922836E-2</v>
      </c>
      <c r="AH24">
        <v>29.784999999999997</v>
      </c>
      <c r="AI24">
        <v>3.2690938090203949</v>
      </c>
      <c r="AJ24">
        <v>-18082.867499999935</v>
      </c>
      <c r="AK24">
        <v>0.53346296633097301</v>
      </c>
      <c r="AL24">
        <v>32794888.5975</v>
      </c>
      <c r="AM24">
        <v>3054.157390375</v>
      </c>
    </row>
    <row r="25" spans="1:39" ht="15" x14ac:dyDescent="0.25">
      <c r="A25" t="s">
        <v>317</v>
      </c>
      <c r="B25">
        <v>1120084</v>
      </c>
      <c r="C25">
        <v>0.30166090577018229</v>
      </c>
      <c r="D25">
        <v>1221701</v>
      </c>
      <c r="E25">
        <v>1.0930871085019346E-3</v>
      </c>
      <c r="F25">
        <v>0.65622735812576649</v>
      </c>
      <c r="G25">
        <v>33</v>
      </c>
      <c r="H25">
        <v>59.805</v>
      </c>
      <c r="I25">
        <v>0</v>
      </c>
      <c r="J25">
        <v>-8.3799999999999955</v>
      </c>
      <c r="K25">
        <v>10070.630810276001</v>
      </c>
      <c r="L25">
        <v>2319.6973015000003</v>
      </c>
      <c r="M25">
        <v>2894.4852380470852</v>
      </c>
      <c r="N25">
        <v>0.5172167695001304</v>
      </c>
      <c r="O25">
        <v>0.16235881908232669</v>
      </c>
      <c r="P25">
        <v>8.1442921400923986E-3</v>
      </c>
      <c r="Q25">
        <v>8070.8012630119993</v>
      </c>
      <c r="R25">
        <v>142.185</v>
      </c>
      <c r="S25">
        <v>50706.611105250202</v>
      </c>
      <c r="T25">
        <v>12.343074163941344</v>
      </c>
      <c r="U25">
        <v>16.31464149875163</v>
      </c>
      <c r="V25">
        <v>22.5</v>
      </c>
      <c r="W25">
        <v>103.09765784444446</v>
      </c>
      <c r="X25">
        <v>0.10344948177448243</v>
      </c>
      <c r="Y25">
        <v>0.1698121850459878</v>
      </c>
      <c r="Z25">
        <v>0.2834558056037757</v>
      </c>
      <c r="AA25">
        <v>166.78447647019431</v>
      </c>
      <c r="AB25">
        <v>5.0275773185883823</v>
      </c>
      <c r="AC25">
        <v>0.89616164305311985</v>
      </c>
      <c r="AD25">
        <v>2.9522571431894638</v>
      </c>
      <c r="AE25">
        <v>1.7465808603955351</v>
      </c>
      <c r="AF25">
        <v>203</v>
      </c>
      <c r="AG25">
        <v>0</v>
      </c>
      <c r="AH25">
        <v>111.09</v>
      </c>
      <c r="AI25">
        <v>3.4753097065796279</v>
      </c>
      <c r="AJ25">
        <v>8290.0100000000093</v>
      </c>
      <c r="AK25">
        <v>0.48982923540102047</v>
      </c>
      <c r="AL25">
        <v>23360815.115000002</v>
      </c>
      <c r="AM25">
        <v>2319.6973015000003</v>
      </c>
    </row>
    <row r="26" spans="1:39" ht="15" x14ac:dyDescent="0.25">
      <c r="A26" t="s">
        <v>122</v>
      </c>
      <c r="B26">
        <v>4910900.2666666666</v>
      </c>
      <c r="C26">
        <v>0.28827276823224451</v>
      </c>
      <c r="D26">
        <v>4458292.2</v>
      </c>
      <c r="E26">
        <v>2.995523938522599E-3</v>
      </c>
      <c r="F26">
        <v>0.72123312731424083</v>
      </c>
      <c r="G26">
        <v>141.625</v>
      </c>
      <c r="H26">
        <v>1537.1831250000002</v>
      </c>
      <c r="I26">
        <v>297.00374999999997</v>
      </c>
      <c r="J26">
        <v>-19.628750000000004</v>
      </c>
      <c r="K26">
        <v>12584.772100581313</v>
      </c>
      <c r="L26">
        <v>10708.4268275625</v>
      </c>
      <c r="M26">
        <v>13870.57401580061</v>
      </c>
      <c r="N26">
        <v>0.57404922521418078</v>
      </c>
      <c r="O26">
        <v>0.14091444374710074</v>
      </c>
      <c r="P26">
        <v>9.6413170849018834E-2</v>
      </c>
      <c r="Q26">
        <v>9715.7558892018551</v>
      </c>
      <c r="R26">
        <v>649.645625</v>
      </c>
      <c r="S26">
        <v>69091.387852800544</v>
      </c>
      <c r="T26">
        <v>11.663955252527101</v>
      </c>
      <c r="U26">
        <v>16.48348948330484</v>
      </c>
      <c r="V26">
        <v>63.057500000000005</v>
      </c>
      <c r="W26">
        <v>169.82003453296591</v>
      </c>
      <c r="X26">
        <v>0.11358836884456391</v>
      </c>
      <c r="Y26">
        <v>0.15568469676575164</v>
      </c>
      <c r="Z26">
        <v>0.27723492798521593</v>
      </c>
      <c r="AA26">
        <v>150.70100524442151</v>
      </c>
      <c r="AB26">
        <v>6.676455744506141</v>
      </c>
      <c r="AC26">
        <v>1.485309530695017</v>
      </c>
      <c r="AD26">
        <v>3.7050036748173372</v>
      </c>
      <c r="AE26">
        <v>0.87364659727919203</v>
      </c>
      <c r="AF26">
        <v>36.5625</v>
      </c>
      <c r="AG26">
        <v>0.14218866090513135</v>
      </c>
      <c r="AH26">
        <v>146.00733333333332</v>
      </c>
      <c r="AI26">
        <v>3.0239443904818484</v>
      </c>
      <c r="AJ26">
        <v>346104.24812500086</v>
      </c>
      <c r="AK26">
        <v>0.53188990860977359</v>
      </c>
      <c r="AL26">
        <v>134763111.18062499</v>
      </c>
      <c r="AM26">
        <v>10708.4268275625</v>
      </c>
    </row>
    <row r="27" spans="1:39" ht="15" x14ac:dyDescent="0.25">
      <c r="A27" t="s">
        <v>392</v>
      </c>
      <c r="B27">
        <v>-174663.28571428571</v>
      </c>
      <c r="C27">
        <v>0.35792722225625656</v>
      </c>
      <c r="D27">
        <v>-180831.42857142858</v>
      </c>
      <c r="E27">
        <v>2.2024218305830454E-4</v>
      </c>
      <c r="F27">
        <v>0.71376218451378171</v>
      </c>
      <c r="G27">
        <v>29.142857142857142</v>
      </c>
      <c r="H27">
        <v>14.432857142857143</v>
      </c>
      <c r="I27">
        <v>0</v>
      </c>
      <c r="J27">
        <v>23.061428571428578</v>
      </c>
      <c r="K27">
        <v>10632.914670375667</v>
      </c>
      <c r="L27">
        <v>1084.8186414285715</v>
      </c>
      <c r="M27">
        <v>1276.5913492482043</v>
      </c>
      <c r="N27">
        <v>0.34824741916801949</v>
      </c>
      <c r="O27">
        <v>0.13161386887724533</v>
      </c>
      <c r="P27">
        <v>1.4366181173227284E-2</v>
      </c>
      <c r="Q27">
        <v>9035.6119473438321</v>
      </c>
      <c r="R27">
        <v>66.861428571428561</v>
      </c>
      <c r="S27">
        <v>55933.255784885587</v>
      </c>
      <c r="T27">
        <v>17.712539794457619</v>
      </c>
      <c r="U27">
        <v>16.224879794030297</v>
      </c>
      <c r="V27">
        <v>11.299999999999999</v>
      </c>
      <c r="W27">
        <v>96.001649683944365</v>
      </c>
      <c r="X27">
        <v>0.12046767261285163</v>
      </c>
      <c r="Y27">
        <v>0.14676893190289922</v>
      </c>
      <c r="Z27">
        <v>0.28402228559570991</v>
      </c>
      <c r="AA27">
        <v>211.66658496988612</v>
      </c>
      <c r="AB27">
        <v>5.0878763036297885</v>
      </c>
      <c r="AC27">
        <v>1.3302184791136158</v>
      </c>
      <c r="AD27">
        <v>2.1195750118674406</v>
      </c>
      <c r="AE27">
        <v>1.1955203439740334</v>
      </c>
      <c r="AF27">
        <v>67.571428571428569</v>
      </c>
      <c r="AG27">
        <v>2.1404220378213747E-2</v>
      </c>
      <c r="AH27">
        <v>8.2242857142857151</v>
      </c>
      <c r="AI27">
        <v>3.5503768078676945</v>
      </c>
      <c r="AJ27">
        <v>4768.3914285714854</v>
      </c>
      <c r="AK27">
        <v>0.52338570683195262</v>
      </c>
      <c r="AL27">
        <v>11534784.04714286</v>
      </c>
      <c r="AM27">
        <v>1084.8186414285715</v>
      </c>
    </row>
    <row r="28" spans="1:39" ht="15" x14ac:dyDescent="0.25">
      <c r="A28" t="s">
        <v>188</v>
      </c>
      <c r="B28">
        <v>-1138636</v>
      </c>
      <c r="C28">
        <v>8.2157570056131474E-2</v>
      </c>
      <c r="D28">
        <v>-1155187.5</v>
      </c>
      <c r="E28">
        <v>1.8817738161038891E-2</v>
      </c>
      <c r="F28">
        <v>0.77021528998271549</v>
      </c>
      <c r="G28">
        <v>60.5</v>
      </c>
      <c r="H28">
        <v>41.614999999999995</v>
      </c>
      <c r="I28">
        <v>0</v>
      </c>
      <c r="J28">
        <v>-42.17500000000004</v>
      </c>
      <c r="K28">
        <v>11193.7969868118</v>
      </c>
      <c r="L28">
        <v>2155.051649</v>
      </c>
      <c r="M28">
        <v>2879.9927909725252</v>
      </c>
      <c r="N28">
        <v>0.7633414105241243</v>
      </c>
      <c r="O28">
        <v>0.191742349976504</v>
      </c>
      <c r="P28">
        <v>4.6402600163389401E-4</v>
      </c>
      <c r="Q28">
        <v>8376.1357773586642</v>
      </c>
      <c r="R28">
        <v>147.01</v>
      </c>
      <c r="S28">
        <v>51338.245697571598</v>
      </c>
      <c r="T28">
        <v>15.067002244745256</v>
      </c>
      <c r="U28">
        <v>14.659218073600437</v>
      </c>
      <c r="V28">
        <v>18.375</v>
      </c>
      <c r="W28">
        <v>117.28172239455782</v>
      </c>
      <c r="X28">
        <v>9.7840968881181226E-2</v>
      </c>
      <c r="Y28">
        <v>0.208701171270228</v>
      </c>
      <c r="Z28">
        <v>0.31123464313047472</v>
      </c>
      <c r="AA28">
        <v>173.053161010342</v>
      </c>
      <c r="AB28">
        <v>6.3373756799043273</v>
      </c>
      <c r="AC28">
        <v>1.6024174361188239</v>
      </c>
      <c r="AD28">
        <v>3.2646151979481868</v>
      </c>
      <c r="AE28">
        <v>1.3619504760819998</v>
      </c>
      <c r="AF28">
        <v>241</v>
      </c>
      <c r="AG28">
        <v>2.8942467557865614E-2</v>
      </c>
      <c r="AH28">
        <v>7.63</v>
      </c>
      <c r="AI28">
        <v>2.7324932615295849</v>
      </c>
      <c r="AJ28">
        <v>32007.67499999993</v>
      </c>
      <c r="AK28">
        <v>0.5762455342845888</v>
      </c>
      <c r="AL28">
        <v>24123210.655000001</v>
      </c>
      <c r="AM28">
        <v>2155.051649</v>
      </c>
    </row>
    <row r="29" spans="1:39" ht="15" x14ac:dyDescent="0.25">
      <c r="A29" t="s">
        <v>502</v>
      </c>
      <c r="B29">
        <v>1039201.6666666666</v>
      </c>
      <c r="C29">
        <v>0.28270324458657614</v>
      </c>
      <c r="D29">
        <v>1186647</v>
      </c>
      <c r="E29">
        <v>5.3979798677222142E-3</v>
      </c>
      <c r="F29">
        <v>0.70869274365298107</v>
      </c>
      <c r="G29">
        <v>60.5</v>
      </c>
      <c r="H29">
        <v>41.951666666666654</v>
      </c>
      <c r="I29">
        <v>0</v>
      </c>
      <c r="J29">
        <v>1.5266666666666566</v>
      </c>
      <c r="K29">
        <v>12665.68911957443</v>
      </c>
      <c r="L29">
        <v>1644.952181833333</v>
      </c>
      <c r="M29">
        <v>1863.5279122948243</v>
      </c>
      <c r="N29">
        <v>0.17925511772103045</v>
      </c>
      <c r="O29">
        <v>0.10795402299703995</v>
      </c>
      <c r="P29">
        <v>9.4161112023352558E-3</v>
      </c>
      <c r="Q29">
        <v>11180.113168259588</v>
      </c>
      <c r="R29">
        <v>102.54333333333335</v>
      </c>
      <c r="S29">
        <v>64033.351558690643</v>
      </c>
      <c r="T29">
        <v>13.948574586353736</v>
      </c>
      <c r="U29">
        <v>16.041532183142081</v>
      </c>
      <c r="V29">
        <v>12.971666666666666</v>
      </c>
      <c r="W29">
        <v>126.8111665296158</v>
      </c>
      <c r="X29">
        <v>0.11086716639899684</v>
      </c>
      <c r="Y29">
        <v>0.17218518798385662</v>
      </c>
      <c r="Z29">
        <v>0.28787717683947839</v>
      </c>
      <c r="AA29">
        <v>192.86102670357761</v>
      </c>
      <c r="AB29">
        <v>6.3456039954126195</v>
      </c>
      <c r="AC29">
        <v>1.0895914226709669</v>
      </c>
      <c r="AD29">
        <v>3.4179861496004951</v>
      </c>
      <c r="AE29">
        <v>1.0381175947649262</v>
      </c>
      <c r="AF29">
        <v>58.833333333333336</v>
      </c>
      <c r="AG29">
        <v>7.4879305234893334E-2</v>
      </c>
      <c r="AH29">
        <v>18.273333333333333</v>
      </c>
      <c r="AI29">
        <v>8.7716706974649359</v>
      </c>
      <c r="AJ29">
        <v>-154425.3033333334</v>
      </c>
      <c r="AK29">
        <v>0.27613658712877059</v>
      </c>
      <c r="AL29">
        <v>20834452.951666668</v>
      </c>
      <c r="AM29">
        <v>1644.952181833333</v>
      </c>
    </row>
    <row r="30" spans="1:39" ht="15" x14ac:dyDescent="0.25">
      <c r="A30" t="s">
        <v>176</v>
      </c>
      <c r="B30">
        <v>682237.57142857148</v>
      </c>
      <c r="C30">
        <v>0.36635303475804587</v>
      </c>
      <c r="D30">
        <v>542557.14285714284</v>
      </c>
      <c r="E30">
        <v>2.1039527719846395E-3</v>
      </c>
      <c r="F30">
        <v>0.72767571175058432</v>
      </c>
      <c r="G30">
        <v>128</v>
      </c>
      <c r="H30">
        <v>162.09571428571431</v>
      </c>
      <c r="I30">
        <v>0</v>
      </c>
      <c r="J30">
        <v>11.214285714285722</v>
      </c>
      <c r="K30">
        <v>10767.772793679807</v>
      </c>
      <c r="L30">
        <v>3023.5974094285712</v>
      </c>
      <c r="M30">
        <v>3698.2759382252066</v>
      </c>
      <c r="N30">
        <v>0.37958736300329038</v>
      </c>
      <c r="O30">
        <v>0.14028351893208343</v>
      </c>
      <c r="P30">
        <v>1.5244680628911539E-2</v>
      </c>
      <c r="Q30">
        <v>8803.4020360065224</v>
      </c>
      <c r="R30">
        <v>177.99285714285716</v>
      </c>
      <c r="S30">
        <v>61573.26822103616</v>
      </c>
      <c r="T30">
        <v>13.517396364220073</v>
      </c>
      <c r="U30">
        <v>16.987183968859103</v>
      </c>
      <c r="V30">
        <v>18.78</v>
      </c>
      <c r="W30">
        <v>161.00092701962572</v>
      </c>
      <c r="X30">
        <v>0.11631075525284239</v>
      </c>
      <c r="Y30">
        <v>0.14505295611082503</v>
      </c>
      <c r="Z30">
        <v>0.27065348835773173</v>
      </c>
      <c r="AA30">
        <v>163.35394715195122</v>
      </c>
      <c r="AB30">
        <v>5.3634292460033732</v>
      </c>
      <c r="AC30">
        <v>1.0153195652475719</v>
      </c>
      <c r="AD30">
        <v>2.1273311166489659</v>
      </c>
      <c r="AE30">
        <v>0.9440742099124233</v>
      </c>
      <c r="AF30">
        <v>59.714285714285715</v>
      </c>
      <c r="AG30">
        <v>6.1210583686098774E-2</v>
      </c>
      <c r="AH30">
        <v>33.769999999999996</v>
      </c>
      <c r="AI30">
        <v>3.3052079756675807</v>
      </c>
      <c r="AJ30">
        <v>46908.162857142859</v>
      </c>
      <c r="AK30">
        <v>0.4316877623753087</v>
      </c>
      <c r="AL30">
        <v>32557409.924285714</v>
      </c>
      <c r="AM30">
        <v>3023.5974094285712</v>
      </c>
    </row>
    <row r="31" spans="1:39" ht="15" x14ac:dyDescent="0.25">
      <c r="A31" t="s">
        <v>134</v>
      </c>
      <c r="B31">
        <v>787121</v>
      </c>
      <c r="C31">
        <v>0.25520982639843393</v>
      </c>
      <c r="D31">
        <v>727034.33333333337</v>
      </c>
      <c r="E31">
        <v>7.2179589463206408E-4</v>
      </c>
      <c r="F31">
        <v>0.66520366417163923</v>
      </c>
      <c r="G31">
        <v>25.333333333333332</v>
      </c>
      <c r="H31">
        <v>49.543333333333329</v>
      </c>
      <c r="I31">
        <v>0</v>
      </c>
      <c r="J31">
        <v>-48.576666666666654</v>
      </c>
      <c r="K31">
        <v>11941.645656773393</v>
      </c>
      <c r="L31">
        <v>1463.8910366666667</v>
      </c>
      <c r="M31">
        <v>1828.8492661721066</v>
      </c>
      <c r="N31">
        <v>0.59850451505940983</v>
      </c>
      <c r="O31">
        <v>0.16795096504803381</v>
      </c>
      <c r="P31">
        <v>1.7396426848354386E-3</v>
      </c>
      <c r="Q31">
        <v>9558.6160999421027</v>
      </c>
      <c r="R31">
        <v>96.333333333333329</v>
      </c>
      <c r="S31">
        <v>51303.133217993076</v>
      </c>
      <c r="T31">
        <v>13.432525951557093</v>
      </c>
      <c r="U31">
        <v>15.196100726643598</v>
      </c>
      <c r="V31">
        <v>13.166666666666666</v>
      </c>
      <c r="W31">
        <v>111.18159772151898</v>
      </c>
      <c r="X31">
        <v>9.7429314094424638E-2</v>
      </c>
      <c r="Y31">
        <v>0.20896078649843994</v>
      </c>
      <c r="Z31">
        <v>0.31094750830840295</v>
      </c>
      <c r="AA31">
        <v>209.69775685331007</v>
      </c>
      <c r="AB31">
        <v>5.7820830926330506</v>
      </c>
      <c r="AC31">
        <v>1.5568038404906377</v>
      </c>
      <c r="AD31">
        <v>2.5690708570956993</v>
      </c>
      <c r="AE31">
        <v>1.3029918694788389</v>
      </c>
      <c r="AF31">
        <v>148</v>
      </c>
      <c r="AG31">
        <v>9.3954147653602261E-3</v>
      </c>
      <c r="AH31">
        <v>6.6700000000000008</v>
      </c>
      <c r="AI31">
        <v>2.9351791583464597</v>
      </c>
      <c r="AJ31">
        <v>-59963.693333333358</v>
      </c>
      <c r="AK31">
        <v>0.52759821390460659</v>
      </c>
      <c r="AL31">
        <v>17481268.039999999</v>
      </c>
      <c r="AM31">
        <v>1463.8910366666667</v>
      </c>
    </row>
    <row r="32" spans="1:39" ht="15" x14ac:dyDescent="0.25">
      <c r="A32" t="s">
        <v>145</v>
      </c>
      <c r="B32">
        <v>2290076.1363636362</v>
      </c>
      <c r="C32">
        <v>0.30138491983425636</v>
      </c>
      <c r="D32">
        <v>2181678.8181818184</v>
      </c>
      <c r="E32">
        <v>1.5090012355768458E-3</v>
      </c>
      <c r="F32">
        <v>0.53449145444223412</v>
      </c>
      <c r="G32">
        <v>53.8</v>
      </c>
      <c r="H32">
        <v>402.51363636363453</v>
      </c>
      <c r="I32">
        <v>205.56136363636324</v>
      </c>
      <c r="J32">
        <v>-5.4804545454546911</v>
      </c>
      <c r="K32">
        <v>12334.272405724405</v>
      </c>
      <c r="L32">
        <v>4584.3291209999961</v>
      </c>
      <c r="M32">
        <v>5853.7100095981095</v>
      </c>
      <c r="N32">
        <v>0.5352233695312425</v>
      </c>
      <c r="O32">
        <v>0.15320837819211033</v>
      </c>
      <c r="P32">
        <v>5.1085914159553089E-2</v>
      </c>
      <c r="Q32">
        <v>9659.5772737623538</v>
      </c>
      <c r="R32">
        <v>251.36136363636351</v>
      </c>
      <c r="S32">
        <v>66875.340950641505</v>
      </c>
      <c r="T32">
        <v>14.729970433729056</v>
      </c>
      <c r="U32">
        <v>18.238002271629938</v>
      </c>
      <c r="V32">
        <v>27.219999999999985</v>
      </c>
      <c r="W32">
        <v>168.41767527553264</v>
      </c>
      <c r="X32">
        <v>0.11774373861569587</v>
      </c>
      <c r="Y32">
        <v>0.12380450398128701</v>
      </c>
      <c r="Z32">
        <v>0.24995930223247578</v>
      </c>
      <c r="AA32">
        <v>166.67423417624767</v>
      </c>
      <c r="AB32">
        <v>6.1333236216364471</v>
      </c>
      <c r="AC32">
        <v>1.4506939994538954</v>
      </c>
      <c r="AD32">
        <v>2.6801047497407788</v>
      </c>
      <c r="AE32">
        <v>0.78237302562945976</v>
      </c>
      <c r="AF32">
        <v>19.5</v>
      </c>
      <c r="AG32">
        <v>0.14144405336763813</v>
      </c>
      <c r="AH32">
        <v>104.50857142857141</v>
      </c>
      <c r="AI32">
        <v>3.0317174863685818</v>
      </c>
      <c r="AJ32">
        <v>307907.76400000742</v>
      </c>
      <c r="AK32">
        <v>0.49456560716062847</v>
      </c>
      <c r="AL32">
        <v>56544364.175909042</v>
      </c>
      <c r="AM32">
        <v>4584.3291209999961</v>
      </c>
    </row>
    <row r="33" spans="1:39" ht="15" x14ac:dyDescent="0.25">
      <c r="A33" t="s">
        <v>179</v>
      </c>
      <c r="B33">
        <v>276196.44444444444</v>
      </c>
      <c r="C33">
        <v>0.35807863062585721</v>
      </c>
      <c r="D33">
        <v>340506.88888888888</v>
      </c>
      <c r="E33">
        <v>5.0284146092552764E-4</v>
      </c>
      <c r="F33">
        <v>0.69976947557559988</v>
      </c>
      <c r="G33">
        <v>19.333333333333332</v>
      </c>
      <c r="H33">
        <v>35.563333333333354</v>
      </c>
      <c r="I33">
        <v>0</v>
      </c>
      <c r="J33">
        <v>9.2533333333333729</v>
      </c>
      <c r="K33">
        <v>11119.860093943864</v>
      </c>
      <c r="L33">
        <v>1267.0769737777778</v>
      </c>
      <c r="M33">
        <v>1528.1204572036877</v>
      </c>
      <c r="N33">
        <v>0.34403880639308321</v>
      </c>
      <c r="O33">
        <v>0.15222095183763229</v>
      </c>
      <c r="P33">
        <v>9.9083444580952244E-3</v>
      </c>
      <c r="Q33">
        <v>9220.2932106867265</v>
      </c>
      <c r="R33">
        <v>82.193333333333356</v>
      </c>
      <c r="S33">
        <v>54881.096087814636</v>
      </c>
      <c r="T33">
        <v>13.545299699894555</v>
      </c>
      <c r="U33">
        <v>15.415811993403084</v>
      </c>
      <c r="V33">
        <v>10.097777777777777</v>
      </c>
      <c r="W33">
        <v>125.48077425176055</v>
      </c>
      <c r="X33">
        <v>0.11369438859214777</v>
      </c>
      <c r="Y33">
        <v>0.13877982518013282</v>
      </c>
      <c r="Z33">
        <v>0.27521649507512874</v>
      </c>
      <c r="AA33">
        <v>175.35197075044596</v>
      </c>
      <c r="AB33">
        <v>7.1253678425332314</v>
      </c>
      <c r="AC33">
        <v>1.3081815908704482</v>
      </c>
      <c r="AD33">
        <v>2.8780930158126883</v>
      </c>
      <c r="AE33">
        <v>1.1821112387628832</v>
      </c>
      <c r="AF33">
        <v>71.222222222222229</v>
      </c>
      <c r="AG33">
        <v>5.2418434643265732E-2</v>
      </c>
      <c r="AH33">
        <v>10.48555555555555</v>
      </c>
      <c r="AI33">
        <v>4.0407632061985321</v>
      </c>
      <c r="AJ33">
        <v>5239.4988888890948</v>
      </c>
      <c r="AK33">
        <v>0.44266362699071399</v>
      </c>
      <c r="AL33">
        <v>14089718.67666667</v>
      </c>
      <c r="AM33">
        <v>1267.0769737777778</v>
      </c>
    </row>
    <row r="34" spans="1:39" ht="15" x14ac:dyDescent="0.25">
      <c r="A34" t="s">
        <v>212</v>
      </c>
      <c r="B34">
        <v>975270.2</v>
      </c>
      <c r="C34">
        <v>0.48772953550388543</v>
      </c>
      <c r="D34">
        <v>1035857.6</v>
      </c>
      <c r="E34">
        <v>1.1067599886913266E-3</v>
      </c>
      <c r="F34">
        <v>0.63712564852949038</v>
      </c>
      <c r="G34">
        <v>27</v>
      </c>
      <c r="H34">
        <v>25.675999999999998</v>
      </c>
      <c r="I34">
        <v>0</v>
      </c>
      <c r="J34">
        <v>-2.4960000000000235</v>
      </c>
      <c r="K34">
        <v>11324.126312349135</v>
      </c>
      <c r="L34">
        <v>810.33845939999992</v>
      </c>
      <c r="M34">
        <v>986.19965580894893</v>
      </c>
      <c r="N34">
        <v>0.50113255552584723</v>
      </c>
      <c r="O34">
        <v>0.15071869856754821</v>
      </c>
      <c r="P34">
        <v>3.0265393078046966E-3</v>
      </c>
      <c r="Q34">
        <v>9304.784295907004</v>
      </c>
      <c r="R34">
        <v>57.989999999999995</v>
      </c>
      <c r="S34">
        <v>49163.023969649941</v>
      </c>
      <c r="T34">
        <v>11.515778582514226</v>
      </c>
      <c r="U34">
        <v>13.973762017589239</v>
      </c>
      <c r="V34">
        <v>10.936</v>
      </c>
      <c r="W34">
        <v>74.098249762253104</v>
      </c>
      <c r="X34">
        <v>0.11820341760087112</v>
      </c>
      <c r="Y34">
        <v>0.15487664809473464</v>
      </c>
      <c r="Z34">
        <v>0.28136163574166057</v>
      </c>
      <c r="AA34">
        <v>185.96155501687153</v>
      </c>
      <c r="AB34">
        <v>6.0811203927486437</v>
      </c>
      <c r="AC34">
        <v>1.5657528943180719</v>
      </c>
      <c r="AD34">
        <v>2.7749838146468488</v>
      </c>
      <c r="AE34">
        <v>1.4373587377392159</v>
      </c>
      <c r="AF34">
        <v>89.4</v>
      </c>
      <c r="AG34">
        <v>2.6148325358851678E-2</v>
      </c>
      <c r="AH34">
        <v>3.7600000000000002</v>
      </c>
      <c r="AI34">
        <v>3.0040230204470171</v>
      </c>
      <c r="AJ34">
        <v>41909.527999999991</v>
      </c>
      <c r="AK34">
        <v>0.6009272283645537</v>
      </c>
      <c r="AL34">
        <v>9176375.0700000003</v>
      </c>
      <c r="AM34">
        <v>810.33845939999992</v>
      </c>
    </row>
    <row r="35" spans="1:39" ht="15" x14ac:dyDescent="0.25">
      <c r="A35" t="s">
        <v>343</v>
      </c>
      <c r="B35">
        <v>-332015</v>
      </c>
      <c r="C35">
        <v>0.51014506686385253</v>
      </c>
      <c r="D35">
        <v>-790774.5</v>
      </c>
      <c r="E35">
        <v>4.3930804269102629E-3</v>
      </c>
      <c r="F35">
        <v>0.4806056254083963</v>
      </c>
      <c r="G35">
        <v>18.5</v>
      </c>
      <c r="H35">
        <v>44.05</v>
      </c>
      <c r="I35">
        <v>0</v>
      </c>
      <c r="J35">
        <v>-93.784999999999997</v>
      </c>
      <c r="K35">
        <v>11036.127021333028</v>
      </c>
      <c r="L35">
        <v>977.17699099999993</v>
      </c>
      <c r="M35">
        <v>1201.5635795487601</v>
      </c>
      <c r="N35">
        <v>0.54733739222887623</v>
      </c>
      <c r="O35">
        <v>0.166548024051868</v>
      </c>
      <c r="P35">
        <v>1.0233560646742655E-3</v>
      </c>
      <c r="Q35">
        <v>8975.1799892686158</v>
      </c>
      <c r="R35">
        <v>59.25</v>
      </c>
      <c r="S35">
        <v>45635.844303797465</v>
      </c>
      <c r="T35">
        <v>13.586497890295359</v>
      </c>
      <c r="U35">
        <v>16.492438666666665</v>
      </c>
      <c r="V35">
        <v>8.83</v>
      </c>
      <c r="W35">
        <v>110.66557089467723</v>
      </c>
      <c r="X35">
        <v>0.10004036047498527</v>
      </c>
      <c r="Y35">
        <v>0.22930812344204468</v>
      </c>
      <c r="Z35">
        <v>0.34423147619690531</v>
      </c>
      <c r="AA35">
        <v>164.69380826835291</v>
      </c>
      <c r="AB35">
        <v>5.0606807717401434</v>
      </c>
      <c r="AC35">
        <v>1.1326581228446269</v>
      </c>
      <c r="AD35">
        <v>2.7293628794233697</v>
      </c>
      <c r="AE35">
        <v>2.0158140720990798</v>
      </c>
      <c r="AF35">
        <v>226.5</v>
      </c>
      <c r="AG35">
        <v>0</v>
      </c>
      <c r="AH35">
        <v>3.2349999999999999</v>
      </c>
      <c r="AI35">
        <v>2.8647142942401294</v>
      </c>
      <c r="AJ35">
        <v>-22625.589999999967</v>
      </c>
      <c r="AK35">
        <v>0.47583214351618136</v>
      </c>
      <c r="AL35">
        <v>10784249.395</v>
      </c>
      <c r="AM35">
        <v>977.17699099999993</v>
      </c>
    </row>
    <row r="36" spans="1:39" ht="15" x14ac:dyDescent="0.25">
      <c r="A36" t="s">
        <v>246</v>
      </c>
      <c r="B36">
        <v>915908</v>
      </c>
      <c r="C36">
        <v>0.66843582290720061</v>
      </c>
      <c r="D36">
        <v>1035210.5</v>
      </c>
      <c r="E36">
        <v>2.7529574980561656E-3</v>
      </c>
      <c r="F36">
        <v>0.68728546071665797</v>
      </c>
      <c r="G36">
        <v>18.75</v>
      </c>
      <c r="H36">
        <v>14.0525</v>
      </c>
      <c r="I36">
        <v>0</v>
      </c>
      <c r="J36">
        <v>4.2300000000000182</v>
      </c>
      <c r="K36">
        <v>11281.341760697178</v>
      </c>
      <c r="L36">
        <v>1058.80579375</v>
      </c>
      <c r="M36">
        <v>1261.9807848134342</v>
      </c>
      <c r="N36">
        <v>0.33144516687718584</v>
      </c>
      <c r="O36">
        <v>0.14481893648969277</v>
      </c>
      <c r="P36">
        <v>7.159227447323363E-3</v>
      </c>
      <c r="Q36">
        <v>9465.0807375532731</v>
      </c>
      <c r="R36">
        <v>72.402500000000003</v>
      </c>
      <c r="S36">
        <v>53336.26777390283</v>
      </c>
      <c r="T36">
        <v>11.259970304892786</v>
      </c>
      <c r="U36">
        <v>14.623884448050827</v>
      </c>
      <c r="V36">
        <v>10.65</v>
      </c>
      <c r="W36">
        <v>99.41838438967136</v>
      </c>
      <c r="X36">
        <v>0.12523141043953454</v>
      </c>
      <c r="Y36">
        <v>0.14846194558095091</v>
      </c>
      <c r="Z36">
        <v>0.27883798817646549</v>
      </c>
      <c r="AA36">
        <v>190.63529042952973</v>
      </c>
      <c r="AB36">
        <v>4.5144666162156</v>
      </c>
      <c r="AC36">
        <v>1.2873133568578978</v>
      </c>
      <c r="AD36">
        <v>2.2862404831412104</v>
      </c>
      <c r="AE36">
        <v>1.2484956413614574</v>
      </c>
      <c r="AF36">
        <v>101.25</v>
      </c>
      <c r="AG36">
        <v>1.7630375358513133E-2</v>
      </c>
      <c r="AH36">
        <v>5.3650000000000002</v>
      </c>
      <c r="AI36">
        <v>3.7295324089217359</v>
      </c>
      <c r="AJ36">
        <v>-2007.195000000007</v>
      </c>
      <c r="AK36">
        <v>0.48389028125615441</v>
      </c>
      <c r="AL36">
        <v>11944750.0175</v>
      </c>
      <c r="AM36">
        <v>1058.80579375</v>
      </c>
    </row>
    <row r="37" spans="1:39" ht="15" x14ac:dyDescent="0.25">
      <c r="A37" t="s">
        <v>202</v>
      </c>
      <c r="B37">
        <v>740810.2</v>
      </c>
      <c r="C37">
        <v>0.35069730593937126</v>
      </c>
      <c r="D37">
        <v>738621.4</v>
      </c>
      <c r="E37">
        <v>2.2245878508433256E-3</v>
      </c>
      <c r="F37">
        <v>0.64641779183133408</v>
      </c>
      <c r="G37">
        <v>38.799999999999997</v>
      </c>
      <c r="H37">
        <v>38.739999999999995</v>
      </c>
      <c r="I37">
        <v>0</v>
      </c>
      <c r="J37">
        <v>-18.25800000000001</v>
      </c>
      <c r="K37">
        <v>10925.338180665971</v>
      </c>
      <c r="L37">
        <v>1421.1813339999999</v>
      </c>
      <c r="M37">
        <v>1736.5396054616854</v>
      </c>
      <c r="N37">
        <v>0.531542636486668</v>
      </c>
      <c r="O37">
        <v>0.14615069817684506</v>
      </c>
      <c r="P37">
        <v>2.814559904710935E-4</v>
      </c>
      <c r="Q37">
        <v>8941.2799115928829</v>
      </c>
      <c r="R37">
        <v>92.825999999999993</v>
      </c>
      <c r="S37">
        <v>50508.442117510189</v>
      </c>
      <c r="T37">
        <v>13.261370736647061</v>
      </c>
      <c r="U37">
        <v>15.310164544416436</v>
      </c>
      <c r="V37">
        <v>10.154</v>
      </c>
      <c r="W37">
        <v>139.96270770139847</v>
      </c>
      <c r="X37">
        <v>0.10496678704190167</v>
      </c>
      <c r="Y37">
        <v>0.19191436705209791</v>
      </c>
      <c r="Z37">
        <v>0.30206394102807793</v>
      </c>
      <c r="AA37">
        <v>132.41223726908308</v>
      </c>
      <c r="AB37">
        <v>9.6073936374293378</v>
      </c>
      <c r="AC37">
        <v>1.969131212476446</v>
      </c>
      <c r="AD37">
        <v>3.6905010261353648</v>
      </c>
      <c r="AE37">
        <v>1.6722566925891482</v>
      </c>
      <c r="AF37">
        <v>122</v>
      </c>
      <c r="AG37">
        <v>1.1763206990179817E-2</v>
      </c>
      <c r="AH37">
        <v>7.048</v>
      </c>
      <c r="AI37">
        <v>3.0656469454431368</v>
      </c>
      <c r="AJ37">
        <v>-43665.547999999952</v>
      </c>
      <c r="AK37">
        <v>0.51944501232490548</v>
      </c>
      <c r="AL37">
        <v>15526886.690000001</v>
      </c>
      <c r="AM37">
        <v>1421.1813339999999</v>
      </c>
    </row>
    <row r="38" spans="1:39" ht="15" x14ac:dyDescent="0.25">
      <c r="A38" t="s">
        <v>221</v>
      </c>
      <c r="B38">
        <v>-432403</v>
      </c>
      <c r="C38">
        <v>0.22222570625460564</v>
      </c>
      <c r="D38">
        <v>-568198</v>
      </c>
      <c r="E38">
        <v>0</v>
      </c>
      <c r="F38">
        <v>0.8565078205858353</v>
      </c>
      <c r="G38">
        <v>0</v>
      </c>
      <c r="H38">
        <v>59.239999999999995</v>
      </c>
      <c r="I38">
        <v>0</v>
      </c>
      <c r="J38">
        <v>61.22999999999999</v>
      </c>
      <c r="K38">
        <v>10493.461390916784</v>
      </c>
      <c r="L38">
        <v>3785.8395700000001</v>
      </c>
      <c r="M38">
        <v>5000.0741199289796</v>
      </c>
      <c r="N38">
        <v>0.55520021520616103</v>
      </c>
      <c r="O38">
        <v>0.19709367399316394</v>
      </c>
      <c r="P38">
        <v>2.8198395105263273E-4</v>
      </c>
      <c r="Q38">
        <v>7945.1944925496964</v>
      </c>
      <c r="R38">
        <v>218.6</v>
      </c>
      <c r="S38">
        <v>56548.067223238788</v>
      </c>
      <c r="T38">
        <v>14.469350411710888</v>
      </c>
      <c r="U38">
        <v>17.318570768526993</v>
      </c>
      <c r="V38">
        <v>21.1</v>
      </c>
      <c r="W38">
        <v>179.42367630331754</v>
      </c>
      <c r="X38">
        <v>9.7230821810254678E-2</v>
      </c>
      <c r="Y38">
        <v>0.19201256767740568</v>
      </c>
      <c r="Z38">
        <v>0.29689148895534223</v>
      </c>
      <c r="AA38">
        <v>170.16436858680729</v>
      </c>
      <c r="AB38">
        <v>5.2037968069666185</v>
      </c>
      <c r="AC38">
        <v>1.1145995358692362</v>
      </c>
      <c r="AD38">
        <v>3.2423196758846036</v>
      </c>
      <c r="AE38">
        <v>1.4673016204792899</v>
      </c>
      <c r="AF38">
        <v>317</v>
      </c>
      <c r="AG38">
        <v>2.7739251040221915E-3</v>
      </c>
      <c r="AH38">
        <v>6.92</v>
      </c>
      <c r="AI38">
        <v>3.3818392548824003</v>
      </c>
      <c r="AJ38">
        <v>106521.27000000002</v>
      </c>
      <c r="AK38">
        <v>0.52885084204570365</v>
      </c>
      <c r="AL38">
        <v>39726561.359999999</v>
      </c>
      <c r="AM38">
        <v>3785.8395700000001</v>
      </c>
    </row>
    <row r="39" spans="1:39" ht="15" x14ac:dyDescent="0.25">
      <c r="A39" t="s">
        <v>538</v>
      </c>
      <c r="B39">
        <v>1071978.5</v>
      </c>
      <c r="C39">
        <v>0.46704577810202558</v>
      </c>
      <c r="D39">
        <v>990716.5</v>
      </c>
      <c r="E39">
        <v>0</v>
      </c>
      <c r="F39">
        <v>0.77096167554565576</v>
      </c>
      <c r="G39">
        <v>159</v>
      </c>
      <c r="H39">
        <v>24.004999999999999</v>
      </c>
      <c r="I39">
        <v>0</v>
      </c>
      <c r="J39">
        <v>53.039999999999992</v>
      </c>
      <c r="K39">
        <v>10739.721398708181</v>
      </c>
      <c r="L39">
        <v>1905.385781</v>
      </c>
      <c r="M39">
        <v>2275.8126639048651</v>
      </c>
      <c r="N39">
        <v>0.34936533621586841</v>
      </c>
      <c r="O39">
        <v>0.13692046256537063</v>
      </c>
      <c r="P39">
        <v>0.12994660423573298</v>
      </c>
      <c r="Q39">
        <v>8991.6506615657981</v>
      </c>
      <c r="R39">
        <v>119.85</v>
      </c>
      <c r="S39">
        <v>57696.969378389651</v>
      </c>
      <c r="T39">
        <v>15.807259073842303</v>
      </c>
      <c r="U39">
        <v>15.898087450980393</v>
      </c>
      <c r="V39">
        <v>15.405000000000001</v>
      </c>
      <c r="W39">
        <v>123.68619156118142</v>
      </c>
      <c r="X39">
        <v>0.11822688152866226</v>
      </c>
      <c r="Y39">
        <v>0.1633195496885671</v>
      </c>
      <c r="Z39">
        <v>0.28541421818514762</v>
      </c>
      <c r="AA39">
        <v>213.0652511676322</v>
      </c>
      <c r="AB39">
        <v>4.7758095826923812</v>
      </c>
      <c r="AC39">
        <v>1.0160721873333471</v>
      </c>
      <c r="AD39">
        <v>2.8752808017311562</v>
      </c>
      <c r="AE39">
        <v>1.739671956730535</v>
      </c>
      <c r="AF39">
        <v>196</v>
      </c>
      <c r="AG39">
        <v>1.0777521170130869E-2</v>
      </c>
      <c r="AH39">
        <v>6.24</v>
      </c>
      <c r="AI39">
        <v>3.5576366955457339</v>
      </c>
      <c r="AJ39">
        <v>-55720.255000000005</v>
      </c>
      <c r="AK39">
        <v>0.56218274046204808</v>
      </c>
      <c r="AL39">
        <v>20463312.445</v>
      </c>
      <c r="AM39">
        <v>1905.385781</v>
      </c>
    </row>
    <row r="40" spans="1:39" ht="15" x14ac:dyDescent="0.25">
      <c r="A40" t="s">
        <v>117</v>
      </c>
      <c r="B40">
        <v>252890.85714285713</v>
      </c>
      <c r="C40">
        <v>0.20056457198275729</v>
      </c>
      <c r="D40">
        <v>336448.71428571426</v>
      </c>
      <c r="E40">
        <v>1.6964108290003341E-3</v>
      </c>
      <c r="F40">
        <v>0.70181231374136921</v>
      </c>
      <c r="G40">
        <v>30.857142857142858</v>
      </c>
      <c r="H40">
        <v>42.025714285714287</v>
      </c>
      <c r="I40">
        <v>0</v>
      </c>
      <c r="J40">
        <v>-18.510000000000019</v>
      </c>
      <c r="K40">
        <v>10492.731862569462</v>
      </c>
      <c r="L40">
        <v>1364.3595598571428</v>
      </c>
      <c r="M40">
        <v>1653.364829291784</v>
      </c>
      <c r="N40">
        <v>0.46000055999691392</v>
      </c>
      <c r="O40">
        <v>0.14097704107737211</v>
      </c>
      <c r="P40">
        <v>3.8440312196048175E-2</v>
      </c>
      <c r="Q40">
        <v>8658.6207545290908</v>
      </c>
      <c r="R40">
        <v>85.102857142857147</v>
      </c>
      <c r="S40">
        <v>57206.05625125899</v>
      </c>
      <c r="T40">
        <v>15.453568790707044</v>
      </c>
      <c r="U40">
        <v>16.031889006580268</v>
      </c>
      <c r="V40">
        <v>10.115714285714287</v>
      </c>
      <c r="W40">
        <v>134.87525658805251</v>
      </c>
      <c r="X40">
        <v>0.10903958817572176</v>
      </c>
      <c r="Y40">
        <v>0.17699794370202823</v>
      </c>
      <c r="Z40">
        <v>0.29097315162274057</v>
      </c>
      <c r="AA40">
        <v>155.64529256450399</v>
      </c>
      <c r="AB40">
        <v>6.7047431572163472</v>
      </c>
      <c r="AC40">
        <v>1.4518967327797709</v>
      </c>
      <c r="AD40">
        <v>3.2482841291549978</v>
      </c>
      <c r="AE40">
        <v>1.4950834757452649</v>
      </c>
      <c r="AF40">
        <v>78.333333333333329</v>
      </c>
      <c r="AG40">
        <v>3.55384155386919E-2</v>
      </c>
      <c r="AH40">
        <v>12.323333333333332</v>
      </c>
      <c r="AI40">
        <v>3.4087724543845215</v>
      </c>
      <c r="AJ40">
        <v>2001.0842857141979</v>
      </c>
      <c r="AK40">
        <v>0.52851065997886426</v>
      </c>
      <c r="AL40">
        <v>14315859.025714284</v>
      </c>
      <c r="AM40">
        <v>1364.3595598571428</v>
      </c>
    </row>
    <row r="41" spans="1:39" ht="15" x14ac:dyDescent="0.25">
      <c r="A41" t="s">
        <v>208</v>
      </c>
      <c r="B41">
        <v>213762.33333333334</v>
      </c>
      <c r="C41">
        <v>0.51770225785564861</v>
      </c>
      <c r="D41">
        <v>212967</v>
      </c>
      <c r="E41">
        <v>0</v>
      </c>
      <c r="F41">
        <v>0.69210791011163442</v>
      </c>
      <c r="G41">
        <v>23</v>
      </c>
      <c r="H41">
        <v>43.26</v>
      </c>
      <c r="I41">
        <v>0</v>
      </c>
      <c r="J41">
        <v>-5.6499999999999773</v>
      </c>
      <c r="K41">
        <v>11359.000918030804</v>
      </c>
      <c r="L41">
        <v>1634.0784276666666</v>
      </c>
      <c r="M41">
        <v>2064.0355183023171</v>
      </c>
      <c r="N41">
        <v>0.63543908322851494</v>
      </c>
      <c r="O41">
        <v>0.15215616508384547</v>
      </c>
      <c r="P41"/>
      <c r="Q41">
        <v>8992.8192588793045</v>
      </c>
      <c r="R41">
        <v>115.21666666666665</v>
      </c>
      <c r="S41">
        <v>52703.905742803414</v>
      </c>
      <c r="T41">
        <v>12.399826414002604</v>
      </c>
      <c r="U41">
        <v>14.182656684507451</v>
      </c>
      <c r="V41">
        <v>9.8066666666666666</v>
      </c>
      <c r="W41">
        <v>166.62934340584636</v>
      </c>
      <c r="X41">
        <v>0.11347399958590654</v>
      </c>
      <c r="Y41">
        <v>0.1808667718428158</v>
      </c>
      <c r="Z41">
        <v>0.29855244785101831</v>
      </c>
      <c r="AA41">
        <v>192.02974676970436</v>
      </c>
      <c r="AB41">
        <v>7.2629637817022967</v>
      </c>
      <c r="AC41">
        <v>1.6411667720090295</v>
      </c>
      <c r="AD41">
        <v>2.7797536582127207</v>
      </c>
      <c r="AE41">
        <v>1.3624787042784268</v>
      </c>
      <c r="AF41">
        <v>142.33333333333334</v>
      </c>
      <c r="AG41">
        <v>3.1593921874295709E-2</v>
      </c>
      <c r="AH41">
        <v>6.8900000000000006</v>
      </c>
      <c r="AI41">
        <v>3.2152089102965125</v>
      </c>
      <c r="AJ41">
        <v>-7507.9000000000233</v>
      </c>
      <c r="AK41">
        <v>0.53194667885910563</v>
      </c>
      <c r="AL41">
        <v>18561498.359999999</v>
      </c>
      <c r="AM41">
        <v>1634.0784276666666</v>
      </c>
    </row>
    <row r="42" spans="1:39" ht="15" x14ac:dyDescent="0.25">
      <c r="A42" t="s">
        <v>295</v>
      </c>
      <c r="B42">
        <v>208248.2</v>
      </c>
      <c r="C42">
        <v>0.14764516731795832</v>
      </c>
      <c r="D42">
        <v>6646.8</v>
      </c>
      <c r="E42">
        <v>1.8197445768863289E-2</v>
      </c>
      <c r="F42">
        <v>0.63450355498047051</v>
      </c>
      <c r="G42">
        <v>39</v>
      </c>
      <c r="H42">
        <v>46.235999999999997</v>
      </c>
      <c r="I42">
        <v>0</v>
      </c>
      <c r="J42">
        <v>-33.349999999999966</v>
      </c>
      <c r="K42">
        <v>10157.060182339092</v>
      </c>
      <c r="L42">
        <v>1741.6413882000002</v>
      </c>
      <c r="M42">
        <v>2214.22611572916</v>
      </c>
      <c r="N42">
        <v>0.69453440242951625</v>
      </c>
      <c r="O42">
        <v>0.14100136323345097</v>
      </c>
      <c r="P42">
        <v>1.7526156766145228E-4</v>
      </c>
      <c r="Q42">
        <v>7989.2275998084215</v>
      </c>
      <c r="R42">
        <v>107.86200000000001</v>
      </c>
      <c r="S42">
        <v>44826.685950566462</v>
      </c>
      <c r="T42">
        <v>14.488883944299195</v>
      </c>
      <c r="U42">
        <v>16.14694135283974</v>
      </c>
      <c r="V42">
        <v>11.216000000000001</v>
      </c>
      <c r="W42">
        <v>155.28186414051356</v>
      </c>
      <c r="X42">
        <v>9.6262960664335553E-2</v>
      </c>
      <c r="Y42">
        <v>0.23206500288272358</v>
      </c>
      <c r="Z42">
        <v>0.33248539630246227</v>
      </c>
      <c r="AA42">
        <v>174.22691149617685</v>
      </c>
      <c r="AB42">
        <v>8.582178513897933</v>
      </c>
      <c r="AC42">
        <v>1.3704687833672995</v>
      </c>
      <c r="AD42">
        <v>3.4393584778315898</v>
      </c>
      <c r="AE42">
        <v>1.2928683338512585</v>
      </c>
      <c r="AF42">
        <v>84.4</v>
      </c>
      <c r="AG42">
        <v>2.418956180770963E-2</v>
      </c>
      <c r="AH42">
        <v>32.043999999999997</v>
      </c>
      <c r="AI42">
        <v>2.597623123447641</v>
      </c>
      <c r="AJ42">
        <v>81975.264000000083</v>
      </c>
      <c r="AK42">
        <v>0.53775581134170125</v>
      </c>
      <c r="AL42">
        <v>17689956.395999998</v>
      </c>
      <c r="AM42">
        <v>1741.6413882000002</v>
      </c>
    </row>
    <row r="43" spans="1:39" ht="15" x14ac:dyDescent="0.25">
      <c r="A43" t="s">
        <v>244</v>
      </c>
      <c r="B43">
        <v>543478.80000000005</v>
      </c>
      <c r="C43">
        <v>0.31812099197877847</v>
      </c>
      <c r="D43">
        <v>537526.19999999995</v>
      </c>
      <c r="E43">
        <v>6.8081917944778198E-4</v>
      </c>
      <c r="F43">
        <v>0.6891628647169834</v>
      </c>
      <c r="G43">
        <v>96.4</v>
      </c>
      <c r="H43">
        <v>47.866000000000007</v>
      </c>
      <c r="I43">
        <v>0</v>
      </c>
      <c r="J43">
        <v>-2.4819999999999709</v>
      </c>
      <c r="K43">
        <v>10163.441374262025</v>
      </c>
      <c r="L43">
        <v>1499.5290947999997</v>
      </c>
      <c r="M43">
        <v>1840.5656111776275</v>
      </c>
      <c r="N43">
        <v>0.42754517069607717</v>
      </c>
      <c r="O43">
        <v>0.15917834874143319</v>
      </c>
      <c r="P43">
        <v>6.5965218242859808E-3</v>
      </c>
      <c r="Q43">
        <v>8280.2677347910085</v>
      </c>
      <c r="R43">
        <v>97.201999999999998</v>
      </c>
      <c r="S43">
        <v>53038.175757700454</v>
      </c>
      <c r="T43">
        <v>13.071747494907513</v>
      </c>
      <c r="U43">
        <v>15.42693663504866</v>
      </c>
      <c r="V43">
        <v>10</v>
      </c>
      <c r="W43">
        <v>149.95290947999999</v>
      </c>
      <c r="X43">
        <v>0.10423377372786108</v>
      </c>
      <c r="Y43">
        <v>0.17392882356993591</v>
      </c>
      <c r="Z43">
        <v>0.2834178754760911</v>
      </c>
      <c r="AA43">
        <v>175.63113707715439</v>
      </c>
      <c r="AB43">
        <v>5.1788756777691711</v>
      </c>
      <c r="AC43">
        <v>1.3569160705335581</v>
      </c>
      <c r="AD43">
        <v>2.7971586929117116</v>
      </c>
      <c r="AE43">
        <v>1.482293410158988</v>
      </c>
      <c r="AF43">
        <v>95.8</v>
      </c>
      <c r="AG43">
        <v>7.6045627376425851E-4</v>
      </c>
      <c r="AH43">
        <v>6.9680000000000009</v>
      </c>
      <c r="AI43">
        <v>3.2088763127899913</v>
      </c>
      <c r="AJ43">
        <v>-24689.014000000083</v>
      </c>
      <c r="AK43">
        <v>0.4543870932744683</v>
      </c>
      <c r="AL43">
        <v>15240376.044</v>
      </c>
      <c r="AM43">
        <v>1499.5290947999997</v>
      </c>
    </row>
    <row r="44" spans="1:39" ht="15" x14ac:dyDescent="0.25">
      <c r="A44" t="s">
        <v>269</v>
      </c>
      <c r="B44">
        <v>1189058.2222222222</v>
      </c>
      <c r="C44">
        <v>0.31624877672745316</v>
      </c>
      <c r="D44">
        <v>565887.77777777775</v>
      </c>
      <c r="E44">
        <v>1.5818880740654543E-3</v>
      </c>
      <c r="F44">
        <v>0.73172233308646262</v>
      </c>
      <c r="G44">
        <v>30.75</v>
      </c>
      <c r="H44">
        <v>70.814444444444433</v>
      </c>
      <c r="I44">
        <v>13.706666666666669</v>
      </c>
      <c r="J44">
        <v>15.45999999999998</v>
      </c>
      <c r="K44">
        <v>11784.83445551998</v>
      </c>
      <c r="L44">
        <v>3368.7722909999998</v>
      </c>
      <c r="M44">
        <v>4092.8208304915793</v>
      </c>
      <c r="N44">
        <v>0.35718977586293482</v>
      </c>
      <c r="O44">
        <v>0.13149776610347269</v>
      </c>
      <c r="P44">
        <v>4.050632663487963E-2</v>
      </c>
      <c r="Q44">
        <v>9700.0150781116536</v>
      </c>
      <c r="R44">
        <v>188.14222222222224</v>
      </c>
      <c r="S44">
        <v>67591.45808135689</v>
      </c>
      <c r="T44">
        <v>13.952211093262781</v>
      </c>
      <c r="U44">
        <v>17.905456049206276</v>
      </c>
      <c r="V44">
        <v>20.648888888888887</v>
      </c>
      <c r="W44">
        <v>163.1454510277658</v>
      </c>
      <c r="X44">
        <v>0.11327357190024881</v>
      </c>
      <c r="Y44">
        <v>0.14816046582928596</v>
      </c>
      <c r="Z44">
        <v>0.26914213543333959</v>
      </c>
      <c r="AA44">
        <v>163.71143785199092</v>
      </c>
      <c r="AB44">
        <v>6.7877039861921658</v>
      </c>
      <c r="AC44">
        <v>1.2671649354827854</v>
      </c>
      <c r="AD44">
        <v>3.585981917410471</v>
      </c>
      <c r="AE44">
        <v>0.86124130300640944</v>
      </c>
      <c r="AF44">
        <v>29.25</v>
      </c>
      <c r="AG44">
        <v>0.10174812459730986</v>
      </c>
      <c r="AH44">
        <v>89.644999999999982</v>
      </c>
      <c r="AI44">
        <v>3.7555942848596753</v>
      </c>
      <c r="AJ44">
        <v>-10999.10999999987</v>
      </c>
      <c r="AK44">
        <v>0.38416512100633837</v>
      </c>
      <c r="AL44">
        <v>39700423.767777771</v>
      </c>
      <c r="AM44">
        <v>3368.7722909999998</v>
      </c>
    </row>
    <row r="45" spans="1:39" ht="15" x14ac:dyDescent="0.25">
      <c r="A45" t="s">
        <v>206</v>
      </c>
      <c r="B45">
        <v>597857.85714285716</v>
      </c>
      <c r="C45">
        <v>0.31169783458734807</v>
      </c>
      <c r="D45">
        <v>566274.14285714284</v>
      </c>
      <c r="E45">
        <v>7.4212099315171514E-3</v>
      </c>
      <c r="F45">
        <v>0.67282631262844139</v>
      </c>
      <c r="G45">
        <v>16.8</v>
      </c>
      <c r="H45">
        <v>32.449999999999996</v>
      </c>
      <c r="I45">
        <v>0</v>
      </c>
      <c r="J45">
        <v>4.1857142857143117</v>
      </c>
      <c r="K45">
        <v>10905.738800098039</v>
      </c>
      <c r="L45">
        <v>1284.6786117142858</v>
      </c>
      <c r="M45">
        <v>1707.4185767914366</v>
      </c>
      <c r="N45">
        <v>0.82509397284740471</v>
      </c>
      <c r="O45">
        <v>0.15393358890114012</v>
      </c>
      <c r="P45">
        <v>2.4661543248221594E-4</v>
      </c>
      <c r="Q45">
        <v>8205.5856553679478</v>
      </c>
      <c r="R45">
        <v>84.44714285714285</v>
      </c>
      <c r="S45">
        <v>52626.560316681614</v>
      </c>
      <c r="T45">
        <v>13.971546022025612</v>
      </c>
      <c r="U45">
        <v>15.212813225517232</v>
      </c>
      <c r="V45">
        <v>12.268571428571429</v>
      </c>
      <c r="W45">
        <v>104.71297487191431</v>
      </c>
      <c r="X45">
        <v>0.10907557641712951</v>
      </c>
      <c r="Y45">
        <v>0.15819572365988824</v>
      </c>
      <c r="Z45">
        <v>0.27351364464427119</v>
      </c>
      <c r="AA45">
        <v>185.52488923654957</v>
      </c>
      <c r="AB45">
        <v>7.0817470011310384</v>
      </c>
      <c r="AC45">
        <v>1.6909463856833491</v>
      </c>
      <c r="AD45">
        <v>4.3095406199670458</v>
      </c>
      <c r="AE45">
        <v>1.1793505762384233</v>
      </c>
      <c r="AF45">
        <v>62.142857142857146</v>
      </c>
      <c r="AG45">
        <v>2.5031476218346022E-2</v>
      </c>
      <c r="AH45">
        <v>55.992857142857147</v>
      </c>
      <c r="AI45">
        <v>2.8680356284779807</v>
      </c>
      <c r="AJ45">
        <v>-103364.61142857152</v>
      </c>
      <c r="AK45">
        <v>0.57612642947301529</v>
      </c>
      <c r="AL45">
        <v>14010369.381428571</v>
      </c>
      <c r="AM45">
        <v>1284.6786117142858</v>
      </c>
    </row>
    <row r="46" spans="1:39" ht="15" x14ac:dyDescent="0.25">
      <c r="A46" t="s">
        <v>200</v>
      </c>
      <c r="B46">
        <v>574230</v>
      </c>
      <c r="C46">
        <v>0.36955165990447958</v>
      </c>
      <c r="D46">
        <v>340153.53846153844</v>
      </c>
      <c r="E46">
        <v>7.6536237654450962E-3</v>
      </c>
      <c r="F46">
        <v>0.69597850393521399</v>
      </c>
      <c r="G46">
        <v>76.538461538461533</v>
      </c>
      <c r="H46">
        <v>86.016923076923078</v>
      </c>
      <c r="I46">
        <v>0</v>
      </c>
      <c r="J46">
        <v>27.572307692307703</v>
      </c>
      <c r="K46">
        <v>10193.617225967988</v>
      </c>
      <c r="L46">
        <v>2469.5417501538459</v>
      </c>
      <c r="M46">
        <v>2966.7813291430502</v>
      </c>
      <c r="N46">
        <v>0.39649196947966969</v>
      </c>
      <c r="O46">
        <v>0.133225893792879</v>
      </c>
      <c r="P46">
        <v>1.331278756079324E-2</v>
      </c>
      <c r="Q46">
        <v>8485.1428304918991</v>
      </c>
      <c r="R46">
        <v>142.91230769230771</v>
      </c>
      <c r="S46">
        <v>56024.954119255497</v>
      </c>
      <c r="T46">
        <v>12.523010345235919</v>
      </c>
      <c r="U46">
        <v>17.280119466482951</v>
      </c>
      <c r="V46">
        <v>16.992307692307694</v>
      </c>
      <c r="W46">
        <v>145.33292327750118</v>
      </c>
      <c r="X46">
        <v>0.11138696606924359</v>
      </c>
      <c r="Y46">
        <v>0.14615310535110596</v>
      </c>
      <c r="Z46">
        <v>0.26532412449638265</v>
      </c>
      <c r="AA46">
        <v>155.71546669737</v>
      </c>
      <c r="AB46">
        <v>6.5268676316678045</v>
      </c>
      <c r="AC46">
        <v>1.647110163517564</v>
      </c>
      <c r="AD46">
        <v>2.794495900858875</v>
      </c>
      <c r="AE46">
        <v>1.1331289768715351</v>
      </c>
      <c r="AF46">
        <v>78.15384615384616</v>
      </c>
      <c r="AG46">
        <v>1.5385805669487489E-2</v>
      </c>
      <c r="AH46">
        <v>29.71</v>
      </c>
      <c r="AI46">
        <v>2.7110402743233202</v>
      </c>
      <c r="AJ46">
        <v>54858.185384615324</v>
      </c>
      <c r="AK46">
        <v>0.4971601278784642</v>
      </c>
      <c r="AL46">
        <v>25173563.324615382</v>
      </c>
      <c r="AM46">
        <v>2469.5417501538459</v>
      </c>
    </row>
    <row r="47" spans="1:39" ht="15" x14ac:dyDescent="0.25">
      <c r="A47" t="s">
        <v>115</v>
      </c>
      <c r="B47">
        <v>433013.25</v>
      </c>
      <c r="C47">
        <v>0.43223338652448129</v>
      </c>
      <c r="D47">
        <v>359736.25</v>
      </c>
      <c r="E47">
        <v>0</v>
      </c>
      <c r="F47">
        <v>0.72966603455362922</v>
      </c>
      <c r="G47">
        <v>52.75</v>
      </c>
      <c r="H47">
        <v>30.074999999999999</v>
      </c>
      <c r="I47">
        <v>0</v>
      </c>
      <c r="J47">
        <v>-7.7499999999986358E-2</v>
      </c>
      <c r="K47">
        <v>10859.181357581427</v>
      </c>
      <c r="L47">
        <v>1549.3852092500001</v>
      </c>
      <c r="M47">
        <v>1862.0913602774601</v>
      </c>
      <c r="N47">
        <v>0.4093685077237999</v>
      </c>
      <c r="O47">
        <v>0.14447468496769503</v>
      </c>
      <c r="P47">
        <v>2.6550203431922942E-3</v>
      </c>
      <c r="Q47">
        <v>9035.5690053215167</v>
      </c>
      <c r="R47">
        <v>113.53749999999999</v>
      </c>
      <c r="S47">
        <v>51205.830518551134</v>
      </c>
      <c r="T47">
        <v>14.719806231421336</v>
      </c>
      <c r="U47">
        <v>13.646462263569305</v>
      </c>
      <c r="V47">
        <v>13.175000000000001</v>
      </c>
      <c r="W47">
        <v>117.60039538899431</v>
      </c>
      <c r="X47">
        <v>0.11557939489654132</v>
      </c>
      <c r="Y47">
        <v>0.15213015759080623</v>
      </c>
      <c r="Z47">
        <v>0.27355984299334213</v>
      </c>
      <c r="AA47">
        <v>201.58947441559229</v>
      </c>
      <c r="AB47">
        <v>4.6959121757637323</v>
      </c>
      <c r="AC47">
        <v>1.0869711347979243</v>
      </c>
      <c r="AD47">
        <v>2.4476944096932907</v>
      </c>
      <c r="AE47">
        <v>1.3445692082984126</v>
      </c>
      <c r="AF47">
        <v>109.75</v>
      </c>
      <c r="AG47">
        <v>0</v>
      </c>
      <c r="AH47">
        <v>14.1325</v>
      </c>
      <c r="AI47">
        <v>3.2581105801445767</v>
      </c>
      <c r="AJ47">
        <v>8307.2224999999162</v>
      </c>
      <c r="AK47">
        <v>0.5635102486018162</v>
      </c>
      <c r="AL47">
        <v>16825054.98</v>
      </c>
      <c r="AM47">
        <v>1549.3852092500001</v>
      </c>
    </row>
    <row r="48" spans="1:39" ht="15" x14ac:dyDescent="0.25">
      <c r="A48" t="s">
        <v>173</v>
      </c>
      <c r="B48">
        <v>1663082.7857142857</v>
      </c>
      <c r="C48">
        <v>0.30504755485971419</v>
      </c>
      <c r="D48">
        <v>1851467.0714285714</v>
      </c>
      <c r="E48">
        <v>5.0652232649129473E-3</v>
      </c>
      <c r="F48">
        <v>0.65089095152029741</v>
      </c>
      <c r="G48">
        <v>37.714285714285715</v>
      </c>
      <c r="H48">
        <v>253.52571428571432</v>
      </c>
      <c r="I48">
        <v>48.913571428571423</v>
      </c>
      <c r="J48">
        <v>3.1249999999999716</v>
      </c>
      <c r="K48">
        <v>10640.554279327618</v>
      </c>
      <c r="L48">
        <v>2896.4802402142859</v>
      </c>
      <c r="M48">
        <v>3571.7484790111162</v>
      </c>
      <c r="N48">
        <v>0.47217395693785419</v>
      </c>
      <c r="O48">
        <v>0.13631647673747072</v>
      </c>
      <c r="P48">
        <v>1.9480375674895453E-2</v>
      </c>
      <c r="Q48">
        <v>8628.8705366882259</v>
      </c>
      <c r="R48">
        <v>174.32857142857142</v>
      </c>
      <c r="S48">
        <v>60161.330146357453</v>
      </c>
      <c r="T48">
        <v>12.430959600098337</v>
      </c>
      <c r="U48">
        <v>16.615063247971811</v>
      </c>
      <c r="V48">
        <v>19.557857142857141</v>
      </c>
      <c r="W48">
        <v>148.09803645958874</v>
      </c>
      <c r="X48">
        <v>0.11498757568978651</v>
      </c>
      <c r="Y48">
        <v>0.13622995831730339</v>
      </c>
      <c r="Z48">
        <v>0.26209632161533264</v>
      </c>
      <c r="AA48">
        <v>139.09552117007448</v>
      </c>
      <c r="AB48">
        <v>7.4352767965670665</v>
      </c>
      <c r="AC48">
        <v>1.6506226677285256</v>
      </c>
      <c r="AD48">
        <v>3.5003162953707023</v>
      </c>
      <c r="AE48">
        <v>1.0115046827139502</v>
      </c>
      <c r="AF48">
        <v>34.142857142857146</v>
      </c>
      <c r="AG48">
        <v>9.9237371770953667E-2</v>
      </c>
      <c r="AH48">
        <v>62.837142857142865</v>
      </c>
      <c r="AI48">
        <v>3.3443797076781787</v>
      </c>
      <c r="AJ48">
        <v>57092.18642857112</v>
      </c>
      <c r="AK48">
        <v>0.46688425937474537</v>
      </c>
      <c r="AL48">
        <v>30820155.215</v>
      </c>
      <c r="AM48">
        <v>2896.4802402142859</v>
      </c>
    </row>
    <row r="49" spans="1:39" ht="15" x14ac:dyDescent="0.25">
      <c r="A49" t="s">
        <v>237</v>
      </c>
      <c r="B49">
        <v>2910322.25</v>
      </c>
      <c r="C49">
        <v>0.19218418331216328</v>
      </c>
      <c r="D49">
        <v>2176213.5</v>
      </c>
      <c r="E49">
        <v>1.4073228129856199E-3</v>
      </c>
      <c r="F49">
        <v>0.70738489505412017</v>
      </c>
      <c r="G49">
        <v>107.375</v>
      </c>
      <c r="H49">
        <v>1165.62625</v>
      </c>
      <c r="I49">
        <v>243.73625000000001</v>
      </c>
      <c r="J49">
        <v>-56.706249999999983</v>
      </c>
      <c r="K49">
        <v>12516.354043620096</v>
      </c>
      <c r="L49">
        <v>6467.5984893750001</v>
      </c>
      <c r="M49">
        <v>8340.9476531379478</v>
      </c>
      <c r="N49">
        <v>0.5734559111226476</v>
      </c>
      <c r="O49">
        <v>0.16052518165445492</v>
      </c>
      <c r="P49">
        <v>1.2765719920714895E-2</v>
      </c>
      <c r="Q49">
        <v>9705.2224604893108</v>
      </c>
      <c r="R49">
        <v>399.67875000000004</v>
      </c>
      <c r="S49">
        <v>61515.414201405511</v>
      </c>
      <c r="T49">
        <v>13.15056154474062</v>
      </c>
      <c r="U49">
        <v>16.181992386072565</v>
      </c>
      <c r="V49">
        <v>23.271249999999998</v>
      </c>
      <c r="W49">
        <v>277.92226414030188</v>
      </c>
      <c r="X49">
        <v>0.10818768334274403</v>
      </c>
      <c r="Y49">
        <v>0.16455996281017132</v>
      </c>
      <c r="Z49">
        <v>0.29283692321141447</v>
      </c>
      <c r="AA49">
        <v>174.32241300262774</v>
      </c>
      <c r="AB49">
        <v>7.425537819448115</v>
      </c>
      <c r="AC49">
        <v>1.607127117573891</v>
      </c>
      <c r="AD49">
        <v>3.4140504894962396</v>
      </c>
      <c r="AE49">
        <v>0.88587952263618652</v>
      </c>
      <c r="AF49">
        <v>35.75</v>
      </c>
      <c r="AG49">
        <v>0.19070537129386117</v>
      </c>
      <c r="AH49">
        <v>80.399999999999991</v>
      </c>
      <c r="AI49">
        <v>3.3098748214585711</v>
      </c>
      <c r="AJ49">
        <v>128197.14428571379</v>
      </c>
      <c r="AK49">
        <v>0.48914729919158145</v>
      </c>
      <c r="AL49">
        <v>80950752.504999995</v>
      </c>
      <c r="AM49">
        <v>6467.5984893750001</v>
      </c>
    </row>
    <row r="50" spans="1:39" ht="15" x14ac:dyDescent="0.25">
      <c r="A50" t="s">
        <v>223</v>
      </c>
      <c r="B50">
        <v>211861</v>
      </c>
      <c r="C50">
        <v>0.29009776808674992</v>
      </c>
      <c r="D50">
        <v>167817.5</v>
      </c>
      <c r="E50">
        <v>1.6077442076877153E-3</v>
      </c>
      <c r="F50">
        <v>0.74714395640895137</v>
      </c>
      <c r="G50">
        <v>29</v>
      </c>
      <c r="H50">
        <v>57.442499999999995</v>
      </c>
      <c r="I50">
        <v>0</v>
      </c>
      <c r="J50">
        <v>27.967500000000001</v>
      </c>
      <c r="K50">
        <v>10401.054507205912</v>
      </c>
      <c r="L50">
        <v>1619.7214115000002</v>
      </c>
      <c r="M50">
        <v>1896.9360725749827</v>
      </c>
      <c r="N50">
        <v>0.36234265493624979</v>
      </c>
      <c r="O50">
        <v>0.14015457913825322</v>
      </c>
      <c r="P50">
        <v>9.4319939166896665E-3</v>
      </c>
      <c r="Q50">
        <v>8881.0640121527194</v>
      </c>
      <c r="R50">
        <v>99.362499999999997</v>
      </c>
      <c r="S50">
        <v>56099.948396024665</v>
      </c>
      <c r="T50">
        <v>12.482073216756826</v>
      </c>
      <c r="U50">
        <v>16.301133843250724</v>
      </c>
      <c r="V50">
        <v>12.445</v>
      </c>
      <c r="W50">
        <v>130.15037456809964</v>
      </c>
      <c r="X50">
        <v>0.11124064601247591</v>
      </c>
      <c r="Y50">
        <v>0.1554454415814748</v>
      </c>
      <c r="Z50">
        <v>0.27184459279292006</v>
      </c>
      <c r="AA50">
        <v>166.7598502324299</v>
      </c>
      <c r="AB50">
        <v>6.1803813431468191</v>
      </c>
      <c r="AC50">
        <v>1.6249200772293686</v>
      </c>
      <c r="AD50">
        <v>2.8706611792843137</v>
      </c>
      <c r="AE50">
        <v>1.4460165497901025</v>
      </c>
      <c r="AF50">
        <v>113.5</v>
      </c>
      <c r="AG50">
        <v>1.4275828337606534E-2</v>
      </c>
      <c r="AH50">
        <v>12.680000000000001</v>
      </c>
      <c r="AI50">
        <v>3.8334644859104237</v>
      </c>
      <c r="AJ50">
        <v>-21056.079999999958</v>
      </c>
      <c r="AK50">
        <v>0.42861623237169194</v>
      </c>
      <c r="AL50">
        <v>16846810.6875</v>
      </c>
      <c r="AM50">
        <v>1619.7214115000002</v>
      </c>
    </row>
    <row r="51" spans="1:39" ht="15" x14ac:dyDescent="0.25">
      <c r="A51" t="s">
        <v>136</v>
      </c>
      <c r="B51">
        <v>459465</v>
      </c>
      <c r="C51">
        <v>0.24952137686064785</v>
      </c>
      <c r="D51">
        <v>427681.92857142858</v>
      </c>
      <c r="E51">
        <v>4.1590701327369759E-3</v>
      </c>
      <c r="F51">
        <v>0.66492828375998458</v>
      </c>
      <c r="G51">
        <v>26.785714285714285</v>
      </c>
      <c r="H51">
        <v>196.79214285714284</v>
      </c>
      <c r="I51">
        <v>75.032857142857139</v>
      </c>
      <c r="J51">
        <v>-28.137142857142862</v>
      </c>
      <c r="K51">
        <v>11193.893963831215</v>
      </c>
      <c r="L51">
        <v>2028.6728552142856</v>
      </c>
      <c r="M51">
        <v>2496.6829826084609</v>
      </c>
      <c r="N51">
        <v>0.5104929225645517</v>
      </c>
      <c r="O51">
        <v>0.13380282797876569</v>
      </c>
      <c r="P51">
        <v>1.6771165506964843E-2</v>
      </c>
      <c r="Q51">
        <v>9095.5675937863762</v>
      </c>
      <c r="R51">
        <v>132.40071428571429</v>
      </c>
      <c r="S51">
        <v>54794.361920037139</v>
      </c>
      <c r="T51">
        <v>10.934878426421959</v>
      </c>
      <c r="U51">
        <v>15.322219869875545</v>
      </c>
      <c r="V51">
        <v>19.945</v>
      </c>
      <c r="W51">
        <v>101.71335448554954</v>
      </c>
      <c r="X51">
        <v>0.11720033399178736</v>
      </c>
      <c r="Y51">
        <v>0.16642607583903057</v>
      </c>
      <c r="Z51">
        <v>0.29181322384899827</v>
      </c>
      <c r="AA51">
        <v>180.80025593373875</v>
      </c>
      <c r="AB51">
        <v>6.7556203115725388</v>
      </c>
      <c r="AC51">
        <v>1.4455158516560129</v>
      </c>
      <c r="AD51">
        <v>3.9981496845949276</v>
      </c>
      <c r="AE51">
        <v>0.86503196878683097</v>
      </c>
      <c r="AF51">
        <v>33.142857142857146</v>
      </c>
      <c r="AG51">
        <v>6.0779168393057477E-2</v>
      </c>
      <c r="AH51">
        <v>52.071428571428569</v>
      </c>
      <c r="AI51">
        <v>3.5185606453690506</v>
      </c>
      <c r="AJ51">
        <v>61787.965714285499</v>
      </c>
      <c r="AK51">
        <v>0.51230204579164385</v>
      </c>
      <c r="AL51">
        <v>22708748.828571428</v>
      </c>
      <c r="AM51">
        <v>2028.6728552142856</v>
      </c>
    </row>
    <row r="52" spans="1:39" ht="15" x14ac:dyDescent="0.25">
      <c r="A52" t="s">
        <v>233</v>
      </c>
      <c r="B52">
        <v>545542</v>
      </c>
      <c r="C52">
        <v>0.27356135442609852</v>
      </c>
      <c r="D52">
        <v>765288</v>
      </c>
      <c r="E52">
        <v>2.2795947656654133E-3</v>
      </c>
      <c r="F52">
        <v>0.64414601826015305</v>
      </c>
      <c r="G52">
        <v>24.4</v>
      </c>
      <c r="H52">
        <v>139.988</v>
      </c>
      <c r="I52">
        <v>5.226</v>
      </c>
      <c r="J52">
        <v>-11.732000000000028</v>
      </c>
      <c r="K52">
        <v>11583.590191956073</v>
      </c>
      <c r="L52">
        <v>1800.0134797999999</v>
      </c>
      <c r="M52">
        <v>2295.9998432357656</v>
      </c>
      <c r="N52">
        <v>0.69048544488572228</v>
      </c>
      <c r="O52">
        <v>0.14541657256315843</v>
      </c>
      <c r="P52">
        <v>1.0653766327422589E-2</v>
      </c>
      <c r="Q52">
        <v>9081.280450182916</v>
      </c>
      <c r="R52">
        <v>119.68199999999999</v>
      </c>
      <c r="S52">
        <v>53436.569408933676</v>
      </c>
      <c r="T52">
        <v>13.306930031249479</v>
      </c>
      <c r="U52">
        <v>15.039968247522602</v>
      </c>
      <c r="V52">
        <v>18.533999999999999</v>
      </c>
      <c r="W52">
        <v>97.119535977123107</v>
      </c>
      <c r="X52">
        <v>0.11559190445902526</v>
      </c>
      <c r="Y52">
        <v>0.16392409799712371</v>
      </c>
      <c r="Z52">
        <v>0.28369576966557714</v>
      </c>
      <c r="AA52">
        <v>180.55664785138794</v>
      </c>
      <c r="AB52">
        <v>6.7864447312097926</v>
      </c>
      <c r="AC52">
        <v>1.3311563166529436</v>
      </c>
      <c r="AD52">
        <v>2.1492132906508341</v>
      </c>
      <c r="AE52">
        <v>1.5189727947747103</v>
      </c>
      <c r="AF52">
        <v>83.8</v>
      </c>
      <c r="AG52">
        <v>3.8894957331896386E-2</v>
      </c>
      <c r="AH52">
        <v>29.089999999999996</v>
      </c>
      <c r="AI52">
        <v>3.2524688406805344</v>
      </c>
      <c r="AJ52">
        <v>42298.5</v>
      </c>
      <c r="AK52">
        <v>0.68663621595865587</v>
      </c>
      <c r="AL52">
        <v>20850618.489999998</v>
      </c>
      <c r="AM52">
        <v>1800.0134797999999</v>
      </c>
    </row>
    <row r="53" spans="1:39" ht="15" x14ac:dyDescent="0.25">
      <c r="A53" t="s">
        <v>128</v>
      </c>
      <c r="B53">
        <v>2860946.7142857141</v>
      </c>
      <c r="C53">
        <v>0.41812518426141698</v>
      </c>
      <c r="D53">
        <v>2848550.1428571427</v>
      </c>
      <c r="E53">
        <v>1.8206135647918457E-4</v>
      </c>
      <c r="F53">
        <v>0.74946242987023515</v>
      </c>
      <c r="G53">
        <v>101.66666666666667</v>
      </c>
      <c r="H53">
        <v>67.987142857142857</v>
      </c>
      <c r="I53">
        <v>0</v>
      </c>
      <c r="J53">
        <v>-32.064285714285695</v>
      </c>
      <c r="K53">
        <v>10362.047821227203</v>
      </c>
      <c r="L53">
        <v>3868.850334571428</v>
      </c>
      <c r="M53">
        <v>4443.7234944605389</v>
      </c>
      <c r="N53">
        <v>0.20528194067375857</v>
      </c>
      <c r="O53">
        <v>0.11759180829297688</v>
      </c>
      <c r="P53">
        <v>5.0873020622790666E-3</v>
      </c>
      <c r="Q53">
        <v>9021.536157678227</v>
      </c>
      <c r="R53">
        <v>218.20571428571429</v>
      </c>
      <c r="S53">
        <v>65092.913528518307</v>
      </c>
      <c r="T53">
        <v>13.558634054365474</v>
      </c>
      <c r="U53">
        <v>17.730288811344469</v>
      </c>
      <c r="V53">
        <v>20.537142857142857</v>
      </c>
      <c r="W53">
        <v>188.383085294936</v>
      </c>
      <c r="X53">
        <v>0.12001348857350777</v>
      </c>
      <c r="Y53">
        <v>0.14742760934348118</v>
      </c>
      <c r="Z53">
        <v>0.27126878649456171</v>
      </c>
      <c r="AA53">
        <v>172.22325558732425</v>
      </c>
      <c r="AB53">
        <v>5.906169769273748</v>
      </c>
      <c r="AC53">
        <v>1.1233479576736729</v>
      </c>
      <c r="AD53">
        <v>2.8615801705865729</v>
      </c>
      <c r="AE53">
        <v>1.2214852665609555</v>
      </c>
      <c r="AF53">
        <v>69.428571428571431</v>
      </c>
      <c r="AG53">
        <v>4.6793037929311644E-2</v>
      </c>
      <c r="AH53">
        <v>47.29</v>
      </c>
      <c r="AI53">
        <v>4.5673480022339392</v>
      </c>
      <c r="AJ53">
        <v>6376.1571428570896</v>
      </c>
      <c r="AK53">
        <v>0.34543976797510501</v>
      </c>
      <c r="AL53">
        <v>40089212.18</v>
      </c>
      <c r="AM53">
        <v>3868.850334571428</v>
      </c>
    </row>
    <row r="54" spans="1:39" ht="15" x14ac:dyDescent="0.25">
      <c r="A54" t="s">
        <v>605</v>
      </c>
      <c r="B54">
        <v>623108.66666666663</v>
      </c>
      <c r="C54">
        <v>0.21019100635672303</v>
      </c>
      <c r="D54">
        <v>610442</v>
      </c>
      <c r="E54">
        <v>4.9103288164374188E-3</v>
      </c>
      <c r="F54">
        <v>0.71040584975159593</v>
      </c>
      <c r="G54">
        <v>26</v>
      </c>
      <c r="H54">
        <v>33.596666666666664</v>
      </c>
      <c r="I54">
        <v>0</v>
      </c>
      <c r="J54">
        <v>-14.480000000000004</v>
      </c>
      <c r="K54">
        <v>11323.601293014581</v>
      </c>
      <c r="L54">
        <v>1110.6123783333335</v>
      </c>
      <c r="M54">
        <v>1432.5164689219753</v>
      </c>
      <c r="N54">
        <v>0.79966511598412804</v>
      </c>
      <c r="O54">
        <v>0.14221110750660984</v>
      </c>
      <c r="P54"/>
      <c r="Q54">
        <v>8779.0486435366183</v>
      </c>
      <c r="R54">
        <v>78.413333333333341</v>
      </c>
      <c r="S54">
        <v>46300.229552797144</v>
      </c>
      <c r="T54">
        <v>13.335317122938275</v>
      </c>
      <c r="U54">
        <v>14.163565443802074</v>
      </c>
      <c r="V54">
        <v>14.503333333333336</v>
      </c>
      <c r="W54">
        <v>76.576353367042074</v>
      </c>
      <c r="X54">
        <v>9.8586794067427722E-2</v>
      </c>
      <c r="Y54">
        <v>0.2122069918678133</v>
      </c>
      <c r="Z54">
        <v>0.31517770958709324</v>
      </c>
      <c r="AA54">
        <v>184.54803613922743</v>
      </c>
      <c r="AB54">
        <v>6.5607694947339663</v>
      </c>
      <c r="AC54">
        <v>1.2969540921539673</v>
      </c>
      <c r="AD54">
        <v>3.6790942193974798</v>
      </c>
      <c r="AE54">
        <v>1.50562036142125</v>
      </c>
      <c r="AF54">
        <v>131.66666666666666</v>
      </c>
      <c r="AG54">
        <v>0</v>
      </c>
      <c r="AH54">
        <v>5.0666666666666673</v>
      </c>
      <c r="AI54">
        <v>2.749356104766838</v>
      </c>
      <c r="AJ54">
        <v>-63897.293333333218</v>
      </c>
      <c r="AK54">
        <v>0.68287484819625721</v>
      </c>
      <c r="AL54">
        <v>12576131.763333334</v>
      </c>
      <c r="AM54">
        <v>1110.6123783333335</v>
      </c>
    </row>
    <row r="55" spans="1:39" ht="15" x14ac:dyDescent="0.25">
      <c r="A55" t="s">
        <v>139</v>
      </c>
      <c r="B55">
        <v>478722.83333333331</v>
      </c>
      <c r="C55">
        <v>0.39686089895295729</v>
      </c>
      <c r="D55">
        <v>470760.16666666669</v>
      </c>
      <c r="E55">
        <v>5.4985352786281368E-4</v>
      </c>
      <c r="F55">
        <v>0.74296812056514117</v>
      </c>
      <c r="G55">
        <v>25.833333333333332</v>
      </c>
      <c r="H55">
        <v>10.856</v>
      </c>
      <c r="I55">
        <v>0</v>
      </c>
      <c r="J55">
        <v>9.778333333333336</v>
      </c>
      <c r="K55">
        <v>11092.627175508815</v>
      </c>
      <c r="L55">
        <v>1292.4535178333333</v>
      </c>
      <c r="M55">
        <v>1496.5439115431466</v>
      </c>
      <c r="N55">
        <v>0.24387244220722429</v>
      </c>
      <c r="O55">
        <v>0.13223801989143541</v>
      </c>
      <c r="P55">
        <v>1.2539519430585755E-2</v>
      </c>
      <c r="Q55">
        <v>9579.8759424418404</v>
      </c>
      <c r="R55">
        <v>78.058333333333337</v>
      </c>
      <c r="S55">
        <v>56492.494929006083</v>
      </c>
      <c r="T55">
        <v>16.107611828760543</v>
      </c>
      <c r="U55">
        <v>16.557534124052523</v>
      </c>
      <c r="V55">
        <v>11.304</v>
      </c>
      <c r="W55">
        <v>137.20313352795469</v>
      </c>
      <c r="X55">
        <v>0.11178881546781773</v>
      </c>
      <c r="Y55">
        <v>0.17579340661445431</v>
      </c>
      <c r="Z55">
        <v>0.29465780672228914</v>
      </c>
      <c r="AA55">
        <v>217.56423947691042</v>
      </c>
      <c r="AB55">
        <v>4.2603017692558458</v>
      </c>
      <c r="AC55">
        <v>0.90053759298224823</v>
      </c>
      <c r="AD55">
        <v>2.4741217852591646</v>
      </c>
      <c r="AE55">
        <v>1.4438546894864801</v>
      </c>
      <c r="AF55">
        <v>85.833333333333329</v>
      </c>
      <c r="AG55">
        <v>6.2436289500509686E-3</v>
      </c>
      <c r="AH55">
        <v>6.6849999999999996</v>
      </c>
      <c r="AI55">
        <v>5.2308725679397075</v>
      </c>
      <c r="AJ55">
        <v>-19506.388333333191</v>
      </c>
      <c r="AK55">
        <v>0.66597781544462997</v>
      </c>
      <c r="AL55">
        <v>14336705.014999999</v>
      </c>
      <c r="AM55">
        <v>1292.4535178333333</v>
      </c>
    </row>
    <row r="56" spans="1:39" ht="15" x14ac:dyDescent="0.25">
      <c r="A56" t="s">
        <v>272</v>
      </c>
      <c r="B56">
        <v>721240.77777777775</v>
      </c>
      <c r="C56">
        <v>0.38027493136575863</v>
      </c>
      <c r="D56">
        <v>828942.11111111112</v>
      </c>
      <c r="E56">
        <v>1.3441462389287531E-3</v>
      </c>
      <c r="F56">
        <v>0.70211117004101031</v>
      </c>
      <c r="G56">
        <v>72</v>
      </c>
      <c r="H56">
        <v>35.487777777777779</v>
      </c>
      <c r="I56">
        <v>0</v>
      </c>
      <c r="J56">
        <v>24.718888888888884</v>
      </c>
      <c r="K56">
        <v>10481.065857257621</v>
      </c>
      <c r="L56">
        <v>1714.2207449999999</v>
      </c>
      <c r="M56">
        <v>1977.7369736072733</v>
      </c>
      <c r="N56">
        <v>0.33251114329372894</v>
      </c>
      <c r="O56">
        <v>0.10819437402412513</v>
      </c>
      <c r="P56">
        <v>1.0684316116669869E-2</v>
      </c>
      <c r="Q56">
        <v>9084.555106158401</v>
      </c>
      <c r="R56">
        <v>99.1677777777778</v>
      </c>
      <c r="S56">
        <v>58704.391244916013</v>
      </c>
      <c r="T56">
        <v>14.227291570962789</v>
      </c>
      <c r="U56">
        <v>17.286065932034376</v>
      </c>
      <c r="V56">
        <v>13.367777777777778</v>
      </c>
      <c r="W56">
        <v>128.23528139805501</v>
      </c>
      <c r="X56">
        <v>0.11319125133506416</v>
      </c>
      <c r="Y56">
        <v>0.17063226455585023</v>
      </c>
      <c r="Z56">
        <v>0.28924929064092625</v>
      </c>
      <c r="AA56">
        <v>154.81793222092355</v>
      </c>
      <c r="AB56">
        <v>5.9202446610445172</v>
      </c>
      <c r="AC56">
        <v>1.3613678376942462</v>
      </c>
      <c r="AD56">
        <v>3.2673415729932525</v>
      </c>
      <c r="AE56">
        <v>1.1849215225764853</v>
      </c>
      <c r="AF56">
        <v>46.777777777777779</v>
      </c>
      <c r="AG56">
        <v>3.0945222823572247E-2</v>
      </c>
      <c r="AH56">
        <v>22.322222222222219</v>
      </c>
      <c r="AI56">
        <v>4.5355285557778053</v>
      </c>
      <c r="AJ56">
        <v>-34053.239999999991</v>
      </c>
      <c r="AK56">
        <v>0.4851723997731649</v>
      </c>
      <c r="AL56">
        <v>17966860.522222221</v>
      </c>
      <c r="AM56">
        <v>1714.2207449999999</v>
      </c>
    </row>
    <row r="57" spans="1:39" ht="15" x14ac:dyDescent="0.25">
      <c r="A57" t="s">
        <v>616</v>
      </c>
      <c r="B57">
        <v>-172729</v>
      </c>
      <c r="C57">
        <v>0.2577255966018297</v>
      </c>
      <c r="D57">
        <v>-172729</v>
      </c>
      <c r="E57">
        <v>0</v>
      </c>
      <c r="F57">
        <v>0.61821080208072909</v>
      </c>
      <c r="G57">
        <v>52</v>
      </c>
      <c r="H57">
        <v>53.28</v>
      </c>
      <c r="I57">
        <v>0</v>
      </c>
      <c r="J57">
        <v>-220.68</v>
      </c>
      <c r="K57">
        <v>13355.476230912636</v>
      </c>
      <c r="L57">
        <v>2172.4449789999999</v>
      </c>
      <c r="M57">
        <v>2745.6356224003403</v>
      </c>
      <c r="N57">
        <v>0.60686838043965952</v>
      </c>
      <c r="O57">
        <v>0.20794250135989292</v>
      </c>
      <c r="P57">
        <v>1.2755333399861448E-3</v>
      </c>
      <c r="Q57">
        <v>10567.329853709727</v>
      </c>
      <c r="R57">
        <v>166.93</v>
      </c>
      <c r="S57">
        <v>42956.799257173661</v>
      </c>
      <c r="T57">
        <v>13.766249326064816</v>
      </c>
      <c r="U57">
        <v>13.014107584017252</v>
      </c>
      <c r="V57">
        <v>18</v>
      </c>
      <c r="W57">
        <v>120.69138772222222</v>
      </c>
      <c r="X57">
        <v>0.10473290254246359</v>
      </c>
      <c r="Y57">
        <v>0.26253084294588053</v>
      </c>
      <c r="Z57">
        <v>0.37528434455752963</v>
      </c>
      <c r="AA57">
        <v>249.50827534859286</v>
      </c>
      <c r="AB57">
        <v>6.3058889054927372</v>
      </c>
      <c r="AC57">
        <v>1.6556418586717292</v>
      </c>
      <c r="AD57">
        <v>2.3757674206658881</v>
      </c>
      <c r="AE57">
        <v>1.4988271412487</v>
      </c>
      <c r="AF57">
        <v>546</v>
      </c>
      <c r="AG57">
        <v>1.9256308100929615E-2</v>
      </c>
      <c r="AH57">
        <v>2.74</v>
      </c>
      <c r="AI57">
        <v>2.5889367311929523</v>
      </c>
      <c r="AJ57">
        <v>-37754.699999999953</v>
      </c>
      <c r="AK57">
        <v>0.56936872242057479</v>
      </c>
      <c r="AL57">
        <v>29014037.280000001</v>
      </c>
      <c r="AM57">
        <v>2172.4449789999999</v>
      </c>
    </row>
    <row r="58" spans="1:39" ht="15" x14ac:dyDescent="0.25">
      <c r="A58" t="s">
        <v>141</v>
      </c>
      <c r="B58">
        <v>3062304.5625</v>
      </c>
      <c r="C58">
        <v>0.32966460032778067</v>
      </c>
      <c r="D58">
        <v>3201740.0625</v>
      </c>
      <c r="E58">
        <v>1.6391755562723655E-3</v>
      </c>
      <c r="F58">
        <v>0.68577499792968144</v>
      </c>
      <c r="G58">
        <v>88.066666666666663</v>
      </c>
      <c r="H58">
        <v>592.19812500000012</v>
      </c>
      <c r="I58">
        <v>167.76624999999999</v>
      </c>
      <c r="J58">
        <v>-29.246249999999989</v>
      </c>
      <c r="K58">
        <v>12246.80957183906</v>
      </c>
      <c r="L58">
        <v>4128.2796612499997</v>
      </c>
      <c r="M58">
        <v>5263.5787064617571</v>
      </c>
      <c r="N58">
        <v>0.55157303817397729</v>
      </c>
      <c r="O58">
        <v>0.15755790940724509</v>
      </c>
      <c r="P58">
        <v>2.8663626897231682E-2</v>
      </c>
      <c r="Q58">
        <v>9605.3004410398335</v>
      </c>
      <c r="R58">
        <v>266.13062500000001</v>
      </c>
      <c r="S58">
        <v>59230.778559753315</v>
      </c>
      <c r="T58">
        <v>13.871477587368984</v>
      </c>
      <c r="U58">
        <v>15.512230737255434</v>
      </c>
      <c r="V58">
        <v>29.158124999999998</v>
      </c>
      <c r="W58">
        <v>141.58248039783078</v>
      </c>
      <c r="X58">
        <v>0.11040812753491824</v>
      </c>
      <c r="Y58">
        <v>0.16888543540770129</v>
      </c>
      <c r="Z58">
        <v>0.28677102988050202</v>
      </c>
      <c r="AA58">
        <v>175.27423572871689</v>
      </c>
      <c r="AB58">
        <v>5.8956104779898109</v>
      </c>
      <c r="AC58">
        <v>1.0941175241509307</v>
      </c>
      <c r="AD58">
        <v>3.2687359847466988</v>
      </c>
      <c r="AE58">
        <v>0.91106607190647848</v>
      </c>
      <c r="AF58">
        <v>28.375</v>
      </c>
      <c r="AG58">
        <v>0.12964772209584832</v>
      </c>
      <c r="AH58">
        <v>85.578666666666678</v>
      </c>
      <c r="AI58">
        <v>3.1245759815007288</v>
      </c>
      <c r="AJ58">
        <v>254540.08874999965</v>
      </c>
      <c r="AK58">
        <v>0.58127463084332753</v>
      </c>
      <c r="AL58">
        <v>50558254.870624997</v>
      </c>
      <c r="AM58">
        <v>4128.2796612499997</v>
      </c>
    </row>
    <row r="59" spans="1:39" ht="15" x14ac:dyDescent="0.25">
      <c r="A59" t="s">
        <v>627</v>
      </c>
      <c r="B59">
        <v>-991773</v>
      </c>
      <c r="C59">
        <v>0.27545483847988533</v>
      </c>
      <c r="D59">
        <v>-931916</v>
      </c>
      <c r="E59">
        <v>6.3616971333374289E-4</v>
      </c>
      <c r="F59">
        <v>0.71425179035289688</v>
      </c>
      <c r="G59">
        <v>88</v>
      </c>
      <c r="H59">
        <v>47.14</v>
      </c>
      <c r="I59">
        <v>0</v>
      </c>
      <c r="J59">
        <v>-149.27000000000001</v>
      </c>
      <c r="K59">
        <v>11459.26221488111</v>
      </c>
      <c r="L59">
        <v>1902.694164</v>
      </c>
      <c r="M59">
        <v>2377.06321466085</v>
      </c>
      <c r="N59">
        <v>0.57267589748070513</v>
      </c>
      <c r="O59">
        <v>0.15406204136546667</v>
      </c>
      <c r="P59"/>
      <c r="Q59">
        <v>9172.4406845910635</v>
      </c>
      <c r="R59">
        <v>138.5</v>
      </c>
      <c r="S59">
        <v>50570.772563176892</v>
      </c>
      <c r="T59">
        <v>11.602888086642599</v>
      </c>
      <c r="U59">
        <v>13.737864</v>
      </c>
      <c r="V59">
        <v>13.14</v>
      </c>
      <c r="W59">
        <v>144.80168675799086</v>
      </c>
      <c r="X59">
        <v>0.12227990457879709</v>
      </c>
      <c r="Y59">
        <v>0.18097170091090151</v>
      </c>
      <c r="Z59">
        <v>0.30710354101927861</v>
      </c>
      <c r="AA59">
        <v>193.14402017580372</v>
      </c>
      <c r="AB59">
        <v>6.0695222507034119</v>
      </c>
      <c r="AC59">
        <v>1.9768303155969895</v>
      </c>
      <c r="AD59">
        <v>2.4365709372125806</v>
      </c>
      <c r="AE59">
        <v>1.87165997807847</v>
      </c>
      <c r="AF59">
        <v>387</v>
      </c>
      <c r="AG59">
        <v>0</v>
      </c>
      <c r="AH59">
        <v>3.16</v>
      </c>
      <c r="AI59">
        <v>2.7092369133392369</v>
      </c>
      <c r="AJ59">
        <v>-20751.520000000019</v>
      </c>
      <c r="AK59">
        <v>0.62594575411402442</v>
      </c>
      <c r="AL59">
        <v>21803471.34</v>
      </c>
      <c r="AM59">
        <v>1902.694164</v>
      </c>
    </row>
    <row r="60" spans="1:39" ht="15" x14ac:dyDescent="0.25">
      <c r="A60" t="s">
        <v>379</v>
      </c>
      <c r="B60">
        <v>632440.5</v>
      </c>
      <c r="C60">
        <v>0.22512963047409029</v>
      </c>
      <c r="D60">
        <v>628844.5</v>
      </c>
      <c r="E60">
        <v>0</v>
      </c>
      <c r="F60">
        <v>0.67279734998542351</v>
      </c>
      <c r="G60">
        <v>41.5</v>
      </c>
      <c r="H60">
        <v>53.32</v>
      </c>
      <c r="I60">
        <v>0</v>
      </c>
      <c r="J60">
        <v>9.0849999999999937</v>
      </c>
      <c r="K60">
        <v>10316.794405158029</v>
      </c>
      <c r="L60">
        <v>1283.6354695</v>
      </c>
      <c r="M60">
        <v>1538.951357792625</v>
      </c>
      <c r="N60">
        <v>0.40573289701387455</v>
      </c>
      <c r="O60">
        <v>0.14204076241444183</v>
      </c>
      <c r="P60">
        <v>1.1685560547686315E-3</v>
      </c>
      <c r="Q60">
        <v>8605.212349917887</v>
      </c>
      <c r="R60">
        <v>81.977500000000006</v>
      </c>
      <c r="S60">
        <v>51830.469336098315</v>
      </c>
      <c r="T60">
        <v>14.083132566862858</v>
      </c>
      <c r="U60">
        <v>15.658387600256166</v>
      </c>
      <c r="V60">
        <v>9.35</v>
      </c>
      <c r="W60">
        <v>137.28721598930483</v>
      </c>
      <c r="X60">
        <v>0.1225222902329402</v>
      </c>
      <c r="Y60">
        <v>0.15078580359857624</v>
      </c>
      <c r="Z60">
        <v>0.28065744321450686</v>
      </c>
      <c r="AA60">
        <v>181.31023606776395</v>
      </c>
      <c r="AB60">
        <v>7.5233937450654977</v>
      </c>
      <c r="AC60">
        <v>1.7712868321973909</v>
      </c>
      <c r="AD60">
        <v>2.9200152318343187</v>
      </c>
      <c r="AE60">
        <v>1.3160567519774475</v>
      </c>
      <c r="AF60">
        <v>92.25</v>
      </c>
      <c r="AG60">
        <v>4.6415704897461871E-2</v>
      </c>
      <c r="AH60">
        <v>6.5</v>
      </c>
      <c r="AI60">
        <v>2.9140672892082398</v>
      </c>
      <c r="AJ60">
        <v>25245.737499999988</v>
      </c>
      <c r="AK60">
        <v>0.50382186101714843</v>
      </c>
      <c r="AL60">
        <v>13243003.23</v>
      </c>
      <c r="AM60">
        <v>1283.6354695</v>
      </c>
    </row>
    <row r="61" spans="1:39" ht="15" x14ac:dyDescent="0.25">
      <c r="A61" t="s">
        <v>335</v>
      </c>
      <c r="B61">
        <v>252934.5</v>
      </c>
      <c r="C61">
        <v>0.1666792951789754</v>
      </c>
      <c r="D61">
        <v>231391.16666666666</v>
      </c>
      <c r="E61">
        <v>1.5201609134512814E-3</v>
      </c>
      <c r="F61">
        <v>0.66442354644397728</v>
      </c>
      <c r="G61">
        <v>32.200000000000003</v>
      </c>
      <c r="H61">
        <v>135.99833333333333</v>
      </c>
      <c r="I61">
        <v>8.1666666666666661</v>
      </c>
      <c r="J61">
        <v>8.2400000000000659</v>
      </c>
      <c r="K61">
        <v>10339.283325120132</v>
      </c>
      <c r="L61">
        <v>2327.8425036666667</v>
      </c>
      <c r="M61">
        <v>2968.4646313432472</v>
      </c>
      <c r="N61">
        <v>0.6471794101019902</v>
      </c>
      <c r="O61">
        <v>0.16716009891294031</v>
      </c>
      <c r="P61">
        <v>1.0493916560730507E-3</v>
      </c>
      <c r="Q61">
        <v>8107.9703384492268</v>
      </c>
      <c r="R61">
        <v>139.47</v>
      </c>
      <c r="S61">
        <v>51301.234494873454</v>
      </c>
      <c r="T61">
        <v>11.719366171936617</v>
      </c>
      <c r="U61">
        <v>16.690632420353243</v>
      </c>
      <c r="V61">
        <v>22.515000000000001</v>
      </c>
      <c r="W61">
        <v>103.39073966984975</v>
      </c>
      <c r="X61">
        <v>0.10932375581238574</v>
      </c>
      <c r="Y61">
        <v>0.19679023377928503</v>
      </c>
      <c r="Z61">
        <v>0.30988990815228462</v>
      </c>
      <c r="AA61">
        <v>161.67724666675261</v>
      </c>
      <c r="AB61">
        <v>6.1669587915798516</v>
      </c>
      <c r="AC61">
        <v>1.7629849943870106</v>
      </c>
      <c r="AD61">
        <v>3.0950817592237914</v>
      </c>
      <c r="AE61">
        <v>1.4309380625021555</v>
      </c>
      <c r="AF61">
        <v>127.66666666666667</v>
      </c>
      <c r="AG61">
        <v>1.8625581651215025E-2</v>
      </c>
      <c r="AH61">
        <v>22.868333333333329</v>
      </c>
      <c r="AI61">
        <v>2.9316831662327232</v>
      </c>
      <c r="AJ61">
        <v>11685.638333333423</v>
      </c>
      <c r="AK61">
        <v>0.60236073691294412</v>
      </c>
      <c r="AL61">
        <v>24068223.181666669</v>
      </c>
      <c r="AM61">
        <v>2327.8425036666667</v>
      </c>
    </row>
    <row r="62" spans="1:39" ht="15" x14ac:dyDescent="0.25">
      <c r="A62" t="s">
        <v>345</v>
      </c>
      <c r="B62">
        <v>1190762</v>
      </c>
      <c r="C62">
        <v>0.46468475830690964</v>
      </c>
      <c r="D62">
        <v>1272689</v>
      </c>
      <c r="E62">
        <v>2.0792375221476093E-3</v>
      </c>
      <c r="F62">
        <v>0.5227766541135932</v>
      </c>
      <c r="G62">
        <v>10</v>
      </c>
      <c r="H62">
        <v>29.494999999999997</v>
      </c>
      <c r="I62">
        <v>0</v>
      </c>
      <c r="J62">
        <v>3.1400000000000006</v>
      </c>
      <c r="K62">
        <v>12773.874378016681</v>
      </c>
      <c r="L62">
        <v>840.48114200000009</v>
      </c>
      <c r="M62">
        <v>981.15700248324208</v>
      </c>
      <c r="N62">
        <v>0.46168382145568704</v>
      </c>
      <c r="O62">
        <v>0.12385164080219183</v>
      </c>
      <c r="P62"/>
      <c r="Q62">
        <v>10942.387913277285</v>
      </c>
      <c r="R62">
        <v>57.625</v>
      </c>
      <c r="S62">
        <v>49559.539696312364</v>
      </c>
      <c r="T62">
        <v>12.824295010845987</v>
      </c>
      <c r="U62">
        <v>14.58535604338395</v>
      </c>
      <c r="V62">
        <v>8.5</v>
      </c>
      <c r="W62">
        <v>98.880134352941184</v>
      </c>
      <c r="X62">
        <v>9.523161157262941E-2</v>
      </c>
      <c r="Y62">
        <v>0.27739624584463796</v>
      </c>
      <c r="Z62">
        <v>0.37799031295984425</v>
      </c>
      <c r="AA62">
        <v>195.59272871823694</v>
      </c>
      <c r="AB62">
        <v>8.6457260085648926</v>
      </c>
      <c r="AC62">
        <v>0.89975673998734729</v>
      </c>
      <c r="AD62">
        <v>3.3820761959219428</v>
      </c>
      <c r="AE62">
        <v>1.606108213683765</v>
      </c>
      <c r="AF62">
        <v>197.5</v>
      </c>
      <c r="AG62">
        <v>1.5037593984962407E-3</v>
      </c>
      <c r="AH62">
        <v>2.8149999999999999</v>
      </c>
      <c r="AI62">
        <v>3.1000647529877283</v>
      </c>
      <c r="AJ62">
        <v>-77977.614999999991</v>
      </c>
      <c r="AK62">
        <v>0.49588329199604525</v>
      </c>
      <c r="AL62">
        <v>10736200.525</v>
      </c>
      <c r="AM62">
        <v>840.48114200000009</v>
      </c>
    </row>
    <row r="63" spans="1:39" ht="15" x14ac:dyDescent="0.25">
      <c r="A63" t="s">
        <v>274</v>
      </c>
      <c r="B63">
        <v>410202.6</v>
      </c>
      <c r="C63">
        <v>0.37490131645060354</v>
      </c>
      <c r="D63">
        <v>377468.4</v>
      </c>
      <c r="E63">
        <v>0</v>
      </c>
      <c r="F63">
        <v>0.69689863624823811</v>
      </c>
      <c r="G63">
        <v>13</v>
      </c>
      <c r="H63">
        <v>17.302500000000002</v>
      </c>
      <c r="I63">
        <v>0</v>
      </c>
      <c r="J63">
        <v>36.838000000000015</v>
      </c>
      <c r="K63">
        <v>11991.835504158804</v>
      </c>
      <c r="L63">
        <v>1021.3363521999997</v>
      </c>
      <c r="M63">
        <v>1200.7740903181373</v>
      </c>
      <c r="N63">
        <v>0.353441171091609</v>
      </c>
      <c r="O63">
        <v>0.14300333879763766</v>
      </c>
      <c r="P63">
        <v>1.016709919081249E-3</v>
      </c>
      <c r="Q63">
        <v>10199.83494710071</v>
      </c>
      <c r="R63">
        <v>61.672000000000004</v>
      </c>
      <c r="S63">
        <v>61595.057173433655</v>
      </c>
      <c r="T63">
        <v>13.335062913477753</v>
      </c>
      <c r="U63">
        <v>16.560778833181995</v>
      </c>
      <c r="V63">
        <v>11.3</v>
      </c>
      <c r="W63">
        <v>90.383747982300875</v>
      </c>
      <c r="X63">
        <v>0.11927230373870785</v>
      </c>
      <c r="Y63">
        <v>0.13312471860758068</v>
      </c>
      <c r="Z63">
        <v>0.25748706310671032</v>
      </c>
      <c r="AA63">
        <v>213.54395105021311</v>
      </c>
      <c r="AB63">
        <v>5.9701392662638559</v>
      </c>
      <c r="AC63">
        <v>1.3230551003621271</v>
      </c>
      <c r="AD63">
        <v>3.0861896045945856</v>
      </c>
      <c r="AE63">
        <v>1.0153162329862877</v>
      </c>
      <c r="AF63">
        <v>58.25</v>
      </c>
      <c r="AG63">
        <v>1.2086265880623228E-2</v>
      </c>
      <c r="AH63">
        <v>13.16</v>
      </c>
      <c r="AI63">
        <v>3.4307876988768342</v>
      </c>
      <c r="AJ63">
        <v>-13547.272499999963</v>
      </c>
      <c r="AK63">
        <v>0.49949156102199577</v>
      </c>
      <c r="AL63">
        <v>12247697.530000001</v>
      </c>
      <c r="AM63">
        <v>1021.3363521999997</v>
      </c>
    </row>
    <row r="64" spans="1:39" ht="15" x14ac:dyDescent="0.25">
      <c r="A64" t="s">
        <v>384</v>
      </c>
      <c r="B64">
        <v>338913.66666666669</v>
      </c>
      <c r="C64">
        <v>0.56253890072909041</v>
      </c>
      <c r="D64">
        <v>559840.66666666663</v>
      </c>
      <c r="E64">
        <v>0</v>
      </c>
      <c r="F64">
        <v>0.66481560123361583</v>
      </c>
      <c r="G64">
        <v>41</v>
      </c>
      <c r="H64">
        <v>28.373333333333335</v>
      </c>
      <c r="I64">
        <v>0</v>
      </c>
      <c r="J64">
        <v>-44.156666666666666</v>
      </c>
      <c r="K64">
        <v>11551.10865524068</v>
      </c>
      <c r="L64">
        <v>1008.5771563333333</v>
      </c>
      <c r="M64">
        <v>1217.9785281806796</v>
      </c>
      <c r="N64">
        <v>0.39447340064003533</v>
      </c>
      <c r="O64">
        <v>0.17768548217455843</v>
      </c>
      <c r="P64">
        <v>1.5177715032053953E-3</v>
      </c>
      <c r="Q64">
        <v>9565.180379166557</v>
      </c>
      <c r="R64">
        <v>64.263333333333335</v>
      </c>
      <c r="S64">
        <v>51831.891436277823</v>
      </c>
      <c r="T64">
        <v>15.177135743555164</v>
      </c>
      <c r="U64">
        <v>15.69444197831838</v>
      </c>
      <c r="V64">
        <v>8.7800000000000011</v>
      </c>
      <c r="W64">
        <v>114.87211347760061</v>
      </c>
      <c r="X64">
        <v>0.10610954827401865</v>
      </c>
      <c r="Y64">
        <v>0.1905272028227486</v>
      </c>
      <c r="Z64">
        <v>0.3015628620635491</v>
      </c>
      <c r="AA64">
        <v>216.15996221110788</v>
      </c>
      <c r="AB64">
        <v>6.1115945612055498</v>
      </c>
      <c r="AC64">
        <v>1.4308050859119141</v>
      </c>
      <c r="AD64">
        <v>2.4187347448634795</v>
      </c>
      <c r="AE64">
        <v>1.4630219198204866</v>
      </c>
      <c r="AF64">
        <v>139.66666666666666</v>
      </c>
      <c r="AG64">
        <v>2.0183389901699763E-2</v>
      </c>
      <c r="AH64">
        <v>3.6066666666666669</v>
      </c>
      <c r="AI64">
        <v>3.874321883999492</v>
      </c>
      <c r="AJ64">
        <v>-30651.159999999916</v>
      </c>
      <c r="AK64">
        <v>0.55642192659276379</v>
      </c>
      <c r="AL64">
        <v>11650184.32</v>
      </c>
      <c r="AM64">
        <v>1008.5771563333333</v>
      </c>
    </row>
    <row r="65" spans="1:39" ht="15" x14ac:dyDescent="0.25">
      <c r="A65" t="s">
        <v>252</v>
      </c>
      <c r="B65">
        <v>356864.25</v>
      </c>
      <c r="C65">
        <v>0.13684024025444558</v>
      </c>
      <c r="D65">
        <v>356864.25</v>
      </c>
      <c r="E65">
        <v>8.8781761807414112E-3</v>
      </c>
      <c r="F65">
        <v>0.70182818449547835</v>
      </c>
      <c r="G65">
        <v>33.25</v>
      </c>
      <c r="H65">
        <v>34.21</v>
      </c>
      <c r="I65">
        <v>0</v>
      </c>
      <c r="J65">
        <v>29.070000000000007</v>
      </c>
      <c r="K65">
        <v>11589.85469550091</v>
      </c>
      <c r="L65">
        <v>1433.2948312500002</v>
      </c>
      <c r="M65">
        <v>1851.7586288990931</v>
      </c>
      <c r="N65">
        <v>0.75639936258229623</v>
      </c>
      <c r="O65">
        <v>0.14014907984759398</v>
      </c>
      <c r="P65"/>
      <c r="Q65">
        <v>8970.7581597046319</v>
      </c>
      <c r="R65">
        <v>93.155000000000001</v>
      </c>
      <c r="S65">
        <v>52753.611480865227</v>
      </c>
      <c r="T65">
        <v>13.590252804465676</v>
      </c>
      <c r="U65">
        <v>15.386128830980626</v>
      </c>
      <c r="V65">
        <v>11.932500000000001</v>
      </c>
      <c r="W65">
        <v>120.11689346323068</v>
      </c>
      <c r="X65">
        <v>9.4957117314567546E-2</v>
      </c>
      <c r="Y65">
        <v>0.16001865756527725</v>
      </c>
      <c r="Z65">
        <v>0.33497380732358473</v>
      </c>
      <c r="AA65">
        <v>190.06295429281724</v>
      </c>
      <c r="AB65">
        <v>6.4102431664777715</v>
      </c>
      <c r="AC65">
        <v>1.6934383594958085</v>
      </c>
      <c r="AD65">
        <v>2.5840685256477909</v>
      </c>
      <c r="AE65">
        <v>1.548690136306915</v>
      </c>
      <c r="AF65">
        <v>100.25</v>
      </c>
      <c r="AG65">
        <v>5.308590186397742E-3</v>
      </c>
      <c r="AH65">
        <v>9.4375</v>
      </c>
      <c r="AI65">
        <v>2.3643966915579195</v>
      </c>
      <c r="AJ65">
        <v>11.925000000046566</v>
      </c>
      <c r="AK65">
        <v>0.67158974561543905</v>
      </c>
      <c r="AL65">
        <v>16611678.83</v>
      </c>
      <c r="AM65">
        <v>1433.2948312500002</v>
      </c>
    </row>
    <row r="66" spans="1:39" ht="15" x14ac:dyDescent="0.25">
      <c r="A66" t="s">
        <v>147</v>
      </c>
      <c r="B66">
        <v>1722748</v>
      </c>
      <c r="C66">
        <v>0.57370304878134126</v>
      </c>
      <c r="D66">
        <v>1655893.25</v>
      </c>
      <c r="E66">
        <v>9.7175194109057773E-3</v>
      </c>
      <c r="F66">
        <v>0.70565219103854271</v>
      </c>
      <c r="G66">
        <v>58.5</v>
      </c>
      <c r="H66">
        <v>60.680000000000007</v>
      </c>
      <c r="I66">
        <v>0</v>
      </c>
      <c r="J66">
        <v>22.302500000000009</v>
      </c>
      <c r="K66">
        <v>10385.495606649292</v>
      </c>
      <c r="L66">
        <v>2261.636313</v>
      </c>
      <c r="M66">
        <v>2687.9839282234202</v>
      </c>
      <c r="N66">
        <v>0.45521585116589874</v>
      </c>
      <c r="O66">
        <v>0.13149334136553548</v>
      </c>
      <c r="P66">
        <v>1.8121619406453173E-3</v>
      </c>
      <c r="Q66">
        <v>8738.2270949901704</v>
      </c>
      <c r="R66">
        <v>139.035</v>
      </c>
      <c r="S66">
        <v>59262.487862768372</v>
      </c>
      <c r="T66">
        <v>12.809724170172979</v>
      </c>
      <c r="U66">
        <v>16.266668917898372</v>
      </c>
      <c r="V66">
        <v>14.925000000000001</v>
      </c>
      <c r="W66">
        <v>151.53342130653266</v>
      </c>
      <c r="X66">
        <v>0.1095674914922237</v>
      </c>
      <c r="Y66">
        <v>0.14707448337253895</v>
      </c>
      <c r="Z66">
        <v>0.2629372891787502</v>
      </c>
      <c r="AA66">
        <v>172.86123668637788</v>
      </c>
      <c r="AB66">
        <v>5.5552929504277087</v>
      </c>
      <c r="AC66">
        <v>1.4314615452005599</v>
      </c>
      <c r="AD66">
        <v>2.6701350111299611</v>
      </c>
      <c r="AE66">
        <v>1.6461266272638451</v>
      </c>
      <c r="AF66">
        <v>147.75</v>
      </c>
      <c r="AG66">
        <v>2.2661451015323974E-2</v>
      </c>
      <c r="AH66">
        <v>13.885</v>
      </c>
      <c r="AI66">
        <v>3.1867866224865513</v>
      </c>
      <c r="AJ66">
        <v>-25703.697500000009</v>
      </c>
      <c r="AK66">
        <v>0.55571367288274609</v>
      </c>
      <c r="AL66">
        <v>23488213.9925</v>
      </c>
      <c r="AM66">
        <v>2261.636313</v>
      </c>
    </row>
    <row r="67" spans="1:39" ht="15" x14ac:dyDescent="0.25">
      <c r="A67" t="s">
        <v>649</v>
      </c>
      <c r="B67">
        <v>384134.75</v>
      </c>
      <c r="C67">
        <v>0.40423246028259574</v>
      </c>
      <c r="D67">
        <v>652763</v>
      </c>
      <c r="E67">
        <v>1.2659453813607875E-2</v>
      </c>
      <c r="F67">
        <v>0.65172739294934634</v>
      </c>
      <c r="G67">
        <v>18</v>
      </c>
      <c r="H67">
        <v>22.015000000000001</v>
      </c>
      <c r="I67">
        <v>0.25</v>
      </c>
      <c r="J67">
        <v>-15.314999999999998</v>
      </c>
      <c r="K67">
        <v>11788.750781324719</v>
      </c>
      <c r="L67">
        <v>1157.132533</v>
      </c>
      <c r="M67">
        <v>1526.7600148734875</v>
      </c>
      <c r="N67">
        <v>0.88506389829418097</v>
      </c>
      <c r="O67">
        <v>0.15553142368524178</v>
      </c>
      <c r="P67"/>
      <c r="Q67">
        <v>8934.7028476052601</v>
      </c>
      <c r="R67">
        <v>69.134999999999991</v>
      </c>
      <c r="S67">
        <v>56115.867505604983</v>
      </c>
      <c r="T67">
        <v>11.003833080205396</v>
      </c>
      <c r="U67">
        <v>16.737289838721345</v>
      </c>
      <c r="V67">
        <v>8</v>
      </c>
      <c r="W67">
        <v>144.641566625</v>
      </c>
      <c r="X67">
        <v>0.10893699346082729</v>
      </c>
      <c r="Y67">
        <v>0.19878490941909591</v>
      </c>
      <c r="Z67">
        <v>0.31222641991838129</v>
      </c>
      <c r="AA67">
        <v>201.91550521378349</v>
      </c>
      <c r="AB67">
        <v>5.5507069760275298</v>
      </c>
      <c r="AC67">
        <v>1.3036528057763341</v>
      </c>
      <c r="AD67">
        <v>3.2714232611291583</v>
      </c>
      <c r="AE67">
        <v>1.3354004784893649</v>
      </c>
      <c r="AF67">
        <v>117</v>
      </c>
      <c r="AG67">
        <v>1.5880114280952741E-2</v>
      </c>
      <c r="AH67">
        <v>6.9924999999999997</v>
      </c>
      <c r="AI67">
        <v>2.7497142353079167</v>
      </c>
      <c r="AJ67">
        <v>-66697.0625</v>
      </c>
      <c r="AK67">
        <v>0.66802104931301665</v>
      </c>
      <c r="AL67">
        <v>13641147.0525</v>
      </c>
      <c r="AM67">
        <v>1157.132533</v>
      </c>
    </row>
    <row r="68" spans="1:39" ht="15" x14ac:dyDescent="0.25">
      <c r="A68" t="s">
        <v>210</v>
      </c>
      <c r="B68">
        <v>403903.63636363635</v>
      </c>
      <c r="C68">
        <v>0.30708909555114983</v>
      </c>
      <c r="D68">
        <v>383766.27272727271</v>
      </c>
      <c r="E68">
        <v>3.5170083437598121E-3</v>
      </c>
      <c r="F68">
        <v>0.75233420465734424</v>
      </c>
      <c r="G68">
        <v>38.81818181818182</v>
      </c>
      <c r="H68">
        <v>57.122727272727268</v>
      </c>
      <c r="I68">
        <v>0</v>
      </c>
      <c r="J68">
        <v>11.461818181818202</v>
      </c>
      <c r="K68">
        <v>11383.834486672986</v>
      </c>
      <c r="L68">
        <v>1833.9149251818183</v>
      </c>
      <c r="M68">
        <v>2237.389657044539</v>
      </c>
      <c r="N68">
        <v>0.41621768549038807</v>
      </c>
      <c r="O68">
        <v>0.13831955495295303</v>
      </c>
      <c r="P68">
        <v>9.9232089504892283E-3</v>
      </c>
      <c r="Q68">
        <v>9330.9557882225909</v>
      </c>
      <c r="R68">
        <v>124.54727272727274</v>
      </c>
      <c r="S68">
        <v>60810.755872177055</v>
      </c>
      <c r="T68">
        <v>13.50199267163983</v>
      </c>
      <c r="U68">
        <v>14.724649404388257</v>
      </c>
      <c r="V68">
        <v>13.24636363636364</v>
      </c>
      <c r="W68">
        <v>138.44666925399767</v>
      </c>
      <c r="X68">
        <v>0.11334666444154902</v>
      </c>
      <c r="Y68">
        <v>0.15803446083128839</v>
      </c>
      <c r="Z68">
        <v>0.27666303085119737</v>
      </c>
      <c r="AA68">
        <v>182.49324781295965</v>
      </c>
      <c r="AB68">
        <v>6.0458869825134007</v>
      </c>
      <c r="AC68">
        <v>1.0960972014272645</v>
      </c>
      <c r="AD68">
        <v>2.986035866865429</v>
      </c>
      <c r="AE68">
        <v>1.023691862713102</v>
      </c>
      <c r="AF68">
        <v>42.545454545454547</v>
      </c>
      <c r="AG68">
        <v>3.5568608636992766E-2</v>
      </c>
      <c r="AH68">
        <v>30.030909090909095</v>
      </c>
      <c r="AI68">
        <v>3.8511494904389978</v>
      </c>
      <c r="AJ68">
        <v>-13244.743636363652</v>
      </c>
      <c r="AK68">
        <v>0.41870987158913803</v>
      </c>
      <c r="AL68">
        <v>20876983.970909089</v>
      </c>
      <c r="AM68">
        <v>1833.9149251818183</v>
      </c>
    </row>
    <row r="69" spans="1:39" ht="15" x14ac:dyDescent="0.25">
      <c r="A69" t="s">
        <v>171</v>
      </c>
      <c r="B69">
        <v>1060771.8</v>
      </c>
      <c r="C69">
        <v>0.51197380233435918</v>
      </c>
      <c r="D69">
        <v>914133.8</v>
      </c>
      <c r="E69">
        <v>4.4678771240428796E-3</v>
      </c>
      <c r="F69">
        <v>0.65490701895793646</v>
      </c>
      <c r="G69">
        <v>68.599999999999994</v>
      </c>
      <c r="H69">
        <v>36.914000000000001</v>
      </c>
      <c r="I69">
        <v>0</v>
      </c>
      <c r="J69">
        <v>-15.638000000000005</v>
      </c>
      <c r="K69">
        <v>10818.143958820057</v>
      </c>
      <c r="L69">
        <v>1180.7801225999999</v>
      </c>
      <c r="M69">
        <v>1383.7889115495882</v>
      </c>
      <c r="N69">
        <v>0.45422449830796296</v>
      </c>
      <c r="O69">
        <v>0.11702427501551843</v>
      </c>
      <c r="P69">
        <v>3.0866930516873859E-3</v>
      </c>
      <c r="Q69">
        <v>9231.0678625800247</v>
      </c>
      <c r="R69">
        <v>73.724000000000004</v>
      </c>
      <c r="S69">
        <v>52095.257649340791</v>
      </c>
      <c r="T69">
        <v>14.500027128207911</v>
      </c>
      <c r="U69">
        <v>16.016224331289678</v>
      </c>
      <c r="V69">
        <v>7.8780000000000001</v>
      </c>
      <c r="W69">
        <v>149.88323465346537</v>
      </c>
      <c r="X69">
        <v>0.11252512024512913</v>
      </c>
      <c r="Y69">
        <v>0.16605703707996702</v>
      </c>
      <c r="Z69">
        <v>0.28362891122762651</v>
      </c>
      <c r="AA69">
        <v>192.8887484136244</v>
      </c>
      <c r="AB69">
        <v>6.4314418912605946</v>
      </c>
      <c r="AC69">
        <v>1.1538431114967034</v>
      </c>
      <c r="AD69">
        <v>2.8084677501501583</v>
      </c>
      <c r="AE69">
        <v>1.4787684847237581</v>
      </c>
      <c r="AF69">
        <v>85.8</v>
      </c>
      <c r="AG69">
        <v>2.2813688212927757E-3</v>
      </c>
      <c r="AH69">
        <v>8.5620000000000012</v>
      </c>
      <c r="AI69">
        <v>3.7202482921398232</v>
      </c>
      <c r="AJ69">
        <v>-7850.8960000000661</v>
      </c>
      <c r="AK69">
        <v>0.47848309987576459</v>
      </c>
      <c r="AL69">
        <v>12773849.35</v>
      </c>
      <c r="AM69">
        <v>1180.7801225999999</v>
      </c>
    </row>
    <row r="70" spans="1:39" ht="15" x14ac:dyDescent="0.25">
      <c r="A70" t="s">
        <v>665</v>
      </c>
      <c r="B70">
        <v>560491.11111111112</v>
      </c>
      <c r="C70">
        <v>0.58248294797558353</v>
      </c>
      <c r="D70">
        <v>534627.77777777775</v>
      </c>
      <c r="E70">
        <v>6.3724586163250874E-3</v>
      </c>
      <c r="F70">
        <v>0.66745653095718915</v>
      </c>
      <c r="G70">
        <v>10.875</v>
      </c>
      <c r="H70">
        <v>7.2028571428571428</v>
      </c>
      <c r="I70">
        <v>0</v>
      </c>
      <c r="J70">
        <v>4.7144444444444389</v>
      </c>
      <c r="K70">
        <v>10387.606187008449</v>
      </c>
      <c r="L70">
        <v>647.68564811111116</v>
      </c>
      <c r="M70">
        <v>762.09391976104746</v>
      </c>
      <c r="N70">
        <v>0.2317913148729295</v>
      </c>
      <c r="O70">
        <v>0.13694605114003183</v>
      </c>
      <c r="P70">
        <v>7.7759436631010806E-3</v>
      </c>
      <c r="Q70">
        <v>8828.1815024387961</v>
      </c>
      <c r="R70">
        <v>43.031111111111116</v>
      </c>
      <c r="S70">
        <v>52576.163784858494</v>
      </c>
      <c r="T70">
        <v>15.872237141086551</v>
      </c>
      <c r="U70">
        <v>15.051566910245816</v>
      </c>
      <c r="V70">
        <v>4.6288888888888886</v>
      </c>
      <c r="W70">
        <v>139.92248759001441</v>
      </c>
      <c r="X70">
        <v>0.10932847897247626</v>
      </c>
      <c r="Y70">
        <v>0.17616037872512968</v>
      </c>
      <c r="Z70">
        <v>0.29620466382503291</v>
      </c>
      <c r="AA70">
        <v>231.54219333547536</v>
      </c>
      <c r="AB70">
        <v>4.9245777688210488</v>
      </c>
      <c r="AC70">
        <v>1.1735954757319966</v>
      </c>
      <c r="AD70">
        <v>2.2163473411479151</v>
      </c>
      <c r="AE70">
        <v>1.1952962771132218</v>
      </c>
      <c r="AF70">
        <v>55</v>
      </c>
      <c r="AG70">
        <v>6.5161499474088322E-2</v>
      </c>
      <c r="AH70">
        <v>5.8811111111111112</v>
      </c>
      <c r="AI70">
        <v>5.2173797640951189</v>
      </c>
      <c r="AJ70">
        <v>3457.6855555556831</v>
      </c>
      <c r="AK70">
        <v>0.68334857043561881</v>
      </c>
      <c r="AL70">
        <v>6727903.4455555556</v>
      </c>
      <c r="AM70">
        <v>647.68564811111116</v>
      </c>
    </row>
    <row r="71" spans="1:39" ht="15" x14ac:dyDescent="0.25">
      <c r="A71" t="s">
        <v>228</v>
      </c>
      <c r="B71">
        <v>340786.55555555556</v>
      </c>
      <c r="C71">
        <v>0.32897885996546861</v>
      </c>
      <c r="D71">
        <v>304166</v>
      </c>
      <c r="E71">
        <v>5.0041379461732141E-3</v>
      </c>
      <c r="F71">
        <v>0.68275366433210316</v>
      </c>
      <c r="G71">
        <v>53.111111111111114</v>
      </c>
      <c r="H71">
        <v>161.98888888888891</v>
      </c>
      <c r="I71">
        <v>17.172222222222224</v>
      </c>
      <c r="J71">
        <v>-3.5788888888888835</v>
      </c>
      <c r="K71">
        <v>10968.886026785332</v>
      </c>
      <c r="L71">
        <v>1813.5710476666668</v>
      </c>
      <c r="M71">
        <v>2228.0985987265876</v>
      </c>
      <c r="N71">
        <v>0.5027879378618193</v>
      </c>
      <c r="O71">
        <v>0.14982380916653057</v>
      </c>
      <c r="P71">
        <v>3.5497196462528765E-3</v>
      </c>
      <c r="Q71">
        <v>8928.174962590334</v>
      </c>
      <c r="R71">
        <v>123.34222222222223</v>
      </c>
      <c r="S71">
        <v>51855.998423537036</v>
      </c>
      <c r="T71">
        <v>15.180887863937732</v>
      </c>
      <c r="U71">
        <v>14.703570399430669</v>
      </c>
      <c r="V71">
        <v>13.427777777777777</v>
      </c>
      <c r="W71">
        <v>135.06114546131568</v>
      </c>
      <c r="X71">
        <v>0.12425949107802003</v>
      </c>
      <c r="Y71">
        <v>0.20453721747087347</v>
      </c>
      <c r="Z71">
        <v>0.33417176345798877</v>
      </c>
      <c r="AA71">
        <v>202.51070727451267</v>
      </c>
      <c r="AB71">
        <v>5.2161656473270472</v>
      </c>
      <c r="AC71">
        <v>1.1702433406102968</v>
      </c>
      <c r="AD71">
        <v>2.7544451819563576</v>
      </c>
      <c r="AE71">
        <v>1.1915143411540399</v>
      </c>
      <c r="AF71">
        <v>59.888888888888886</v>
      </c>
      <c r="AG71">
        <v>4.3972647909689772E-2</v>
      </c>
      <c r="AH71">
        <v>25.068888888888889</v>
      </c>
      <c r="AI71">
        <v>2.9759180733218003</v>
      </c>
      <c r="AJ71">
        <v>25216.565555555746</v>
      </c>
      <c r="AK71">
        <v>0.57355464518675814</v>
      </c>
      <c r="AL71">
        <v>19892854.123333331</v>
      </c>
      <c r="AM71">
        <v>1813.5710476666668</v>
      </c>
    </row>
    <row r="72" spans="1:39" ht="15" x14ac:dyDescent="0.25">
      <c r="A72" t="s">
        <v>143</v>
      </c>
      <c r="B72">
        <v>1036448.8571428572</v>
      </c>
      <c r="C72">
        <v>0.42019273062276097</v>
      </c>
      <c r="D72">
        <v>1070275.2857142857</v>
      </c>
      <c r="E72">
        <v>4.5972065666148665E-3</v>
      </c>
      <c r="F72">
        <v>0.65965742703465791</v>
      </c>
      <c r="G72">
        <v>11.714285714285714</v>
      </c>
      <c r="H72">
        <v>36.664285714285711</v>
      </c>
      <c r="I72">
        <v>0</v>
      </c>
      <c r="J72">
        <v>16.581428571428518</v>
      </c>
      <c r="K72">
        <v>10307.815862579308</v>
      </c>
      <c r="L72">
        <v>1475.6235865714284</v>
      </c>
      <c r="M72">
        <v>1836.8509119772473</v>
      </c>
      <c r="N72">
        <v>0.70655123147507792</v>
      </c>
      <c r="O72">
        <v>0.13050810472532834</v>
      </c>
      <c r="P72">
        <v>1.6561347018378882E-4</v>
      </c>
      <c r="Q72">
        <v>8280.7244255246096</v>
      </c>
      <c r="R72">
        <v>85.737142857142871</v>
      </c>
      <c r="S72">
        <v>56113.477939216202</v>
      </c>
      <c r="T72">
        <v>13.359770727805916</v>
      </c>
      <c r="U72">
        <v>17.211018904958678</v>
      </c>
      <c r="V72">
        <v>13.571428571428571</v>
      </c>
      <c r="W72">
        <v>108.73015901052631</v>
      </c>
      <c r="X72">
        <v>0.10681761494754773</v>
      </c>
      <c r="Y72">
        <v>0.14637863542061266</v>
      </c>
      <c r="Z72">
        <v>0.29927204917535438</v>
      </c>
      <c r="AA72">
        <v>172.72261960840788</v>
      </c>
      <c r="AB72">
        <v>5.5217322762265884</v>
      </c>
      <c r="AC72">
        <v>1.2736998231616234</v>
      </c>
      <c r="AD72">
        <v>2.5772210143404433</v>
      </c>
      <c r="AE72">
        <v>1.3450943035540559</v>
      </c>
      <c r="AF72">
        <v>89.285714285714292</v>
      </c>
      <c r="AG72">
        <v>2.3021674507727862E-2</v>
      </c>
      <c r="AH72">
        <v>12.717142857142857</v>
      </c>
      <c r="AI72">
        <v>2.8689695314246269</v>
      </c>
      <c r="AJ72">
        <v>2342.5871428572573</v>
      </c>
      <c r="AK72">
        <v>0.61112608371038102</v>
      </c>
      <c r="AL72">
        <v>15210456.212857144</v>
      </c>
      <c r="AM72">
        <v>1475.6235865714284</v>
      </c>
    </row>
    <row r="73" spans="1:39" ht="15" x14ac:dyDescent="0.25">
      <c r="A73" t="s">
        <v>185</v>
      </c>
      <c r="B73">
        <v>424358.8</v>
      </c>
      <c r="C73">
        <v>0.25807609818171373</v>
      </c>
      <c r="D73">
        <v>467241.2</v>
      </c>
      <c r="E73">
        <v>2.0374901676751555E-2</v>
      </c>
      <c r="F73">
        <v>0.70189718271974944</v>
      </c>
      <c r="G73">
        <v>33</v>
      </c>
      <c r="H73">
        <v>54.196000000000005</v>
      </c>
      <c r="I73">
        <v>0</v>
      </c>
      <c r="J73">
        <v>-19.536000000000001</v>
      </c>
      <c r="K73">
        <v>10641.438592232251</v>
      </c>
      <c r="L73">
        <v>1764.1151058</v>
      </c>
      <c r="M73">
        <v>2137.9415405076807</v>
      </c>
      <c r="N73">
        <v>0.51725070229258052</v>
      </c>
      <c r="O73">
        <v>0.13296955421376791</v>
      </c>
      <c r="P73">
        <v>1.2565935253951159E-2</v>
      </c>
      <c r="Q73">
        <v>8780.7464387179589</v>
      </c>
      <c r="R73">
        <v>108.33800000000001</v>
      </c>
      <c r="S73">
        <v>56441.993843342127</v>
      </c>
      <c r="T73">
        <v>12.184090531484797</v>
      </c>
      <c r="U73">
        <v>16.283437997747786</v>
      </c>
      <c r="V73">
        <v>16.119999999999997</v>
      </c>
      <c r="W73">
        <v>109.436420955335</v>
      </c>
      <c r="X73">
        <v>0.1136473116487772</v>
      </c>
      <c r="Y73">
        <v>0.14871896102816595</v>
      </c>
      <c r="Z73">
        <v>0.26733994172532655</v>
      </c>
      <c r="AA73">
        <v>179.57513030667005</v>
      </c>
      <c r="AB73">
        <v>5.854997594630154</v>
      </c>
      <c r="AC73">
        <v>1.4363523166047543</v>
      </c>
      <c r="AD73">
        <v>2.5654191593705886</v>
      </c>
      <c r="AE73">
        <v>1.2790039606064028</v>
      </c>
      <c r="AF73">
        <v>93.2</v>
      </c>
      <c r="AG73">
        <v>4.8626319584454888E-2</v>
      </c>
      <c r="AH73">
        <v>8.68</v>
      </c>
      <c r="AI73">
        <v>3.4202819238920004</v>
      </c>
      <c r="AJ73">
        <v>-30831.089999999967</v>
      </c>
      <c r="AK73">
        <v>0.63626485638840025</v>
      </c>
      <c r="AL73">
        <v>18772722.568</v>
      </c>
      <c r="AM73">
        <v>1764.1151058</v>
      </c>
    </row>
    <row r="74" spans="1:39" ht="15" x14ac:dyDescent="0.25">
      <c r="A74" t="s">
        <v>250</v>
      </c>
      <c r="B74">
        <v>816520.4</v>
      </c>
      <c r="C74">
        <v>0.24378137482561402</v>
      </c>
      <c r="D74">
        <v>837090.9</v>
      </c>
      <c r="E74">
        <v>3.7747046359328353E-3</v>
      </c>
      <c r="F74">
        <v>0.61170518336873481</v>
      </c>
      <c r="G74">
        <v>10.4</v>
      </c>
      <c r="H74">
        <v>60.375000000000014</v>
      </c>
      <c r="I74">
        <v>4.7990000000000004</v>
      </c>
      <c r="J74">
        <v>13.805999999999983</v>
      </c>
      <c r="K74">
        <v>10684.512355813415</v>
      </c>
      <c r="L74">
        <v>1099.6849737</v>
      </c>
      <c r="M74">
        <v>1414.8384055206657</v>
      </c>
      <c r="N74">
        <v>0.61247780055940204</v>
      </c>
      <c r="O74">
        <v>0.16431520855653209</v>
      </c>
      <c r="P74">
        <v>9.5936293141330928E-4</v>
      </c>
      <c r="Q74">
        <v>8304.5509954729441</v>
      </c>
      <c r="R74">
        <v>68.181000000000012</v>
      </c>
      <c r="S74">
        <v>54484.558821372535</v>
      </c>
      <c r="T74">
        <v>13.867499743330256</v>
      </c>
      <c r="U74">
        <v>16.128906494477938</v>
      </c>
      <c r="V74">
        <v>8.6449999999999996</v>
      </c>
      <c r="W74">
        <v>127.20473958357429</v>
      </c>
      <c r="X74">
        <v>0.10667805899207353</v>
      </c>
      <c r="Y74">
        <v>0.17879536795095494</v>
      </c>
      <c r="Z74">
        <v>0.29017822559433953</v>
      </c>
      <c r="AA74">
        <v>189.9567648880024</v>
      </c>
      <c r="AB74">
        <v>5.89425256327893</v>
      </c>
      <c r="AC74">
        <v>1.7603539857323813</v>
      </c>
      <c r="AD74">
        <v>3.2757213132490093</v>
      </c>
      <c r="AE74">
        <v>1.2504646213384725</v>
      </c>
      <c r="AF74">
        <v>60.3</v>
      </c>
      <c r="AG74">
        <v>1.3206243636503429E-2</v>
      </c>
      <c r="AH74">
        <v>20.864000000000001</v>
      </c>
      <c r="AI74">
        <v>3.0562315868362853</v>
      </c>
      <c r="AJ74">
        <v>-13719.435999999987</v>
      </c>
      <c r="AK74">
        <v>0.53664762859106552</v>
      </c>
      <c r="AL74">
        <v>11749597.688999999</v>
      </c>
      <c r="AM74">
        <v>1099.6849737</v>
      </c>
    </row>
    <row r="75" spans="1:39" ht="15" x14ac:dyDescent="0.25">
      <c r="A75" t="s">
        <v>181</v>
      </c>
      <c r="B75">
        <v>1184637.6666666667</v>
      </c>
      <c r="C75">
        <v>0.39802896533456145</v>
      </c>
      <c r="D75">
        <v>1178890.3333333333</v>
      </c>
      <c r="E75">
        <v>6.6626776097506758E-4</v>
      </c>
      <c r="F75">
        <v>0.60582935049709419</v>
      </c>
      <c r="G75">
        <v>12.833333333333334</v>
      </c>
      <c r="H75">
        <v>62.875000000000021</v>
      </c>
      <c r="I75">
        <v>0</v>
      </c>
      <c r="J75">
        <v>-12.546666666666709</v>
      </c>
      <c r="K75">
        <v>9763.543120237895</v>
      </c>
      <c r="L75">
        <v>1170.3420455</v>
      </c>
      <c r="M75">
        <v>1409.3167705629787</v>
      </c>
      <c r="N75">
        <v>0.45810001676699291</v>
      </c>
      <c r="O75">
        <v>0.1529056153752161</v>
      </c>
      <c r="P75">
        <v>5.787278479292517E-3</v>
      </c>
      <c r="Q75">
        <v>8107.9607263185117</v>
      </c>
      <c r="R75">
        <v>74.336666666666673</v>
      </c>
      <c r="S75">
        <v>51871.112147437343</v>
      </c>
      <c r="T75">
        <v>14.053181471682885</v>
      </c>
      <c r="U75">
        <v>15.74380582260885</v>
      </c>
      <c r="V75">
        <v>11.075000000000001</v>
      </c>
      <c r="W75">
        <v>105.67422532731375</v>
      </c>
      <c r="X75">
        <v>0.11070789280678046</v>
      </c>
      <c r="Y75">
        <v>0.14771159863288411</v>
      </c>
      <c r="Z75">
        <v>0.26337080544368846</v>
      </c>
      <c r="AA75">
        <v>181.30240996569694</v>
      </c>
      <c r="AB75">
        <v>5.435855606131418</v>
      </c>
      <c r="AC75">
        <v>1.4405864042132879</v>
      </c>
      <c r="AD75">
        <v>2.5510652690448232</v>
      </c>
      <c r="AE75">
        <v>1.1392701189632841</v>
      </c>
      <c r="AF75">
        <v>61.833333333333336</v>
      </c>
      <c r="AG75">
        <v>4.8101834569046736E-2</v>
      </c>
      <c r="AH75">
        <v>12.134999999999996</v>
      </c>
      <c r="AI75">
        <v>3.4038415789047014</v>
      </c>
      <c r="AJ75">
        <v>7949.8233333332464</v>
      </c>
      <c r="AK75">
        <v>0.54408357910173777</v>
      </c>
      <c r="AL75">
        <v>11426685.026666665</v>
      </c>
      <c r="AM75">
        <v>1170.3420455</v>
      </c>
    </row>
    <row r="76" spans="1:39" ht="15" x14ac:dyDescent="0.25">
      <c r="A76" t="s">
        <v>289</v>
      </c>
      <c r="B76">
        <v>752946.75</v>
      </c>
      <c r="C76">
        <v>0.61331532067847117</v>
      </c>
      <c r="D76">
        <v>753540.875</v>
      </c>
      <c r="E76">
        <v>0</v>
      </c>
      <c r="F76">
        <v>0.65936994856159903</v>
      </c>
      <c r="G76">
        <v>22.5</v>
      </c>
      <c r="H76">
        <v>16.967142857142857</v>
      </c>
      <c r="I76">
        <v>0</v>
      </c>
      <c r="J76">
        <v>23.069999999999993</v>
      </c>
      <c r="K76">
        <v>9892.9195535176677</v>
      </c>
      <c r="L76">
        <v>1009.3568065000001</v>
      </c>
      <c r="M76">
        <v>1211.124045810247</v>
      </c>
      <c r="N76">
        <v>0.35862702271775876</v>
      </c>
      <c r="O76">
        <v>0.14186584437026828</v>
      </c>
      <c r="P76">
        <v>5.5977797827432589E-3</v>
      </c>
      <c r="Q76">
        <v>8244.8083844455978</v>
      </c>
      <c r="R76">
        <v>60.653750000000002</v>
      </c>
      <c r="S76">
        <v>55964.017517465938</v>
      </c>
      <c r="T76">
        <v>14.768254229952806</v>
      </c>
      <c r="U76">
        <v>16.641292690064507</v>
      </c>
      <c r="V76">
        <v>8.6974999999999998</v>
      </c>
      <c r="W76">
        <v>116.0513718309859</v>
      </c>
      <c r="X76">
        <v>0.11615356999468295</v>
      </c>
      <c r="Y76">
        <v>0.14796729003625345</v>
      </c>
      <c r="Z76">
        <v>0.27384820355567091</v>
      </c>
      <c r="AA76">
        <v>171.76928800945277</v>
      </c>
      <c r="AB76">
        <v>5.6814074067131353</v>
      </c>
      <c r="AC76">
        <v>1.2380299737853744</v>
      </c>
      <c r="AD76">
        <v>2.81549540306789</v>
      </c>
      <c r="AE76">
        <v>1.1131519443626767</v>
      </c>
      <c r="AF76">
        <v>51.375</v>
      </c>
      <c r="AG76">
        <v>1.9591195779728385E-2</v>
      </c>
      <c r="AH76">
        <v>7.31</v>
      </c>
      <c r="AI76">
        <v>4.7907415013719881</v>
      </c>
      <c r="AJ76">
        <v>18128.558749999967</v>
      </c>
      <c r="AK76">
        <v>0.57134431953501452</v>
      </c>
      <c r="AL76">
        <v>9985485.6875</v>
      </c>
      <c r="AM76">
        <v>1009.3568065000001</v>
      </c>
    </row>
    <row r="77" spans="1:39" ht="15" x14ac:dyDescent="0.25">
      <c r="A77" t="s">
        <v>100</v>
      </c>
      <c r="B77">
        <v>852623.76470588241</v>
      </c>
      <c r="C77">
        <v>0.31304297479761267</v>
      </c>
      <c r="D77">
        <v>624475.1176470588</v>
      </c>
      <c r="E77">
        <v>4.3190778244266955E-3</v>
      </c>
      <c r="F77">
        <v>0.70749353713229401</v>
      </c>
      <c r="G77">
        <v>66.941176470588232</v>
      </c>
      <c r="H77">
        <v>109.34352941176473</v>
      </c>
      <c r="I77">
        <v>26.675882352941176</v>
      </c>
      <c r="J77">
        <v>-13.681176470588241</v>
      </c>
      <c r="K77">
        <v>10166.891570605647</v>
      </c>
      <c r="L77">
        <v>3273.0119697058826</v>
      </c>
      <c r="M77">
        <v>4053.5788511869273</v>
      </c>
      <c r="N77">
        <v>0.5273812833489615</v>
      </c>
      <c r="O77">
        <v>0.13362988309561724</v>
      </c>
      <c r="P77">
        <v>8.8675569739071758E-3</v>
      </c>
      <c r="Q77">
        <v>8209.1305058862945</v>
      </c>
      <c r="R77">
        <v>194.46176470588239</v>
      </c>
      <c r="S77">
        <v>56067.060941966512</v>
      </c>
      <c r="T77">
        <v>14.05326920459186</v>
      </c>
      <c r="U77">
        <v>16.831133743212789</v>
      </c>
      <c r="V77">
        <v>21.29</v>
      </c>
      <c r="W77">
        <v>153.73470970905973</v>
      </c>
      <c r="X77">
        <v>0.11741059680088183</v>
      </c>
      <c r="Y77">
        <v>0.15101084859508435</v>
      </c>
      <c r="Z77">
        <v>0.27437878916638492</v>
      </c>
      <c r="AA77">
        <v>177.92861009321859</v>
      </c>
      <c r="AB77">
        <v>5.7529999923233577</v>
      </c>
      <c r="AC77">
        <v>1.2473652693764001</v>
      </c>
      <c r="AD77">
        <v>2.8313547424779504</v>
      </c>
      <c r="AE77">
        <v>1.020166680937548</v>
      </c>
      <c r="AF77">
        <v>39.294117647058826</v>
      </c>
      <c r="AG77">
        <v>3.6993377786385423E-2</v>
      </c>
      <c r="AH77">
        <v>74.025882352941196</v>
      </c>
      <c r="AI77">
        <v>3.0096575044626284</v>
      </c>
      <c r="AJ77">
        <v>76339.646470588399</v>
      </c>
      <c r="AK77">
        <v>0.57719476035001716</v>
      </c>
      <c r="AL77">
        <v>33276357.805294115</v>
      </c>
      <c r="AM77">
        <v>3273.0119697058826</v>
      </c>
    </row>
    <row r="78" spans="1:39" ht="15" x14ac:dyDescent="0.25">
      <c r="A78" t="s">
        <v>98</v>
      </c>
      <c r="B78">
        <v>742346.1176470588</v>
      </c>
      <c r="C78">
        <v>0.29311121002635221</v>
      </c>
      <c r="D78">
        <v>688530.8823529412</v>
      </c>
      <c r="E78">
        <v>2.3061640560299084E-3</v>
      </c>
      <c r="F78">
        <v>0.74007086166114777</v>
      </c>
      <c r="G78">
        <v>61.06666666666667</v>
      </c>
      <c r="H78">
        <v>239.90705882352933</v>
      </c>
      <c r="I78">
        <v>75.168235294117636</v>
      </c>
      <c r="J78">
        <v>6.5317647058822956</v>
      </c>
      <c r="K78">
        <v>12274.99167740968</v>
      </c>
      <c r="L78">
        <v>4081.3523487058819</v>
      </c>
      <c r="M78">
        <v>5193.2704622338242</v>
      </c>
      <c r="N78">
        <v>0.50777736464744405</v>
      </c>
      <c r="O78">
        <v>0.14907209014389822</v>
      </c>
      <c r="P78">
        <v>3.412983126638601E-2</v>
      </c>
      <c r="Q78">
        <v>9646.8239960280971</v>
      </c>
      <c r="R78">
        <v>258.6764705882353</v>
      </c>
      <c r="S78">
        <v>65045.733030767464</v>
      </c>
      <c r="T78">
        <v>11.462876634451391</v>
      </c>
      <c r="U78">
        <v>15.777826021148378</v>
      </c>
      <c r="V78">
        <v>28.174705882352942</v>
      </c>
      <c r="W78">
        <v>144.85873839280126</v>
      </c>
      <c r="X78">
        <v>0.10709234354675894</v>
      </c>
      <c r="Y78">
        <v>0.15878308062903404</v>
      </c>
      <c r="Z78">
        <v>0.2834465904042332</v>
      </c>
      <c r="AA78">
        <v>177.53442180543786</v>
      </c>
      <c r="AB78">
        <v>6.2455880802109522</v>
      </c>
      <c r="AC78">
        <v>1.2886768669158604</v>
      </c>
      <c r="AD78">
        <v>3.1431376490527705</v>
      </c>
      <c r="AE78">
        <v>0.85975261174973938</v>
      </c>
      <c r="AF78">
        <v>24.235294117647058</v>
      </c>
      <c r="AG78">
        <v>8.7584472568512761E-2</v>
      </c>
      <c r="AH78">
        <v>73.51705882352941</v>
      </c>
      <c r="AI78">
        <v>3.3089200634009428</v>
      </c>
      <c r="AJ78">
        <v>26414.621176470304</v>
      </c>
      <c r="AK78">
        <v>0.47630918745141743</v>
      </c>
      <c r="AL78">
        <v>50098566.112941176</v>
      </c>
      <c r="AM78">
        <v>4081.3523487058819</v>
      </c>
    </row>
    <row r="79" spans="1:39" ht="15" x14ac:dyDescent="0.25">
      <c r="A79" t="s">
        <v>192</v>
      </c>
      <c r="B79">
        <v>736972.25</v>
      </c>
      <c r="C79">
        <v>0.29201964163088284</v>
      </c>
      <c r="D79">
        <v>730110.75</v>
      </c>
      <c r="E79">
        <v>3.8172664775282385E-3</v>
      </c>
      <c r="F79">
        <v>0.67748467424168446</v>
      </c>
      <c r="G79">
        <v>20.421052631578949</v>
      </c>
      <c r="H79">
        <v>66.853499999999983</v>
      </c>
      <c r="I79">
        <v>17.100999999999999</v>
      </c>
      <c r="J79">
        <v>19.944999999999979</v>
      </c>
      <c r="K79">
        <v>11005.408047606679</v>
      </c>
      <c r="L79">
        <v>1326.7448850000001</v>
      </c>
      <c r="M79">
        <v>1632.2792014818308</v>
      </c>
      <c r="N79">
        <v>0.56787883862842248</v>
      </c>
      <c r="O79">
        <v>0.13265597824407666</v>
      </c>
      <c r="P79">
        <v>5.5771105158622858E-3</v>
      </c>
      <c r="Q79">
        <v>8945.3868071371926</v>
      </c>
      <c r="R79">
        <v>86.808000000000021</v>
      </c>
      <c r="S79">
        <v>53622.88285641875</v>
      </c>
      <c r="T79">
        <v>14.024053082665189</v>
      </c>
      <c r="U79">
        <v>15.283670687033453</v>
      </c>
      <c r="V79">
        <v>10.4305</v>
      </c>
      <c r="W79">
        <v>127.19858923349793</v>
      </c>
      <c r="X79">
        <v>0.1061117288962168</v>
      </c>
      <c r="Y79">
        <v>0.17499870816078272</v>
      </c>
      <c r="Z79">
        <v>0.28825835717020148</v>
      </c>
      <c r="AA79">
        <v>195.50804599484093</v>
      </c>
      <c r="AB79">
        <v>6.2882501822550116</v>
      </c>
      <c r="AC79">
        <v>1.3991375511634445</v>
      </c>
      <c r="AD79">
        <v>3.0593107271579822</v>
      </c>
      <c r="AE79">
        <v>1.2256172329381834</v>
      </c>
      <c r="AF79">
        <v>31.7</v>
      </c>
      <c r="AG79">
        <v>2.4273456945161316E-2</v>
      </c>
      <c r="AH79">
        <v>41.383499999999991</v>
      </c>
      <c r="AI79">
        <v>3.4021493888518584</v>
      </c>
      <c r="AJ79">
        <v>17450.777999999933</v>
      </c>
      <c r="AK79">
        <v>0.53508298327535009</v>
      </c>
      <c r="AL79">
        <v>14601368.8345</v>
      </c>
      <c r="AM79">
        <v>1326.7448850000001</v>
      </c>
    </row>
    <row r="80" spans="1:39" ht="15" x14ac:dyDescent="0.25">
      <c r="A80" t="s">
        <v>149</v>
      </c>
      <c r="B80">
        <v>633441.125</v>
      </c>
      <c r="C80">
        <v>0.30657732067549526</v>
      </c>
      <c r="D80">
        <v>668951.875</v>
      </c>
      <c r="E80">
        <v>1.2928434211382986E-3</v>
      </c>
      <c r="F80">
        <v>0.73097512540671417</v>
      </c>
      <c r="G80">
        <v>47.125</v>
      </c>
      <c r="H80">
        <v>38.620000000000005</v>
      </c>
      <c r="I80">
        <v>0</v>
      </c>
      <c r="J80">
        <v>17.797499999999985</v>
      </c>
      <c r="K80">
        <v>10288.502257503775</v>
      </c>
      <c r="L80">
        <v>1696.024488625</v>
      </c>
      <c r="M80">
        <v>2019.8784563087941</v>
      </c>
      <c r="N80">
        <v>0.45237601285876305</v>
      </c>
      <c r="O80">
        <v>0.14308137905882296</v>
      </c>
      <c r="P80">
        <v>2.7698692628008989E-2</v>
      </c>
      <c r="Q80">
        <v>8638.9117748639183</v>
      </c>
      <c r="R80">
        <v>103.87875</v>
      </c>
      <c r="S80">
        <v>53652.230551243636</v>
      </c>
      <c r="T80">
        <v>14.561447841834831</v>
      </c>
      <c r="U80">
        <v>16.326962816023489</v>
      </c>
      <c r="V80">
        <v>11.078749999999999</v>
      </c>
      <c r="W80">
        <v>153.08807298882996</v>
      </c>
      <c r="X80">
        <v>0.10576277210760722</v>
      </c>
      <c r="Y80">
        <v>0.18991400487292578</v>
      </c>
      <c r="Z80">
        <v>0.30079868916110419</v>
      </c>
      <c r="AA80">
        <v>162.12192208552227</v>
      </c>
      <c r="AB80">
        <v>6.6483821717669036</v>
      </c>
      <c r="AC80">
        <v>1.4303001133789941</v>
      </c>
      <c r="AD80">
        <v>3.1950900803836157</v>
      </c>
      <c r="AE80">
        <v>1.3450558755831792</v>
      </c>
      <c r="AF80">
        <v>76.125</v>
      </c>
      <c r="AG80">
        <v>2.5673632078330223E-2</v>
      </c>
      <c r="AH80">
        <v>10.266249999999999</v>
      </c>
      <c r="AI80">
        <v>3.1316155989199506</v>
      </c>
      <c r="AJ80">
        <v>-216.24124999996275</v>
      </c>
      <c r="AK80">
        <v>0.46092797841773198</v>
      </c>
      <c r="AL80">
        <v>17449551.780000001</v>
      </c>
      <c r="AM80">
        <v>1696.024488625</v>
      </c>
    </row>
    <row r="81" spans="1:39" ht="15" x14ac:dyDescent="0.25">
      <c r="A81" t="s">
        <v>371</v>
      </c>
      <c r="B81">
        <v>1959827.3333333333</v>
      </c>
      <c r="C81">
        <v>0.41048466067164019</v>
      </c>
      <c r="D81">
        <v>2026955.6666666667</v>
      </c>
      <c r="E81">
        <v>0</v>
      </c>
      <c r="F81">
        <v>0.74676968338847383</v>
      </c>
      <c r="G81">
        <v>103</v>
      </c>
      <c r="H81">
        <v>53.29</v>
      </c>
      <c r="I81">
        <v>0</v>
      </c>
      <c r="J81">
        <v>21.189999999999984</v>
      </c>
      <c r="K81">
        <v>10458.354682067618</v>
      </c>
      <c r="L81">
        <v>2521.2326069999999</v>
      </c>
      <c r="M81">
        <v>3035.4637584760203</v>
      </c>
      <c r="N81">
        <v>0.2532154244293679</v>
      </c>
      <c r="O81">
        <v>0.15704607800460144</v>
      </c>
      <c r="P81">
        <v>7.526175998458097E-3</v>
      </c>
      <c r="Q81">
        <v>8686.6281194667408</v>
      </c>
      <c r="R81">
        <v>147.9366666666667</v>
      </c>
      <c r="S81">
        <v>61843.083076091112</v>
      </c>
      <c r="T81">
        <v>11.268335548996191</v>
      </c>
      <c r="U81">
        <v>17.042648477952273</v>
      </c>
      <c r="V81">
        <v>22.083333333333332</v>
      </c>
      <c r="W81">
        <v>114.16902371320754</v>
      </c>
      <c r="X81">
        <v>0.12132233356123485</v>
      </c>
      <c r="Y81">
        <v>0.12636280889855497</v>
      </c>
      <c r="Z81">
        <v>0.26401339242515398</v>
      </c>
      <c r="AA81">
        <v>229.24461566746666</v>
      </c>
      <c r="AB81">
        <v>4.9504626581011886</v>
      </c>
      <c r="AC81">
        <v>0.93775898432295979</v>
      </c>
      <c r="AD81">
        <v>2.0403575504761706</v>
      </c>
      <c r="AE81">
        <v>1.3094436059787633</v>
      </c>
      <c r="AF81">
        <v>144.33333333333334</v>
      </c>
      <c r="AG81">
        <v>1.9252067351003276E-2</v>
      </c>
      <c r="AH81">
        <v>8.5</v>
      </c>
      <c r="AI81">
        <v>3.6601390619662828</v>
      </c>
      <c r="AJ81">
        <v>93057.82666666666</v>
      </c>
      <c r="AK81">
        <v>0.45735639331744199</v>
      </c>
      <c r="AL81">
        <v>26367944.840000004</v>
      </c>
      <c r="AM81">
        <v>2521.2326069999999</v>
      </c>
    </row>
    <row r="82" spans="1:39" ht="15" x14ac:dyDescent="0.25">
      <c r="A82" t="s">
        <v>311</v>
      </c>
      <c r="B82">
        <v>-96913.333333333328</v>
      </c>
      <c r="C82">
        <v>0.56065768638252056</v>
      </c>
      <c r="D82">
        <v>-80072</v>
      </c>
      <c r="E82">
        <v>7.4874428916028347E-4</v>
      </c>
      <c r="F82">
        <v>0.66824768477487739</v>
      </c>
      <c r="G82">
        <v>21.666666666666668</v>
      </c>
      <c r="H82">
        <v>29.49</v>
      </c>
      <c r="I82">
        <v>0</v>
      </c>
      <c r="J82">
        <v>-23.680000000000007</v>
      </c>
      <c r="K82">
        <v>10819.693637040851</v>
      </c>
      <c r="L82">
        <v>1244.180501</v>
      </c>
      <c r="M82">
        <v>1505.855187665117</v>
      </c>
      <c r="N82">
        <v>0.43516286093390028</v>
      </c>
      <c r="O82">
        <v>0.16398487558893729</v>
      </c>
      <c r="P82">
        <v>2.958824166087243E-3</v>
      </c>
      <c r="Q82">
        <v>8939.5394459362178</v>
      </c>
      <c r="R82">
        <v>87.823333333333338</v>
      </c>
      <c r="S82">
        <v>51748.575549398411</v>
      </c>
      <c r="T82">
        <v>13.697954226287621</v>
      </c>
      <c r="U82">
        <v>14.166855820397007</v>
      </c>
      <c r="V82">
        <v>7.4066666666666663</v>
      </c>
      <c r="W82">
        <v>167.98116575157516</v>
      </c>
      <c r="X82">
        <v>0.11488531811715458</v>
      </c>
      <c r="Y82">
        <v>0.15335581701154624</v>
      </c>
      <c r="Z82">
        <v>0.28330372473550713</v>
      </c>
      <c r="AA82">
        <v>198.41226129830392</v>
      </c>
      <c r="AB82">
        <v>4.8356517441687759</v>
      </c>
      <c r="AC82">
        <v>1.4238469609037219</v>
      </c>
      <c r="AD82">
        <v>2.5634025806730385</v>
      </c>
      <c r="AE82">
        <v>1.1276338165962774</v>
      </c>
      <c r="AF82">
        <v>114.66666666666667</v>
      </c>
      <c r="AG82">
        <v>1.4205775081617314E-2</v>
      </c>
      <c r="AH82">
        <v>2.69</v>
      </c>
      <c r="AI82">
        <v>3.128656725640818</v>
      </c>
      <c r="AJ82">
        <v>27963.793333333335</v>
      </c>
      <c r="AK82">
        <v>0.61774411716583</v>
      </c>
      <c r="AL82">
        <v>13461651.850000001</v>
      </c>
      <c r="AM82">
        <v>1244.180501</v>
      </c>
    </row>
    <row r="83" spans="1:39" ht="15" x14ac:dyDescent="0.25">
      <c r="A83" t="s">
        <v>756</v>
      </c>
      <c r="B83">
        <v>1566630</v>
      </c>
      <c r="C83">
        <v>0.73148173228645685</v>
      </c>
      <c r="D83">
        <v>1566630</v>
      </c>
      <c r="E83">
        <v>0</v>
      </c>
      <c r="F83">
        <v>0.78453352048924674</v>
      </c>
      <c r="G83">
        <v>65</v>
      </c>
      <c r="H83">
        <v>48.82</v>
      </c>
      <c r="I83">
        <v>0</v>
      </c>
      <c r="J83">
        <v>-78.61999999999999</v>
      </c>
      <c r="K83">
        <v>12658.794717404267</v>
      </c>
      <c r="L83">
        <v>2044.5821989999999</v>
      </c>
      <c r="M83">
        <v>2665.39429212914</v>
      </c>
      <c r="N83">
        <v>0.79805006753851715</v>
      </c>
      <c r="O83">
        <v>0.17388095141094398</v>
      </c>
      <c r="P83"/>
      <c r="Q83">
        <v>9710.3630845270836</v>
      </c>
      <c r="R83">
        <v>157.80000000000001</v>
      </c>
      <c r="S83">
        <v>50714.531051964506</v>
      </c>
      <c r="T83">
        <v>13.85297845373891</v>
      </c>
      <c r="U83">
        <v>12.956794670468947</v>
      </c>
      <c r="V83">
        <v>16.2</v>
      </c>
      <c r="W83">
        <v>126.20877771604938</v>
      </c>
      <c r="X83">
        <v>9.480256525243172E-2</v>
      </c>
      <c r="Y83">
        <v>0.26221218295622195</v>
      </c>
      <c r="Z83">
        <v>0.35915098236493215</v>
      </c>
      <c r="AA83">
        <v>199.76746359220357</v>
      </c>
      <c r="AB83">
        <v>5.5089982151644916</v>
      </c>
      <c r="AC83">
        <v>1.5402398632850276</v>
      </c>
      <c r="AD83">
        <v>2.9280278179712615</v>
      </c>
      <c r="AE83">
        <v>2.0150368599278399</v>
      </c>
      <c r="AF83">
        <v>416</v>
      </c>
      <c r="AG83">
        <v>2.935995302407516E-3</v>
      </c>
      <c r="AH83">
        <v>3.92</v>
      </c>
      <c r="AI83">
        <v>2.5172936001614867</v>
      </c>
      <c r="AJ83">
        <v>87895.260000000009</v>
      </c>
      <c r="AK83">
        <v>0.59749234969360221</v>
      </c>
      <c r="AL83">
        <v>25881946.34</v>
      </c>
      <c r="AM83">
        <v>2044.5821989999999</v>
      </c>
    </row>
    <row r="84" spans="1:39" ht="15" x14ac:dyDescent="0.25">
      <c r="A84" t="s">
        <v>183</v>
      </c>
      <c r="B84">
        <v>2137852</v>
      </c>
      <c r="C84">
        <v>0.3861327046145831</v>
      </c>
      <c r="D84">
        <v>2156357.375</v>
      </c>
      <c r="E84">
        <v>4.6817989166430046E-3</v>
      </c>
      <c r="F84">
        <v>0.75521204917701268</v>
      </c>
      <c r="G84">
        <v>149.875</v>
      </c>
      <c r="H84">
        <v>73.846249999999998</v>
      </c>
      <c r="I84">
        <v>0</v>
      </c>
      <c r="J84">
        <v>7.7487500000000011</v>
      </c>
      <c r="K84">
        <v>9860.0928668418783</v>
      </c>
      <c r="L84">
        <v>4471.0126791249995</v>
      </c>
      <c r="M84">
        <v>5162.0304819070161</v>
      </c>
      <c r="N84">
        <v>0.17594324973575123</v>
      </c>
      <c r="O84">
        <v>0.11351992670356952</v>
      </c>
      <c r="P84">
        <v>2.6382359733787324E-2</v>
      </c>
      <c r="Q84">
        <v>8540.1665835792919</v>
      </c>
      <c r="R84">
        <v>242.78750000000002</v>
      </c>
      <c r="S84">
        <v>63240.435596972646</v>
      </c>
      <c r="T84">
        <v>13.514905009524787</v>
      </c>
      <c r="U84">
        <v>18.415333075734953</v>
      </c>
      <c r="V84">
        <v>25.27</v>
      </c>
      <c r="W84">
        <v>176.92966676394937</v>
      </c>
      <c r="X84">
        <v>0.11080779193916672</v>
      </c>
      <c r="Y84">
        <v>0.1626316449729612</v>
      </c>
      <c r="Z84">
        <v>0.27964825882970434</v>
      </c>
      <c r="AA84">
        <v>141.77190839996686</v>
      </c>
      <c r="AB84">
        <v>6.0803968576066794</v>
      </c>
      <c r="AC84">
        <v>1.3994637808741306</v>
      </c>
      <c r="AD84">
        <v>2.9085777311852388</v>
      </c>
      <c r="AE84">
        <v>0.9350508834655572</v>
      </c>
      <c r="AF84">
        <v>43.5</v>
      </c>
      <c r="AG84">
        <v>5.2466382914929437E-2</v>
      </c>
      <c r="AH84">
        <v>85.978750000000005</v>
      </c>
      <c r="AI84">
        <v>4.6136558341878251</v>
      </c>
      <c r="AJ84">
        <v>52566.673749999842</v>
      </c>
      <c r="AK84">
        <v>0.36617978116869304</v>
      </c>
      <c r="AL84">
        <v>44084600.225000001</v>
      </c>
      <c r="AM84">
        <v>4471.0126791249995</v>
      </c>
    </row>
    <row r="85" spans="1:39" ht="15" x14ac:dyDescent="0.25">
      <c r="A85" t="s">
        <v>119</v>
      </c>
      <c r="B85">
        <v>446017.33333333331</v>
      </c>
      <c r="C85">
        <v>0.37472921537365461</v>
      </c>
      <c r="D85">
        <v>401525</v>
      </c>
      <c r="E85">
        <v>7.6087933457409688E-3</v>
      </c>
      <c r="F85">
        <v>0.72216616299067249</v>
      </c>
      <c r="G85">
        <v>16.166666666666668</v>
      </c>
      <c r="H85">
        <v>25.889999999999997</v>
      </c>
      <c r="I85">
        <v>0</v>
      </c>
      <c r="J85">
        <v>7.6533333333333218</v>
      </c>
      <c r="K85">
        <v>10653.026874927767</v>
      </c>
      <c r="L85">
        <v>1283.4626805</v>
      </c>
      <c r="M85">
        <v>1537.4354911166693</v>
      </c>
      <c r="N85">
        <v>0.4536880230438976</v>
      </c>
      <c r="O85">
        <v>0.13610340681295199</v>
      </c>
      <c r="P85">
        <v>3.651625459163477E-4</v>
      </c>
      <c r="Q85">
        <v>8893.2267450145428</v>
      </c>
      <c r="R85">
        <v>77.876666666666665</v>
      </c>
      <c r="S85">
        <v>51519.891174078679</v>
      </c>
      <c r="T85">
        <v>14.790480674570903</v>
      </c>
      <c r="U85">
        <v>16.480708990711811</v>
      </c>
      <c r="V85">
        <v>10.555</v>
      </c>
      <c r="W85">
        <v>121.59760118427288</v>
      </c>
      <c r="X85">
        <v>0.12854549955058905</v>
      </c>
      <c r="Y85">
        <v>0.19961433030713879</v>
      </c>
      <c r="Z85">
        <v>0.33351362758461167</v>
      </c>
      <c r="AA85">
        <v>200.52095832377935</v>
      </c>
      <c r="AB85">
        <v>5.4415948145504993</v>
      </c>
      <c r="AC85">
        <v>1.089680526782401</v>
      </c>
      <c r="AD85">
        <v>3.1103937786521794</v>
      </c>
      <c r="AE85">
        <v>1.2121879168412415</v>
      </c>
      <c r="AF85">
        <v>110.16666666666667</v>
      </c>
      <c r="AG85">
        <v>2.8358477182957104E-2</v>
      </c>
      <c r="AH85">
        <v>8.6466666666666665</v>
      </c>
      <c r="AI85">
        <v>2.6510134436960695</v>
      </c>
      <c r="AJ85">
        <v>8222.5283333334373</v>
      </c>
      <c r="AK85">
        <v>0.52893225890319506</v>
      </c>
      <c r="AL85">
        <v>13672762.428333333</v>
      </c>
      <c r="AM85">
        <v>1283.4626805</v>
      </c>
    </row>
    <row r="86" spans="1:39" ht="15" x14ac:dyDescent="0.25">
      <c r="A86" t="s">
        <v>267</v>
      </c>
      <c r="B86">
        <v>302000.2</v>
      </c>
      <c r="C86">
        <v>0.41915001919174799</v>
      </c>
      <c r="D86">
        <v>391371</v>
      </c>
      <c r="E86">
        <v>1.242453460235489E-3</v>
      </c>
      <c r="F86">
        <v>0.69313857052232464</v>
      </c>
      <c r="G86">
        <v>59.8</v>
      </c>
      <c r="H86">
        <v>36.537999999999997</v>
      </c>
      <c r="I86">
        <v>0</v>
      </c>
      <c r="J86">
        <v>23.046000000000006</v>
      </c>
      <c r="K86">
        <v>10738.442528636619</v>
      </c>
      <c r="L86">
        <v>1489.3595674000001</v>
      </c>
      <c r="M86">
        <v>1762.9253706756524</v>
      </c>
      <c r="N86">
        <v>0.3985432205845445</v>
      </c>
      <c r="O86">
        <v>0.11951981213693848</v>
      </c>
      <c r="P86">
        <v>1.7450844355451512E-2</v>
      </c>
      <c r="Q86">
        <v>9072.0812037950436</v>
      </c>
      <c r="R86">
        <v>97.462999999999994</v>
      </c>
      <c r="S86">
        <v>54619.672409016763</v>
      </c>
      <c r="T86">
        <v>13.555913526158646</v>
      </c>
      <c r="U86">
        <v>15.281281793090715</v>
      </c>
      <c r="V86">
        <v>11.032</v>
      </c>
      <c r="W86">
        <v>135.00358660261062</v>
      </c>
      <c r="X86">
        <v>0.11833946808044359</v>
      </c>
      <c r="Y86">
        <v>0.16929507473041103</v>
      </c>
      <c r="Z86">
        <v>0.29564336153041176</v>
      </c>
      <c r="AA86">
        <v>180.10123671361859</v>
      </c>
      <c r="AB86">
        <v>5.795603262804514</v>
      </c>
      <c r="AC86">
        <v>1.3909545641796108</v>
      </c>
      <c r="AD86">
        <v>2.906747171794934</v>
      </c>
      <c r="AE86">
        <v>1.1696858745465346</v>
      </c>
      <c r="AF86">
        <v>58.2</v>
      </c>
      <c r="AG86">
        <v>5.8226987978859536E-2</v>
      </c>
      <c r="AH86">
        <v>17.265999999999998</v>
      </c>
      <c r="AI86">
        <v>3.521399212455917</v>
      </c>
      <c r="AJ86">
        <v>-8583.9629999998724</v>
      </c>
      <c r="AK86">
        <v>0.50968104005838166</v>
      </c>
      <c r="AL86">
        <v>15993402.118999999</v>
      </c>
      <c r="AM86">
        <v>1489.3595674000001</v>
      </c>
    </row>
    <row r="87" spans="1:39" ht="15" x14ac:dyDescent="0.25">
      <c r="A87" t="s">
        <v>130</v>
      </c>
      <c r="B87">
        <v>865353.57142857148</v>
      </c>
      <c r="C87">
        <v>0.51633895173775002</v>
      </c>
      <c r="D87">
        <v>917253.42857142852</v>
      </c>
      <c r="E87">
        <v>0</v>
      </c>
      <c r="F87">
        <v>0.68517017317876894</v>
      </c>
      <c r="G87">
        <v>27</v>
      </c>
      <c r="H87">
        <v>10.665714285714287</v>
      </c>
      <c r="I87">
        <v>0.42857142857142855</v>
      </c>
      <c r="J87">
        <v>-8.7057142857142935</v>
      </c>
      <c r="K87">
        <v>11027.268459635156</v>
      </c>
      <c r="L87">
        <v>778.47017599999992</v>
      </c>
      <c r="M87">
        <v>930.07649187367679</v>
      </c>
      <c r="N87">
        <v>0.43324471394301145</v>
      </c>
      <c r="O87">
        <v>0.1413214558028599</v>
      </c>
      <c r="P87">
        <v>5.9065965883762853E-3</v>
      </c>
      <c r="Q87">
        <v>9229.778081239112</v>
      </c>
      <c r="R87">
        <v>57.831428571428582</v>
      </c>
      <c r="S87">
        <v>49616.202756780782</v>
      </c>
      <c r="T87">
        <v>12.138728323699421</v>
      </c>
      <c r="U87">
        <v>13.461022755792698</v>
      </c>
      <c r="V87">
        <v>8.9357142857142868</v>
      </c>
      <c r="W87">
        <v>87.118964540367699</v>
      </c>
      <c r="X87">
        <v>0.11825905494382243</v>
      </c>
      <c r="Y87">
        <v>0.15755456534245943</v>
      </c>
      <c r="Z87">
        <v>0.28234440639416047</v>
      </c>
      <c r="AA87">
        <v>201.43115008318941</v>
      </c>
      <c r="AB87">
        <v>5.5042807452601314</v>
      </c>
      <c r="AC87">
        <v>1.467865672063313</v>
      </c>
      <c r="AD87">
        <v>2.6510233342474017</v>
      </c>
      <c r="AE87">
        <v>1.1903202202248175</v>
      </c>
      <c r="AF87">
        <v>62.142857142857146</v>
      </c>
      <c r="AG87">
        <v>2.7457130643409561E-2</v>
      </c>
      <c r="AH87">
        <v>6.2628571428571433</v>
      </c>
      <c r="AI87">
        <v>3.74709246783324</v>
      </c>
      <c r="AJ87">
        <v>-8564.7457142857602</v>
      </c>
      <c r="AK87">
        <v>0.54442452265281638</v>
      </c>
      <c r="AL87">
        <v>8584399.6185714286</v>
      </c>
      <c r="AM87">
        <v>778.47017599999992</v>
      </c>
    </row>
    <row r="88" spans="1:39" ht="15" x14ac:dyDescent="0.25">
      <c r="A88" t="s">
        <v>124</v>
      </c>
      <c r="B88">
        <v>737601.77777777775</v>
      </c>
      <c r="C88">
        <v>0.35796883259041962</v>
      </c>
      <c r="D88">
        <v>797315.66666666663</v>
      </c>
      <c r="E88">
        <v>1.0738719943102708E-2</v>
      </c>
      <c r="F88">
        <v>0.7386004249270417</v>
      </c>
      <c r="G88">
        <v>39.444444444444443</v>
      </c>
      <c r="H88">
        <v>30.07</v>
      </c>
      <c r="I88">
        <v>0</v>
      </c>
      <c r="J88">
        <v>30.23555555555555</v>
      </c>
      <c r="K88">
        <v>11018.447820299894</v>
      </c>
      <c r="L88">
        <v>1820.5883892222223</v>
      </c>
      <c r="M88">
        <v>2139.654646566953</v>
      </c>
      <c r="N88">
        <v>0.30227148677869048</v>
      </c>
      <c r="O88">
        <v>0.12354402712049764</v>
      </c>
      <c r="P88">
        <v>5.3361090731620731E-3</v>
      </c>
      <c r="Q88">
        <v>9375.3719559719484</v>
      </c>
      <c r="R88">
        <v>112.22</v>
      </c>
      <c r="S88">
        <v>60861.851502009951</v>
      </c>
      <c r="T88">
        <v>12.965603279272859</v>
      </c>
      <c r="U88">
        <v>16.223386109625931</v>
      </c>
      <c r="V88">
        <v>13.076666666666666</v>
      </c>
      <c r="W88">
        <v>139.22419494434527</v>
      </c>
      <c r="X88">
        <v>0.11460583473478621</v>
      </c>
      <c r="Y88">
        <v>0.15604358199156537</v>
      </c>
      <c r="Z88">
        <v>0.27678058827852953</v>
      </c>
      <c r="AA88">
        <v>171.37469382141302</v>
      </c>
      <c r="AB88">
        <v>6.0924177776195014</v>
      </c>
      <c r="AC88">
        <v>1.4245836771396265</v>
      </c>
      <c r="AD88">
        <v>2.9785407893448244</v>
      </c>
      <c r="AE88">
        <v>1.2462395399163388</v>
      </c>
      <c r="AF88">
        <v>63.666666666666664</v>
      </c>
      <c r="AG88">
        <v>4.2305216363020787E-2</v>
      </c>
      <c r="AH88">
        <v>27.160000000000004</v>
      </c>
      <c r="AI88">
        <v>3.7194609913259891</v>
      </c>
      <c r="AJ88">
        <v>-4493.0644444444915</v>
      </c>
      <c r="AK88">
        <v>0.46428247535497352</v>
      </c>
      <c r="AL88">
        <v>20060058.168888889</v>
      </c>
      <c r="AM88">
        <v>1820.5883892222223</v>
      </c>
    </row>
    <row r="89" spans="1:39" ht="15" x14ac:dyDescent="0.25">
      <c r="A89" t="s">
        <v>347</v>
      </c>
      <c r="B89">
        <v>432274</v>
      </c>
      <c r="C89">
        <v>0.28813843607822293</v>
      </c>
      <c r="D89">
        <v>339571.33333333331</v>
      </c>
      <c r="E89">
        <v>5.2454545622080935E-3</v>
      </c>
      <c r="F89">
        <v>0.66761246187008727</v>
      </c>
      <c r="G89">
        <v>23.666666666666668</v>
      </c>
      <c r="H89">
        <v>36.82</v>
      </c>
      <c r="I89">
        <v>0</v>
      </c>
      <c r="J89">
        <v>12.49666666666667</v>
      </c>
      <c r="K89">
        <v>10795.368893227658</v>
      </c>
      <c r="L89">
        <v>1080.0865493333333</v>
      </c>
      <c r="M89">
        <v>1271.3411685862393</v>
      </c>
      <c r="N89">
        <v>0.35375916701845733</v>
      </c>
      <c r="O89">
        <v>0.13973535339350679</v>
      </c>
      <c r="P89">
        <v>1.1454140726934731E-2</v>
      </c>
      <c r="Q89">
        <v>9171.3640876058325</v>
      </c>
      <c r="R89">
        <v>66.73</v>
      </c>
      <c r="S89">
        <v>54896.274838903038</v>
      </c>
      <c r="T89">
        <v>15.799990009490983</v>
      </c>
      <c r="U89">
        <v>16.18592161446626</v>
      </c>
      <c r="V89">
        <v>9.3333333333333339</v>
      </c>
      <c r="W89">
        <v>115.72355885714286</v>
      </c>
      <c r="X89">
        <v>0.11893769564423506</v>
      </c>
      <c r="Y89">
        <v>0.166247317296809</v>
      </c>
      <c r="Z89">
        <v>0.29076003158915542</v>
      </c>
      <c r="AA89">
        <v>170.42800886060348</v>
      </c>
      <c r="AB89">
        <v>6.6467373979367332</v>
      </c>
      <c r="AC89">
        <v>1.5058810896164829</v>
      </c>
      <c r="AD89">
        <v>2.7982077065575819</v>
      </c>
      <c r="AE89">
        <v>1.2464788971361362</v>
      </c>
      <c r="AF89">
        <v>130.33333333333334</v>
      </c>
      <c r="AG89">
        <v>0.12559819840726485</v>
      </c>
      <c r="AH89">
        <v>3.6300000000000003</v>
      </c>
      <c r="AI89">
        <v>3.4934744577271015</v>
      </c>
      <c r="AJ89">
        <v>-10165.433333333349</v>
      </c>
      <c r="AK89">
        <v>0.59889919318246221</v>
      </c>
      <c r="AL89">
        <v>11659932.736666666</v>
      </c>
      <c r="AM89">
        <v>1080.0865493333333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49.42578125" style="34" bestFit="1" customWidth="1"/>
    <col min="2" max="2" width="9" style="34" bestFit="1" customWidth="1"/>
    <col min="3" max="3" width="15.140625" style="34" bestFit="1" customWidth="1"/>
    <col min="4" max="4" width="18.140625" style="34" bestFit="1" customWidth="1"/>
    <col min="5" max="5" width="22.140625" style="34" bestFit="1" customWidth="1"/>
    <col min="6" max="6" width="19.28515625" style="34" bestFit="1" customWidth="1"/>
    <col min="7" max="7" width="9.7109375" style="34" bestFit="1" customWidth="1"/>
    <col min="8" max="8" width="12.7109375" style="34" bestFit="1" customWidth="1"/>
    <col min="9" max="9" width="16.140625" style="34" bestFit="1" customWidth="1"/>
    <col min="10" max="11" width="12" style="34" bestFit="1" customWidth="1"/>
    <col min="12" max="12" width="24.5703125" style="34" bestFit="1" customWidth="1"/>
    <col min="13" max="13" width="21.7109375" style="34" bestFit="1" customWidth="1"/>
    <col min="14" max="14" width="30.140625" style="34" bestFit="1" customWidth="1"/>
    <col min="15" max="15" width="9" style="34" bestFit="1" customWidth="1"/>
    <col min="16" max="16" width="15.140625" style="34" bestFit="1" customWidth="1"/>
    <col min="17" max="17" width="8.7109375" style="34" bestFit="1" customWidth="1"/>
    <col min="18" max="18" width="20.7109375" style="34" bestFit="1" customWidth="1"/>
    <col min="19" max="19" width="14.140625" style="34" bestFit="1" customWidth="1"/>
    <col min="20" max="20" width="20.85546875" style="34" bestFit="1" customWidth="1"/>
    <col min="21" max="21" width="31.28515625" style="34" bestFit="1" customWidth="1"/>
    <col min="22" max="23" width="12" style="34" bestFit="1" customWidth="1"/>
    <col min="24" max="24" width="19" style="34" bestFit="1" customWidth="1"/>
    <col min="25" max="25" width="11.5703125" style="34" bestFit="1" customWidth="1"/>
    <col min="26" max="26" width="13.5703125" style="34" bestFit="1" customWidth="1"/>
    <col min="27" max="27" width="12.140625" style="34" bestFit="1" customWidth="1"/>
    <col min="28" max="28" width="14.140625" style="34" bestFit="1" customWidth="1"/>
    <col min="29" max="29" width="11.28515625" style="34" bestFit="1" customWidth="1"/>
    <col min="30" max="30" width="14.5703125" style="34" bestFit="1" customWidth="1"/>
    <col min="31" max="31" width="8.42578125" style="34" bestFit="1" customWidth="1"/>
    <col min="32" max="32" width="12.7109375" style="34" bestFit="1" customWidth="1"/>
    <col min="33" max="33" width="13.7109375" style="34" bestFit="1" customWidth="1"/>
    <col min="34" max="34" width="14.140625" style="34" bestFit="1" customWidth="1"/>
    <col min="35" max="38" width="12" style="34" bestFit="1" customWidth="1"/>
    <col min="39" max="39" width="14.5703125" style="34" bestFit="1" customWidth="1"/>
    <col min="40" max="40" width="13.42578125" style="34" bestFit="1" customWidth="1"/>
    <col min="41" max="42" width="12" style="34" bestFit="1" customWidth="1"/>
    <col min="43" max="43" width="21.42578125" style="34" bestFit="1" customWidth="1"/>
    <col min="44" max="44" width="12" style="34" bestFit="1" customWidth="1"/>
    <col min="45" max="45" width="11.7109375" style="34" bestFit="1" customWidth="1"/>
    <col min="46" max="46" width="12" style="34" bestFit="1" customWidth="1"/>
    <col min="47" max="47" width="14" style="34" bestFit="1" customWidth="1"/>
    <col min="48" max="16384" width="9.140625" style="34"/>
  </cols>
  <sheetData>
    <row r="1" spans="1:47" x14ac:dyDescent="0.2">
      <c r="A1" s="33" t="s">
        <v>56</v>
      </c>
      <c r="B1" s="33" t="s">
        <v>55</v>
      </c>
      <c r="C1" s="42" t="s">
        <v>57</v>
      </c>
      <c r="D1" s="42" t="s">
        <v>58</v>
      </c>
      <c r="E1" s="42" t="s">
        <v>59</v>
      </c>
      <c r="F1" s="42" t="s">
        <v>60</v>
      </c>
      <c r="G1" s="42" t="s">
        <v>66</v>
      </c>
      <c r="H1" s="42" t="s">
        <v>67</v>
      </c>
      <c r="I1" s="42" t="s">
        <v>68</v>
      </c>
      <c r="J1" s="42" t="s">
        <v>69</v>
      </c>
      <c r="K1" s="42" t="s">
        <v>70</v>
      </c>
      <c r="L1" s="42" t="s">
        <v>1391</v>
      </c>
      <c r="M1" s="42" t="s">
        <v>1392</v>
      </c>
      <c r="N1" s="42" t="s">
        <v>61</v>
      </c>
      <c r="O1" s="42" t="s">
        <v>62</v>
      </c>
      <c r="P1" s="42" t="s">
        <v>63</v>
      </c>
      <c r="Q1" s="42" t="s">
        <v>64</v>
      </c>
      <c r="R1" s="42" t="s">
        <v>71</v>
      </c>
      <c r="S1" s="42" t="s">
        <v>1546</v>
      </c>
      <c r="T1" s="42" t="s">
        <v>1538</v>
      </c>
      <c r="U1" s="42" t="s">
        <v>72</v>
      </c>
      <c r="V1" s="42" t="s">
        <v>73</v>
      </c>
      <c r="W1" s="42" t="s">
        <v>74</v>
      </c>
      <c r="X1" s="42" t="s">
        <v>75</v>
      </c>
      <c r="Y1" s="42" t="s">
        <v>76</v>
      </c>
      <c r="Z1" s="42" t="s">
        <v>77</v>
      </c>
      <c r="AA1" s="42" t="s">
        <v>78</v>
      </c>
      <c r="AB1" s="42" t="s">
        <v>79</v>
      </c>
      <c r="AC1" s="42" t="s">
        <v>80</v>
      </c>
      <c r="AD1" s="42" t="s">
        <v>81</v>
      </c>
      <c r="AE1" s="42" t="s">
        <v>1449</v>
      </c>
      <c r="AF1" s="42" t="s">
        <v>82</v>
      </c>
      <c r="AG1" s="42" t="s">
        <v>83</v>
      </c>
      <c r="AH1" s="42" t="s">
        <v>84</v>
      </c>
      <c r="AI1" s="42" t="s">
        <v>85</v>
      </c>
      <c r="AJ1" s="42" t="s">
        <v>86</v>
      </c>
      <c r="AK1" s="42" t="s">
        <v>87</v>
      </c>
      <c r="AL1" s="42" t="s">
        <v>88</v>
      </c>
      <c r="AM1" s="42" t="s">
        <v>65</v>
      </c>
      <c r="AN1" s="42" t="s">
        <v>89</v>
      </c>
      <c r="AO1" s="42" t="s">
        <v>1450</v>
      </c>
      <c r="AP1" s="42" t="s">
        <v>1451</v>
      </c>
      <c r="AQ1" s="42" t="s">
        <v>90</v>
      </c>
      <c r="AR1" s="42" t="s">
        <v>91</v>
      </c>
      <c r="AS1" s="42" t="s">
        <v>92</v>
      </c>
      <c r="AT1" s="42" t="s">
        <v>93</v>
      </c>
      <c r="AU1" s="42" t="s">
        <v>94</v>
      </c>
    </row>
    <row r="2" spans="1:47" x14ac:dyDescent="0.2">
      <c r="A2" s="33"/>
      <c r="B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ht="15" x14ac:dyDescent="0.25">
      <c r="A3" t="s">
        <v>791</v>
      </c>
      <c r="B3" t="s">
        <v>336</v>
      </c>
      <c r="C3" t="s">
        <v>212</v>
      </c>
      <c r="D3"/>
      <c r="E3">
        <v>94.01</v>
      </c>
      <c r="F3" t="s">
        <v>1539</v>
      </c>
      <c r="G3">
        <v>1529277</v>
      </c>
      <c r="H3">
        <v>0.51284830518029745</v>
      </c>
      <c r="I3">
        <v>1505066</v>
      </c>
      <c r="J3">
        <v>0</v>
      </c>
      <c r="K3">
        <v>0.65866848587254112</v>
      </c>
      <c r="L3" s="126">
        <v>123410.774</v>
      </c>
      <c r="M3">
        <v>34487</v>
      </c>
      <c r="N3">
        <v>33</v>
      </c>
      <c r="O3">
        <v>31.389999999999997</v>
      </c>
      <c r="P3">
        <v>0</v>
      </c>
      <c r="Q3">
        <v>42.01</v>
      </c>
      <c r="R3">
        <v>10071.4</v>
      </c>
      <c r="S3">
        <v>855.04288199999996</v>
      </c>
      <c r="T3">
        <v>999.00609036741605</v>
      </c>
      <c r="U3">
        <v>0.41633145599357202</v>
      </c>
      <c r="V3">
        <v>0.111135051820711</v>
      </c>
      <c r="W3">
        <v>6.3858376169722902E-3</v>
      </c>
      <c r="X3">
        <v>8620.1</v>
      </c>
      <c r="Y3">
        <v>53.7</v>
      </c>
      <c r="Z3">
        <v>54986.175046554898</v>
      </c>
      <c r="AA3">
        <v>6.4310344827586192</v>
      </c>
      <c r="AB3">
        <v>15.922586256983239</v>
      </c>
      <c r="AC3">
        <v>11.700000000000001</v>
      </c>
      <c r="AD3">
        <v>73.080588205128194</v>
      </c>
      <c r="AE3">
        <v>0.90810000000000002</v>
      </c>
      <c r="AF3">
        <v>0.11108898853074811</v>
      </c>
      <c r="AG3">
        <v>0.16111463865045086</v>
      </c>
      <c r="AH3">
        <v>0.27337304764673076</v>
      </c>
      <c r="AI3">
        <v>162.07140357201408</v>
      </c>
      <c r="AJ3">
        <v>5.6941876055362322</v>
      </c>
      <c r="AK3">
        <v>1.6537611309154412</v>
      </c>
      <c r="AL3">
        <v>2.5129821472383784</v>
      </c>
      <c r="AM3">
        <v>3.4</v>
      </c>
      <c r="AN3">
        <v>1.29354957338223</v>
      </c>
      <c r="AO3">
        <v>43</v>
      </c>
      <c r="AP3">
        <v>6.5789473684210523E-3</v>
      </c>
      <c r="AQ3">
        <v>6.09</v>
      </c>
      <c r="AR3">
        <v>3.4096603493668769</v>
      </c>
      <c r="AS3">
        <v>4322.5300000000279</v>
      </c>
      <c r="AT3">
        <v>0.54378039434466119</v>
      </c>
      <c r="AU3">
        <v>8611488.4000000004</v>
      </c>
    </row>
    <row r="4" spans="1:47" ht="15" x14ac:dyDescent="0.25">
      <c r="A4" t="s">
        <v>1570</v>
      </c>
      <c r="B4" t="s">
        <v>786</v>
      </c>
      <c r="C4" t="s">
        <v>96</v>
      </c>
      <c r="D4"/>
      <c r="E4">
        <v>77.850999999999999</v>
      </c>
      <c r="F4" t="s">
        <v>1543</v>
      </c>
      <c r="G4">
        <v>-640457</v>
      </c>
      <c r="H4">
        <v>0.44633957987878442</v>
      </c>
      <c r="I4">
        <v>-773621</v>
      </c>
      <c r="J4">
        <v>5.5190738847774225E-3</v>
      </c>
      <c r="K4">
        <v>0.72881134518554069</v>
      </c>
      <c r="L4" s="126">
        <v>90985.590700000001</v>
      </c>
      <c r="M4">
        <v>30160</v>
      </c>
      <c r="N4">
        <v>133</v>
      </c>
      <c r="O4">
        <v>80.599999999999994</v>
      </c>
      <c r="P4">
        <v>0</v>
      </c>
      <c r="Q4">
        <v>-125.16</v>
      </c>
      <c r="R4">
        <v>10883.300000000001</v>
      </c>
      <c r="S4">
        <v>3869.880377</v>
      </c>
      <c r="T4">
        <v>4794.8806217371603</v>
      </c>
      <c r="U4">
        <v>0.60771564541825596</v>
      </c>
      <c r="V4">
        <v>0.1676031145187</v>
      </c>
      <c r="W4">
        <v>5.1681184046066997E-4</v>
      </c>
      <c r="X4">
        <v>8783.8000000000011</v>
      </c>
      <c r="Y4">
        <v>259.5</v>
      </c>
      <c r="Z4">
        <v>51583.626204238906</v>
      </c>
      <c r="AA4">
        <v>12.042471042470998</v>
      </c>
      <c r="AB4">
        <v>14.912833822736031</v>
      </c>
      <c r="AC4">
        <v>29</v>
      </c>
      <c r="AD4">
        <v>133.44415093103447</v>
      </c>
      <c r="AE4">
        <v>0.54259999999999997</v>
      </c>
      <c r="AF4">
        <v>0.10376665657568976</v>
      </c>
      <c r="AG4">
        <v>0.21427736373608686</v>
      </c>
      <c r="AH4">
        <v>0.32282222004804528</v>
      </c>
      <c r="AI4">
        <v>180.07507522499318</v>
      </c>
      <c r="AJ4">
        <v>5.894396579557994</v>
      </c>
      <c r="AK4">
        <v>1.0510076642812352</v>
      </c>
      <c r="AL4">
        <v>2.3785378600569116</v>
      </c>
      <c r="AM4">
        <v>1</v>
      </c>
      <c r="AN4">
        <v>1.53051960681053</v>
      </c>
      <c r="AO4">
        <v>487</v>
      </c>
      <c r="AP4">
        <v>4.7275641025641024E-2</v>
      </c>
      <c r="AQ4">
        <v>4.88</v>
      </c>
      <c r="AR4">
        <v>3.1070505173141889</v>
      </c>
      <c r="AS4">
        <v>-136733.22999999998</v>
      </c>
      <c r="AT4">
        <v>0.52621781595705386</v>
      </c>
      <c r="AU4">
        <v>42117169.030000001</v>
      </c>
    </row>
    <row r="5" spans="1:47" ht="15" x14ac:dyDescent="0.25">
      <c r="A5" t="s">
        <v>792</v>
      </c>
      <c r="B5" t="s">
        <v>681</v>
      </c>
      <c r="C5" t="s">
        <v>143</v>
      </c>
      <c r="D5"/>
      <c r="E5">
        <v>82.374000000000009</v>
      </c>
      <c r="F5" t="s">
        <v>1543</v>
      </c>
      <c r="G5">
        <v>693410</v>
      </c>
      <c r="H5">
        <v>0.335622465693519</v>
      </c>
      <c r="I5">
        <v>661926</v>
      </c>
      <c r="J5">
        <v>0</v>
      </c>
      <c r="K5">
        <v>0.6917960379081165</v>
      </c>
      <c r="L5" s="126">
        <v>105807.9788</v>
      </c>
      <c r="M5">
        <v>37676</v>
      </c>
      <c r="N5">
        <v>7</v>
      </c>
      <c r="O5">
        <v>15.590000000000002</v>
      </c>
      <c r="P5">
        <v>0</v>
      </c>
      <c r="Q5">
        <v>3.75</v>
      </c>
      <c r="R5">
        <v>9038.8000000000011</v>
      </c>
      <c r="S5">
        <v>1211.808452</v>
      </c>
      <c r="T5">
        <v>1408.9330245531801</v>
      </c>
      <c r="U5">
        <v>0.457623719396207</v>
      </c>
      <c r="V5">
        <v>0.12654628604620399</v>
      </c>
      <c r="W5" t="s">
        <v>1561</v>
      </c>
      <c r="X5">
        <v>7774.2</v>
      </c>
      <c r="Y5">
        <v>65.23</v>
      </c>
      <c r="Z5">
        <v>51809.831365935905</v>
      </c>
      <c r="AA5">
        <v>14.116883116883098</v>
      </c>
      <c r="AB5">
        <v>18.577471286217996</v>
      </c>
      <c r="AC5">
        <v>10.14</v>
      </c>
      <c r="AD5">
        <v>119.50773688362918</v>
      </c>
      <c r="AE5">
        <v>0.47620000000000001</v>
      </c>
      <c r="AF5">
        <v>0.10681136036156402</v>
      </c>
      <c r="AG5">
        <v>0.18907334324768407</v>
      </c>
      <c r="AH5">
        <v>0.30360275234948808</v>
      </c>
      <c r="AI5">
        <v>162.46792112653131</v>
      </c>
      <c r="AJ5">
        <v>5.3726328220235677</v>
      </c>
      <c r="AK5">
        <v>1.3711438439658674</v>
      </c>
      <c r="AL5">
        <v>3.0367654408776921</v>
      </c>
      <c r="AM5">
        <v>0.5</v>
      </c>
      <c r="AN5">
        <v>1.27131645564892</v>
      </c>
      <c r="AO5">
        <v>128</v>
      </c>
      <c r="AP5">
        <v>1.6666666666666666E-2</v>
      </c>
      <c r="AQ5">
        <v>5.46</v>
      </c>
      <c r="AR5">
        <v>3.7602784321743847</v>
      </c>
      <c r="AS5">
        <v>-11225.469999999972</v>
      </c>
      <c r="AT5">
        <v>0.43351185780748569</v>
      </c>
      <c r="AU5">
        <v>10953341.880000001</v>
      </c>
    </row>
    <row r="6" spans="1:47" ht="15" x14ac:dyDescent="0.25">
      <c r="A6" t="s">
        <v>793</v>
      </c>
      <c r="B6" t="s">
        <v>97</v>
      </c>
      <c r="C6" t="s">
        <v>98</v>
      </c>
      <c r="D6"/>
      <c r="E6">
        <v>65.906000000000006</v>
      </c>
      <c r="F6" t="s">
        <v>1543</v>
      </c>
      <c r="G6">
        <v>1329472</v>
      </c>
      <c r="H6">
        <v>0.14738526429965212</v>
      </c>
      <c r="I6">
        <v>1329471</v>
      </c>
      <c r="J6">
        <v>0</v>
      </c>
      <c r="K6">
        <v>0.7132272358473245</v>
      </c>
      <c r="L6" s="126">
        <v>85022.826400000005</v>
      </c>
      <c r="M6">
        <v>26546</v>
      </c>
      <c r="N6">
        <v>312</v>
      </c>
      <c r="O6">
        <v>3041.2999999999997</v>
      </c>
      <c r="P6">
        <v>1277.8599999999999</v>
      </c>
      <c r="Q6">
        <v>-1422.7999999999997</v>
      </c>
      <c r="R6">
        <v>14412.5</v>
      </c>
      <c r="S6">
        <v>21401.917911</v>
      </c>
      <c r="T6">
        <v>30760.9344837805</v>
      </c>
      <c r="U6">
        <v>1</v>
      </c>
      <c r="V6">
        <v>0.18335686382495101</v>
      </c>
      <c r="W6">
        <v>7.3001257901142896E-2</v>
      </c>
      <c r="X6">
        <v>10027.5</v>
      </c>
      <c r="Y6">
        <v>1399.5</v>
      </c>
      <c r="Z6">
        <v>65275.629867809905</v>
      </c>
      <c r="AA6">
        <v>8.3138373751783199</v>
      </c>
      <c r="AB6">
        <v>15.292545845659165</v>
      </c>
      <c r="AC6">
        <v>138.5</v>
      </c>
      <c r="AD6">
        <v>154.52648311191336</v>
      </c>
      <c r="AE6">
        <v>0.24809999999999999</v>
      </c>
      <c r="AF6">
        <v>9.895464014536702E-2</v>
      </c>
      <c r="AG6">
        <v>0.18346849069450194</v>
      </c>
      <c r="AH6">
        <v>0.30683509147857374</v>
      </c>
      <c r="AI6">
        <v>199.03482565039729</v>
      </c>
      <c r="AJ6">
        <v>6.9081418903136287</v>
      </c>
      <c r="AK6">
        <v>1.5969307939217701</v>
      </c>
      <c r="AL6">
        <v>3.4678366266194995</v>
      </c>
      <c r="AM6">
        <v>3.56</v>
      </c>
      <c r="AN6">
        <v>0.57924447193516704</v>
      </c>
      <c r="AO6">
        <v>55</v>
      </c>
      <c r="AP6">
        <v>0.27387218045112782</v>
      </c>
      <c r="AQ6">
        <v>63.22</v>
      </c>
      <c r="AR6">
        <v>2.6040635578144302</v>
      </c>
      <c r="AS6">
        <v>808215.44999999925</v>
      </c>
      <c r="AT6">
        <v>0.69832033309327479</v>
      </c>
      <c r="AU6">
        <v>308456164.64999998</v>
      </c>
    </row>
    <row r="7" spans="1:47" ht="15" x14ac:dyDescent="0.25">
      <c r="A7" t="s">
        <v>794</v>
      </c>
      <c r="B7" t="s">
        <v>408</v>
      </c>
      <c r="C7" t="s">
        <v>106</v>
      </c>
      <c r="D7"/>
      <c r="E7">
        <v>82.9</v>
      </c>
      <c r="F7" t="s">
        <v>1539</v>
      </c>
      <c r="G7">
        <v>40562</v>
      </c>
      <c r="H7">
        <v>0.19317824458147564</v>
      </c>
      <c r="I7">
        <v>40562</v>
      </c>
      <c r="J7">
        <v>8.2287218037564187E-3</v>
      </c>
      <c r="K7">
        <v>0.5173690720748414</v>
      </c>
      <c r="L7" s="126">
        <v>130733.3915</v>
      </c>
      <c r="M7">
        <v>35898</v>
      </c>
      <c r="N7">
        <v>66</v>
      </c>
      <c r="O7">
        <v>34.97</v>
      </c>
      <c r="P7">
        <v>0</v>
      </c>
      <c r="Q7">
        <v>0.51000000000001933</v>
      </c>
      <c r="R7">
        <v>10685.2</v>
      </c>
      <c r="S7">
        <v>1492.4354020000001</v>
      </c>
      <c r="T7">
        <v>1856.6111577988302</v>
      </c>
      <c r="U7">
        <v>0.44622387214049702</v>
      </c>
      <c r="V7">
        <v>0.183268971396324</v>
      </c>
      <c r="W7" t="s">
        <v>1561</v>
      </c>
      <c r="X7">
        <v>8589.2999999999993</v>
      </c>
      <c r="Y7">
        <v>97.740000000000009</v>
      </c>
      <c r="Z7">
        <v>57483.806527522007</v>
      </c>
      <c r="AA7">
        <v>13.5742574257426</v>
      </c>
      <c r="AB7">
        <v>15.269443441784325</v>
      </c>
      <c r="AC7">
        <v>8.02</v>
      </c>
      <c r="AD7">
        <v>186.08920224438904</v>
      </c>
      <c r="AE7">
        <v>0.3987</v>
      </c>
      <c r="AF7">
        <v>0.11973187139289315</v>
      </c>
      <c r="AG7">
        <v>0.17417388323005464</v>
      </c>
      <c r="AH7">
        <v>0.29506087518184948</v>
      </c>
      <c r="AI7">
        <v>157.48889344558714</v>
      </c>
      <c r="AJ7">
        <v>5.7359039235540887</v>
      </c>
      <c r="AK7">
        <v>1.3457625871120906</v>
      </c>
      <c r="AL7">
        <v>3.6393038690957362</v>
      </c>
      <c r="AM7">
        <v>0.5</v>
      </c>
      <c r="AN7">
        <v>1.0062852898660699</v>
      </c>
      <c r="AO7">
        <v>174</v>
      </c>
      <c r="AP7">
        <v>0</v>
      </c>
      <c r="AQ7">
        <v>5.4</v>
      </c>
      <c r="AR7">
        <v>3.8201288138780503</v>
      </c>
      <c r="AS7">
        <v>-73476.210000000079</v>
      </c>
      <c r="AT7">
        <v>0.42208415351791101</v>
      </c>
      <c r="AU7">
        <v>15946950.68</v>
      </c>
    </row>
    <row r="8" spans="1:47" ht="15" x14ac:dyDescent="0.25">
      <c r="A8" t="s">
        <v>795</v>
      </c>
      <c r="B8" t="s">
        <v>396</v>
      </c>
      <c r="C8" t="s">
        <v>164</v>
      </c>
      <c r="D8"/>
      <c r="E8">
        <v>90.263000000000005</v>
      </c>
      <c r="F8" t="s">
        <v>1539</v>
      </c>
      <c r="G8">
        <v>302071</v>
      </c>
      <c r="H8">
        <v>0.55550209647199933</v>
      </c>
      <c r="I8">
        <v>686196</v>
      </c>
      <c r="J8">
        <v>0</v>
      </c>
      <c r="K8">
        <v>0.63000459967869715</v>
      </c>
      <c r="L8" s="126">
        <v>122887.1683</v>
      </c>
      <c r="M8">
        <v>41061</v>
      </c>
      <c r="N8">
        <v>18</v>
      </c>
      <c r="O8">
        <v>10.510000000000002</v>
      </c>
      <c r="P8">
        <v>0</v>
      </c>
      <c r="Q8">
        <v>74.469999999999985</v>
      </c>
      <c r="R8">
        <v>8855.1</v>
      </c>
      <c r="S8">
        <v>1093.0481729999999</v>
      </c>
      <c r="T8">
        <v>1232.48885873773</v>
      </c>
      <c r="U8">
        <v>0.32923583140191598</v>
      </c>
      <c r="V8">
        <v>0.105480737123925</v>
      </c>
      <c r="W8">
        <v>3.20204185547822E-3</v>
      </c>
      <c r="X8">
        <v>7853.3</v>
      </c>
      <c r="Y8">
        <v>58.83</v>
      </c>
      <c r="Z8">
        <v>55297.602583715801</v>
      </c>
      <c r="AA8">
        <v>14.133333333333299</v>
      </c>
      <c r="AB8">
        <v>18.579775165731768</v>
      </c>
      <c r="AC8">
        <v>9</v>
      </c>
      <c r="AD8">
        <v>121.44979699999999</v>
      </c>
      <c r="AE8">
        <v>0.68669999999999998</v>
      </c>
      <c r="AF8">
        <v>0.11131010097584493</v>
      </c>
      <c r="AG8">
        <v>0.15104181785334445</v>
      </c>
      <c r="AH8">
        <v>0.2761214320363965</v>
      </c>
      <c r="AI8">
        <v>165.48218501985457</v>
      </c>
      <c r="AJ8">
        <v>6.183006026094648</v>
      </c>
      <c r="AK8">
        <v>1.9598754975674482</v>
      </c>
      <c r="AL8">
        <v>2.0175172490048654</v>
      </c>
      <c r="AM8">
        <v>3.25</v>
      </c>
      <c r="AN8">
        <v>1.06331869917868</v>
      </c>
      <c r="AO8">
        <v>73</v>
      </c>
      <c r="AP8">
        <v>2.8985507246376812E-2</v>
      </c>
      <c r="AQ8">
        <v>7.55</v>
      </c>
      <c r="AR8">
        <v>4.2575515819664789</v>
      </c>
      <c r="AS8">
        <v>-16538.340000000026</v>
      </c>
      <c r="AT8">
        <v>0.50866925514727523</v>
      </c>
      <c r="AU8">
        <v>9679050.2300000004</v>
      </c>
    </row>
    <row r="9" spans="1:47" ht="15" x14ac:dyDescent="0.25">
      <c r="A9" t="s">
        <v>796</v>
      </c>
      <c r="B9" t="s">
        <v>99</v>
      </c>
      <c r="C9" t="s">
        <v>100</v>
      </c>
      <c r="D9"/>
      <c r="E9">
        <v>72.322000000000003</v>
      </c>
      <c r="F9" t="s">
        <v>1543</v>
      </c>
      <c r="G9">
        <v>1993134</v>
      </c>
      <c r="H9">
        <v>0.25080049008878108</v>
      </c>
      <c r="I9">
        <v>1993134</v>
      </c>
      <c r="J9">
        <v>7.3020836745312755E-3</v>
      </c>
      <c r="K9">
        <v>0.66683925144594269</v>
      </c>
      <c r="L9" s="126">
        <v>73272.882400000002</v>
      </c>
      <c r="M9">
        <v>26474</v>
      </c>
      <c r="N9">
        <v>34</v>
      </c>
      <c r="O9">
        <v>80.930000000000007</v>
      </c>
      <c r="P9">
        <v>1</v>
      </c>
      <c r="Q9">
        <v>-299.74</v>
      </c>
      <c r="R9">
        <v>11335.7</v>
      </c>
      <c r="S9">
        <v>2964.7880690000002</v>
      </c>
      <c r="T9">
        <v>4167.41737881262</v>
      </c>
      <c r="U9">
        <v>1</v>
      </c>
      <c r="V9">
        <v>0.17778291052614201</v>
      </c>
      <c r="W9">
        <v>2.9403497980684799E-3</v>
      </c>
      <c r="X9">
        <v>8064.4000000000005</v>
      </c>
      <c r="Y9">
        <v>198.8</v>
      </c>
      <c r="Z9">
        <v>56378.583827967799</v>
      </c>
      <c r="AA9">
        <v>8.4786729857819889</v>
      </c>
      <c r="AB9">
        <v>14.913420870221328</v>
      </c>
      <c r="AC9">
        <v>24.830000000000002</v>
      </c>
      <c r="AD9">
        <v>119.40346633105115</v>
      </c>
      <c r="AE9">
        <v>0.68669999999999998</v>
      </c>
      <c r="AF9">
        <v>0.11166938257654532</v>
      </c>
      <c r="AG9">
        <v>0.14898357024013595</v>
      </c>
      <c r="AH9">
        <v>0.26490328828686105</v>
      </c>
      <c r="AI9">
        <v>204.17479627951104</v>
      </c>
      <c r="AJ9">
        <v>7.0961128300858203</v>
      </c>
      <c r="AK9">
        <v>1.3469751129539842</v>
      </c>
      <c r="AL9">
        <v>2.8931701619764265</v>
      </c>
      <c r="AM9">
        <v>2.5</v>
      </c>
      <c r="AN9">
        <v>1.16358217743826</v>
      </c>
      <c r="AO9">
        <v>12</v>
      </c>
      <c r="AP9">
        <v>2.4466750313676285E-2</v>
      </c>
      <c r="AQ9">
        <v>121.83</v>
      </c>
      <c r="AR9">
        <v>2.872163851502104</v>
      </c>
      <c r="AS9">
        <v>117743.22999999998</v>
      </c>
      <c r="AT9">
        <v>0.73920404505423465</v>
      </c>
      <c r="AU9">
        <v>33607819.520000003</v>
      </c>
    </row>
    <row r="10" spans="1:47" ht="15" x14ac:dyDescent="0.25">
      <c r="A10" t="s">
        <v>797</v>
      </c>
      <c r="B10" t="s">
        <v>479</v>
      </c>
      <c r="C10" t="s">
        <v>216</v>
      </c>
      <c r="D10"/>
      <c r="E10">
        <v>86.424999999999997</v>
      </c>
      <c r="F10" t="s">
        <v>1539</v>
      </c>
      <c r="G10">
        <v>479388</v>
      </c>
      <c r="H10">
        <v>0.78373546027026997</v>
      </c>
      <c r="I10">
        <v>489388</v>
      </c>
      <c r="J10">
        <v>0</v>
      </c>
      <c r="K10">
        <v>0.62612022541559786</v>
      </c>
      <c r="L10" s="126">
        <v>111416.4915</v>
      </c>
      <c r="M10">
        <v>38687</v>
      </c>
      <c r="N10">
        <v>42</v>
      </c>
      <c r="O10">
        <v>45.95</v>
      </c>
      <c r="P10">
        <v>0</v>
      </c>
      <c r="Q10">
        <v>68.519999999999982</v>
      </c>
      <c r="R10">
        <v>11584.5</v>
      </c>
      <c r="S10">
        <v>1488.9990889999999</v>
      </c>
      <c r="T10">
        <v>1815.8194633517901</v>
      </c>
      <c r="U10">
        <v>0.35089003335179297</v>
      </c>
      <c r="V10">
        <v>0.12526625998493099</v>
      </c>
      <c r="W10">
        <v>6.7159208315674098E-4</v>
      </c>
      <c r="X10">
        <v>9499.5</v>
      </c>
      <c r="Y10">
        <v>97.36</v>
      </c>
      <c r="Z10">
        <v>50654.953060805303</v>
      </c>
      <c r="AA10">
        <v>10.481132075471699</v>
      </c>
      <c r="AB10">
        <v>15.29374577855382</v>
      </c>
      <c r="AC10">
        <v>15</v>
      </c>
      <c r="AD10">
        <v>99.266605933333324</v>
      </c>
      <c r="AE10">
        <v>0.443</v>
      </c>
      <c r="AF10">
        <v>0.11111628198936586</v>
      </c>
      <c r="AG10">
        <v>0.17040991315078524</v>
      </c>
      <c r="AH10">
        <v>0.28473389743406735</v>
      </c>
      <c r="AI10">
        <v>162.21165062109719</v>
      </c>
      <c r="AJ10">
        <v>7.1976082771298326</v>
      </c>
      <c r="AK10">
        <v>2.1097823485817675</v>
      </c>
      <c r="AL10">
        <v>3.1225479748108955</v>
      </c>
      <c r="AM10">
        <v>0.5</v>
      </c>
      <c r="AN10">
        <v>1.6493864667236</v>
      </c>
      <c r="AO10">
        <v>98</v>
      </c>
      <c r="AP10">
        <v>2.0156774916013438E-2</v>
      </c>
      <c r="AQ10">
        <v>10.029999999999999</v>
      </c>
      <c r="AR10">
        <v>3.6558660898464357</v>
      </c>
      <c r="AS10">
        <v>-31439.869999999995</v>
      </c>
      <c r="AT10">
        <v>0.46343211698230935</v>
      </c>
      <c r="AU10">
        <v>17249341.379999999</v>
      </c>
    </row>
    <row r="11" spans="1:47" ht="15" x14ac:dyDescent="0.25">
      <c r="A11" t="s">
        <v>798</v>
      </c>
      <c r="B11" t="s">
        <v>337</v>
      </c>
      <c r="C11" t="s">
        <v>173</v>
      </c>
      <c r="D11"/>
      <c r="E11">
        <v>94.51400000000001</v>
      </c>
      <c r="F11" t="s">
        <v>1539</v>
      </c>
      <c r="G11">
        <v>918179</v>
      </c>
      <c r="H11">
        <v>0.41240162492277477</v>
      </c>
      <c r="I11">
        <v>918179</v>
      </c>
      <c r="J11">
        <v>2.7252846681298866E-3</v>
      </c>
      <c r="K11">
        <v>0.73103811177198197</v>
      </c>
      <c r="L11" s="126">
        <v>140644.82389999999</v>
      </c>
      <c r="M11">
        <v>43744</v>
      </c>
      <c r="N11">
        <v>36</v>
      </c>
      <c r="O11">
        <v>85.41</v>
      </c>
      <c r="P11">
        <v>0</v>
      </c>
      <c r="Q11">
        <v>-37.149999999999977</v>
      </c>
      <c r="R11">
        <v>9811.2000000000007</v>
      </c>
      <c r="S11">
        <v>3682.6646500000002</v>
      </c>
      <c r="T11">
        <v>4288.9159295036497</v>
      </c>
      <c r="U11">
        <v>0.21143543738091899</v>
      </c>
      <c r="V11">
        <v>0.12684131149438199</v>
      </c>
      <c r="W11">
        <v>3.0826355584671599E-3</v>
      </c>
      <c r="X11">
        <v>8424.4</v>
      </c>
      <c r="Y11">
        <v>193.53</v>
      </c>
      <c r="Z11">
        <v>66016.122875006491</v>
      </c>
      <c r="AA11">
        <v>15.3333333333333</v>
      </c>
      <c r="AB11">
        <v>19.028908437968273</v>
      </c>
      <c r="AC11">
        <v>14.25</v>
      </c>
      <c r="AD11">
        <v>258.43260701754389</v>
      </c>
      <c r="AE11">
        <v>0.63129999999999997</v>
      </c>
      <c r="AF11">
        <v>0.11572707461321527</v>
      </c>
      <c r="AG11">
        <v>0.14648707814381048</v>
      </c>
      <c r="AH11">
        <v>0.2706318615033364</v>
      </c>
      <c r="AI11">
        <v>133.05908807091626</v>
      </c>
      <c r="AJ11">
        <v>8.2489591479392352</v>
      </c>
      <c r="AK11">
        <v>1.6498802070153384</v>
      </c>
      <c r="AL11">
        <v>2.8474096960890751</v>
      </c>
      <c r="AM11">
        <v>2</v>
      </c>
      <c r="AN11">
        <v>1.07327510244949</v>
      </c>
      <c r="AO11">
        <v>19</v>
      </c>
      <c r="AP11">
        <v>2.9914529914529916E-2</v>
      </c>
      <c r="AQ11">
        <v>74.260000000000005</v>
      </c>
      <c r="AR11">
        <v>4.9530851817863031</v>
      </c>
      <c r="AS11">
        <v>-14090.799999999814</v>
      </c>
      <c r="AT11">
        <v>0.34908599854908501</v>
      </c>
      <c r="AU11">
        <v>36131426.289999999</v>
      </c>
    </row>
    <row r="12" spans="1:47" ht="15" x14ac:dyDescent="0.25">
      <c r="A12" t="s">
        <v>799</v>
      </c>
      <c r="B12" t="s">
        <v>701</v>
      </c>
      <c r="C12" t="s">
        <v>289</v>
      </c>
      <c r="D12"/>
      <c r="E12">
        <v>100.78100000000001</v>
      </c>
      <c r="F12" t="s">
        <v>1539</v>
      </c>
      <c r="G12">
        <v>1131010</v>
      </c>
      <c r="H12">
        <v>0.57280592936647445</v>
      </c>
      <c r="I12">
        <v>1085151</v>
      </c>
      <c r="J12">
        <v>0</v>
      </c>
      <c r="K12">
        <v>0.6844424024070791</v>
      </c>
      <c r="L12" s="126">
        <v>145469.73120000001</v>
      </c>
      <c r="M12">
        <v>46311</v>
      </c>
      <c r="N12">
        <v>17</v>
      </c>
      <c r="O12">
        <v>5.1899999999999995</v>
      </c>
      <c r="P12">
        <v>0</v>
      </c>
      <c r="Q12">
        <v>79.84</v>
      </c>
      <c r="R12">
        <v>9441.5</v>
      </c>
      <c r="S12">
        <v>1199.1228289999999</v>
      </c>
      <c r="T12">
        <v>1378.1987423197202</v>
      </c>
      <c r="U12">
        <v>0.12690197477676399</v>
      </c>
      <c r="V12">
        <v>0.117454280407166</v>
      </c>
      <c r="W12">
        <v>1.79389045723856E-3</v>
      </c>
      <c r="X12">
        <v>8214.7000000000007</v>
      </c>
      <c r="Y12">
        <v>66.22</v>
      </c>
      <c r="Z12">
        <v>63066.342796738107</v>
      </c>
      <c r="AA12">
        <v>15.225352112676099</v>
      </c>
      <c r="AB12">
        <v>18.108167154938084</v>
      </c>
      <c r="AC12">
        <v>8.0500000000000007</v>
      </c>
      <c r="AD12">
        <v>148.95935763975152</v>
      </c>
      <c r="AE12">
        <v>0.27689999999999998</v>
      </c>
      <c r="AF12">
        <v>0.11950318963459143</v>
      </c>
      <c r="AG12">
        <v>0.1208681990803966</v>
      </c>
      <c r="AH12">
        <v>0.24716903728224274</v>
      </c>
      <c r="AI12">
        <v>125.25822740382505</v>
      </c>
      <c r="AJ12">
        <v>6.7298351531291614</v>
      </c>
      <c r="AK12">
        <v>1.6278074567243674</v>
      </c>
      <c r="AL12">
        <v>3.022493209054594</v>
      </c>
      <c r="AM12">
        <v>1.5</v>
      </c>
      <c r="AN12">
        <v>1.09294511677716</v>
      </c>
      <c r="AO12">
        <v>68</v>
      </c>
      <c r="AP12">
        <v>1.8442622950819672E-2</v>
      </c>
      <c r="AQ12">
        <v>7.9</v>
      </c>
      <c r="AR12" t="s">
        <v>1561</v>
      </c>
      <c r="AS12">
        <v>45288.27999999997</v>
      </c>
      <c r="AT12">
        <v>0.46371396370104473</v>
      </c>
      <c r="AU12">
        <v>11321487.119999999</v>
      </c>
    </row>
    <row r="13" spans="1:47" ht="15" x14ac:dyDescent="0.25">
      <c r="A13" t="s">
        <v>800</v>
      </c>
      <c r="B13" t="s">
        <v>464</v>
      </c>
      <c r="C13" t="s">
        <v>196</v>
      </c>
      <c r="D13"/>
      <c r="E13">
        <v>92.55</v>
      </c>
      <c r="F13" t="s">
        <v>1540</v>
      </c>
      <c r="G13">
        <v>17792</v>
      </c>
      <c r="H13">
        <v>0.48578816894693189</v>
      </c>
      <c r="I13">
        <v>17792</v>
      </c>
      <c r="J13" t="s">
        <v>1561</v>
      </c>
      <c r="K13">
        <v>0.67404096242919331</v>
      </c>
      <c r="L13" s="126">
        <v>139050.4852</v>
      </c>
      <c r="M13">
        <v>34400</v>
      </c>
      <c r="N13">
        <v>13</v>
      </c>
      <c r="O13">
        <v>10.75</v>
      </c>
      <c r="P13">
        <v>0</v>
      </c>
      <c r="Q13">
        <v>98.250000000000014</v>
      </c>
      <c r="R13">
        <v>10595.6</v>
      </c>
      <c r="S13">
        <v>785.31195000000002</v>
      </c>
      <c r="T13">
        <v>864.68372572988801</v>
      </c>
      <c r="U13">
        <v>0.308907287097821</v>
      </c>
      <c r="V13">
        <v>0.108413438761501</v>
      </c>
      <c r="W13">
        <v>3.82013797192313E-3</v>
      </c>
      <c r="X13">
        <v>9623</v>
      </c>
      <c r="Y13">
        <v>50.31</v>
      </c>
      <c r="Z13">
        <v>53775.154044921503</v>
      </c>
      <c r="AA13">
        <v>12</v>
      </c>
      <c r="AB13">
        <v>15.609460345855695</v>
      </c>
      <c r="AC13">
        <v>2</v>
      </c>
      <c r="AD13">
        <v>392.65597500000001</v>
      </c>
      <c r="AE13">
        <v>0.54259999999999997</v>
      </c>
      <c r="AF13">
        <v>0.11869156969112361</v>
      </c>
      <c r="AG13">
        <v>0.15575877733409715</v>
      </c>
      <c r="AH13">
        <v>0.27682051352713377</v>
      </c>
      <c r="AI13">
        <v>169.82550692116681</v>
      </c>
      <c r="AJ13">
        <v>9.1477164344735549</v>
      </c>
      <c r="AK13">
        <v>1.0691512829356806</v>
      </c>
      <c r="AL13">
        <v>1.8036162890091927</v>
      </c>
      <c r="AM13">
        <v>1.5</v>
      </c>
      <c r="AN13">
        <v>1.86894289324485</v>
      </c>
      <c r="AO13">
        <v>65</v>
      </c>
      <c r="AP13">
        <v>0</v>
      </c>
      <c r="AQ13">
        <v>7.37</v>
      </c>
      <c r="AR13">
        <v>3.3684975068019298</v>
      </c>
      <c r="AS13">
        <v>-12382.479999999981</v>
      </c>
      <c r="AT13">
        <v>0.60387184707653785</v>
      </c>
      <c r="AU13">
        <v>8320840.2999999998</v>
      </c>
    </row>
    <row r="14" spans="1:47" ht="15" x14ac:dyDescent="0.25">
      <c r="A14" t="s">
        <v>801</v>
      </c>
      <c r="B14" t="s">
        <v>578</v>
      </c>
      <c r="C14" t="s">
        <v>237</v>
      </c>
      <c r="D14"/>
      <c r="E14">
        <v>99.697000000000003</v>
      </c>
      <c r="F14" t="s">
        <v>1539</v>
      </c>
      <c r="G14">
        <v>-150740</v>
      </c>
      <c r="H14">
        <v>0.16281513389682761</v>
      </c>
      <c r="I14">
        <v>-150740</v>
      </c>
      <c r="J14">
        <v>0</v>
      </c>
      <c r="K14">
        <v>0.84312845739529185</v>
      </c>
      <c r="L14" s="126">
        <v>206728.24100000001</v>
      </c>
      <c r="M14">
        <v>58791</v>
      </c>
      <c r="N14">
        <v>111</v>
      </c>
      <c r="O14">
        <v>69.570000000000007</v>
      </c>
      <c r="P14">
        <v>0</v>
      </c>
      <c r="Q14">
        <v>-44.01</v>
      </c>
      <c r="R14">
        <v>10503.9</v>
      </c>
      <c r="S14">
        <v>3899.9995779999999</v>
      </c>
      <c r="T14">
        <v>4412.4259639867305</v>
      </c>
      <c r="U14">
        <v>0.10829551761556599</v>
      </c>
      <c r="V14">
        <v>9.7893331105380996E-2</v>
      </c>
      <c r="W14">
        <v>1.0126803659874701E-3</v>
      </c>
      <c r="X14">
        <v>9284.1</v>
      </c>
      <c r="Y14">
        <v>223.01</v>
      </c>
      <c r="Z14">
        <v>64100.418097843103</v>
      </c>
      <c r="AA14">
        <v>12.5683760683761</v>
      </c>
      <c r="AB14">
        <v>17.488003129904488</v>
      </c>
      <c r="AC14">
        <v>19</v>
      </c>
      <c r="AD14">
        <v>205.26313568421051</v>
      </c>
      <c r="AE14">
        <v>0.40970000000000001</v>
      </c>
      <c r="AF14">
        <v>0.12050383139704669</v>
      </c>
      <c r="AG14">
        <v>0.14184081567245982</v>
      </c>
      <c r="AH14">
        <v>0.26950974731225719</v>
      </c>
      <c r="AI14">
        <v>134.77283509593241</v>
      </c>
      <c r="AJ14">
        <v>8.2325696613864938</v>
      </c>
      <c r="AK14">
        <v>1.3047910443785744</v>
      </c>
      <c r="AL14">
        <v>2.4206295874919617</v>
      </c>
      <c r="AM14">
        <v>2.2000000000000002</v>
      </c>
      <c r="AN14">
        <v>1.0841213113278201</v>
      </c>
      <c r="AO14">
        <v>74</v>
      </c>
      <c r="AP14">
        <v>0.12112036336109008</v>
      </c>
      <c r="AQ14">
        <v>34.270000000000003</v>
      </c>
      <c r="AR14">
        <v>4.2573877832453242</v>
      </c>
      <c r="AS14">
        <v>-72013.540000000037</v>
      </c>
      <c r="AT14">
        <v>0.30942311040424425</v>
      </c>
      <c r="AU14">
        <v>40965348.770000003</v>
      </c>
    </row>
    <row r="15" spans="1:47" ht="15" x14ac:dyDescent="0.25">
      <c r="A15" t="s">
        <v>802</v>
      </c>
      <c r="B15" t="s">
        <v>641</v>
      </c>
      <c r="C15" t="s">
        <v>384</v>
      </c>
      <c r="D15"/>
      <c r="E15">
        <v>91.546000000000006</v>
      </c>
      <c r="F15" t="s">
        <v>1539</v>
      </c>
      <c r="G15">
        <v>720312</v>
      </c>
      <c r="H15">
        <v>0.59905026625552815</v>
      </c>
      <c r="I15">
        <v>1032795</v>
      </c>
      <c r="J15">
        <v>0</v>
      </c>
      <c r="K15">
        <v>0.62489792799519206</v>
      </c>
      <c r="L15" s="126">
        <v>123149.28449999999</v>
      </c>
      <c r="M15">
        <v>36977</v>
      </c>
      <c r="N15">
        <v>25</v>
      </c>
      <c r="O15">
        <v>13</v>
      </c>
      <c r="P15">
        <v>0</v>
      </c>
      <c r="Q15">
        <v>61.919999999999995</v>
      </c>
      <c r="R15">
        <v>10806.300000000001</v>
      </c>
      <c r="S15">
        <v>733.04558699999995</v>
      </c>
      <c r="T15">
        <v>857.23054192007896</v>
      </c>
      <c r="U15">
        <v>0.30482764914318999</v>
      </c>
      <c r="V15">
        <v>0.179641032338689</v>
      </c>
      <c r="W15" t="s">
        <v>1561</v>
      </c>
      <c r="X15">
        <v>9240.8000000000011</v>
      </c>
      <c r="Y15">
        <v>46.6</v>
      </c>
      <c r="Z15">
        <v>49603.1888412017</v>
      </c>
      <c r="AA15">
        <v>13.795918367346898</v>
      </c>
      <c r="AB15">
        <v>15.730591995708153</v>
      </c>
      <c r="AC15">
        <v>9.2200000000000006</v>
      </c>
      <c r="AD15">
        <v>79.506028958785237</v>
      </c>
      <c r="AE15">
        <v>0.67549999999999999</v>
      </c>
      <c r="AF15">
        <v>0.10560887902876287</v>
      </c>
      <c r="AG15">
        <v>0.20189580861122089</v>
      </c>
      <c r="AH15">
        <v>0.30988210417222778</v>
      </c>
      <c r="AI15">
        <v>194.97832404248553</v>
      </c>
      <c r="AJ15">
        <v>8.5333598035374454</v>
      </c>
      <c r="AK15">
        <v>1.7086767463338184</v>
      </c>
      <c r="AL15">
        <v>2.5292280728758536</v>
      </c>
      <c r="AM15">
        <v>2.9</v>
      </c>
      <c r="AN15">
        <v>1.0847176673487799</v>
      </c>
      <c r="AO15">
        <v>65</v>
      </c>
      <c r="AP15">
        <v>0</v>
      </c>
      <c r="AQ15">
        <v>3.83</v>
      </c>
      <c r="AR15">
        <v>4.2779936220592729</v>
      </c>
      <c r="AS15">
        <v>19043.850000000006</v>
      </c>
      <c r="AT15">
        <v>0.34656780492970901</v>
      </c>
      <c r="AU15">
        <v>7921497.6600000001</v>
      </c>
    </row>
    <row r="16" spans="1:47" ht="15" x14ac:dyDescent="0.25">
      <c r="A16" t="s">
        <v>803</v>
      </c>
      <c r="B16" t="s">
        <v>519</v>
      </c>
      <c r="C16" t="s">
        <v>179</v>
      </c>
      <c r="D16"/>
      <c r="E16">
        <v>92.862000000000009</v>
      </c>
      <c r="F16" t="s">
        <v>1543</v>
      </c>
      <c r="G16">
        <v>828119</v>
      </c>
      <c r="H16">
        <v>0.83506120597646349</v>
      </c>
      <c r="I16">
        <v>874144</v>
      </c>
      <c r="J16">
        <v>0</v>
      </c>
      <c r="K16">
        <v>0.6177187244392901</v>
      </c>
      <c r="L16" s="126">
        <v>231580.49919999999</v>
      </c>
      <c r="M16">
        <v>41086</v>
      </c>
      <c r="N16">
        <v>1</v>
      </c>
      <c r="O16">
        <v>6.9200000000000008</v>
      </c>
      <c r="P16">
        <v>0</v>
      </c>
      <c r="Q16">
        <v>138.38</v>
      </c>
      <c r="R16">
        <v>11052.300000000001</v>
      </c>
      <c r="S16">
        <v>551.12451199999998</v>
      </c>
      <c r="T16">
        <v>616.78285951700411</v>
      </c>
      <c r="U16">
        <v>0.36680234429493103</v>
      </c>
      <c r="V16">
        <v>8.8305771092250004E-2</v>
      </c>
      <c r="W16" t="s">
        <v>1561</v>
      </c>
      <c r="X16">
        <v>9875.7000000000007</v>
      </c>
      <c r="Y16">
        <v>37.53</v>
      </c>
      <c r="Z16">
        <v>51908.930722089004</v>
      </c>
      <c r="AA16">
        <v>13.1521739130435</v>
      </c>
      <c r="AB16">
        <v>14.684905728750332</v>
      </c>
      <c r="AC16">
        <v>4.12</v>
      </c>
      <c r="AD16">
        <v>133.76808543689319</v>
      </c>
      <c r="AE16">
        <v>0.73099999999999998</v>
      </c>
      <c r="AF16">
        <v>0.1154499758772241</v>
      </c>
      <c r="AG16">
        <v>0.15987318295613187</v>
      </c>
      <c r="AH16">
        <v>0.27888745206304516</v>
      </c>
      <c r="AI16">
        <v>169.63861698098452</v>
      </c>
      <c r="AJ16">
        <v>6.8503494416634574</v>
      </c>
      <c r="AK16">
        <v>1.4570413511316476</v>
      </c>
      <c r="AL16">
        <v>3.3166019552475077</v>
      </c>
      <c r="AM16">
        <v>0</v>
      </c>
      <c r="AN16">
        <v>1.0065190480174599</v>
      </c>
      <c r="AO16">
        <v>61</v>
      </c>
      <c r="AP16">
        <v>8.6092715231788075E-2</v>
      </c>
      <c r="AQ16">
        <v>4.4800000000000004</v>
      </c>
      <c r="AR16">
        <v>3.6130122104507096</v>
      </c>
      <c r="AS16">
        <v>-628.36000000004424</v>
      </c>
      <c r="AT16">
        <v>0.74284484011482332</v>
      </c>
      <c r="AU16">
        <v>6091180.7000000002</v>
      </c>
    </row>
    <row r="17" spans="1:47" ht="15" x14ac:dyDescent="0.25">
      <c r="A17" t="s">
        <v>804</v>
      </c>
      <c r="B17" t="s">
        <v>465</v>
      </c>
      <c r="C17" t="s">
        <v>196</v>
      </c>
      <c r="D17"/>
      <c r="E17">
        <v>90.616</v>
      </c>
      <c r="F17" t="s">
        <v>1539</v>
      </c>
      <c r="G17">
        <v>1396471</v>
      </c>
      <c r="H17">
        <v>0.44575523560394692</v>
      </c>
      <c r="I17">
        <v>984997</v>
      </c>
      <c r="J17">
        <v>1.0261261680573851E-2</v>
      </c>
      <c r="K17">
        <v>0.63295831658023893</v>
      </c>
      <c r="L17" s="126">
        <v>136416.2879</v>
      </c>
      <c r="M17">
        <v>37203</v>
      </c>
      <c r="N17">
        <v>29</v>
      </c>
      <c r="O17">
        <v>7.85</v>
      </c>
      <c r="P17">
        <v>0</v>
      </c>
      <c r="Q17">
        <v>81.840000000000018</v>
      </c>
      <c r="R17">
        <v>8860.4</v>
      </c>
      <c r="S17">
        <v>1135.9247089999999</v>
      </c>
      <c r="T17">
        <v>1257.71368327549</v>
      </c>
      <c r="U17">
        <v>0.228571291691129</v>
      </c>
      <c r="V17">
        <v>8.2724881548465398E-2</v>
      </c>
      <c r="W17">
        <v>8.8034003669164003E-4</v>
      </c>
      <c r="X17">
        <v>8002.4000000000005</v>
      </c>
      <c r="Y17">
        <v>62.38</v>
      </c>
      <c r="Z17">
        <v>57593.170888105204</v>
      </c>
      <c r="AA17">
        <v>16.46875</v>
      </c>
      <c r="AB17">
        <v>18.20975807951266</v>
      </c>
      <c r="AC17">
        <v>9.32</v>
      </c>
      <c r="AD17">
        <v>121.88033358369097</v>
      </c>
      <c r="AE17">
        <v>0.58699999999999997</v>
      </c>
      <c r="AF17">
        <v>0.11069462689984666</v>
      </c>
      <c r="AG17">
        <v>0.15760381548108665</v>
      </c>
      <c r="AH17">
        <v>0.27488679931275134</v>
      </c>
      <c r="AI17">
        <v>87.002245146161357</v>
      </c>
      <c r="AJ17">
        <v>9.6284763427368762</v>
      </c>
      <c r="AK17">
        <v>2.0960983729307481</v>
      </c>
      <c r="AL17">
        <v>3.7037076537013802</v>
      </c>
      <c r="AM17">
        <v>0.5</v>
      </c>
      <c r="AN17">
        <v>1.4025772356705399</v>
      </c>
      <c r="AO17">
        <v>60</v>
      </c>
      <c r="AP17">
        <v>6.9324090121317154E-3</v>
      </c>
      <c r="AQ17">
        <v>8</v>
      </c>
      <c r="AR17">
        <v>3.0859968482716882</v>
      </c>
      <c r="AS17">
        <v>15789.179999999993</v>
      </c>
      <c r="AT17">
        <v>0.3611008107169657</v>
      </c>
      <c r="AU17">
        <v>10064755.390000001</v>
      </c>
    </row>
    <row r="18" spans="1:47" ht="15" x14ac:dyDescent="0.25">
      <c r="A18" t="s">
        <v>805</v>
      </c>
      <c r="B18" t="s">
        <v>495</v>
      </c>
      <c r="C18" t="s">
        <v>392</v>
      </c>
      <c r="D18"/>
      <c r="E18">
        <v>96.544000000000011</v>
      </c>
      <c r="F18" t="s">
        <v>1539</v>
      </c>
      <c r="G18">
        <v>544644</v>
      </c>
      <c r="H18">
        <v>0.40030905053584848</v>
      </c>
      <c r="I18">
        <v>538663</v>
      </c>
      <c r="J18">
        <v>0</v>
      </c>
      <c r="K18">
        <v>0.74952869443520165</v>
      </c>
      <c r="L18" s="126">
        <v>182765.74979999999</v>
      </c>
      <c r="M18">
        <v>40058</v>
      </c>
      <c r="N18">
        <v>35</v>
      </c>
      <c r="O18">
        <v>7.82</v>
      </c>
      <c r="P18">
        <v>0</v>
      </c>
      <c r="Q18">
        <v>-7.4100000000000108</v>
      </c>
      <c r="R18">
        <v>10163.5</v>
      </c>
      <c r="S18">
        <v>1206.267229</v>
      </c>
      <c r="T18">
        <v>1342.7760605966901</v>
      </c>
      <c r="U18">
        <v>0.25432466341170901</v>
      </c>
      <c r="V18">
        <v>8.56418615348125E-2</v>
      </c>
      <c r="W18">
        <v>1.34640489350474E-2</v>
      </c>
      <c r="X18">
        <v>9130.2000000000007</v>
      </c>
      <c r="Y18">
        <v>68.290000000000006</v>
      </c>
      <c r="Z18">
        <v>58315.375018304301</v>
      </c>
      <c r="AA18">
        <v>14.716049382715999</v>
      </c>
      <c r="AB18">
        <v>17.663892648996924</v>
      </c>
      <c r="AC18">
        <v>10.5</v>
      </c>
      <c r="AD18">
        <v>114.88259323809524</v>
      </c>
      <c r="AE18">
        <v>0.50939999999999996</v>
      </c>
      <c r="AF18">
        <v>0.13126373817420786</v>
      </c>
      <c r="AG18">
        <v>0.15323989442787461</v>
      </c>
      <c r="AH18">
        <v>0.29050351386388229</v>
      </c>
      <c r="AI18">
        <v>250.88139072706252</v>
      </c>
      <c r="AJ18">
        <v>3.2805582724779434</v>
      </c>
      <c r="AK18">
        <v>0.78244311535538447</v>
      </c>
      <c r="AL18">
        <v>1.8718415226514227</v>
      </c>
      <c r="AM18">
        <v>1.8</v>
      </c>
      <c r="AN18">
        <v>1.3160314187428399</v>
      </c>
      <c r="AO18">
        <v>78</v>
      </c>
      <c r="AP18">
        <v>0</v>
      </c>
      <c r="AQ18">
        <v>4.63</v>
      </c>
      <c r="AR18">
        <v>3.3621529523490308</v>
      </c>
      <c r="AS18">
        <v>16589.670000000042</v>
      </c>
      <c r="AT18">
        <v>0.52159070780640249</v>
      </c>
      <c r="AU18">
        <v>12259854.08</v>
      </c>
    </row>
    <row r="19" spans="1:47" ht="15" x14ac:dyDescent="0.25">
      <c r="A19" t="s">
        <v>806</v>
      </c>
      <c r="B19" t="s">
        <v>520</v>
      </c>
      <c r="C19" t="s">
        <v>179</v>
      </c>
      <c r="D19"/>
      <c r="E19">
        <v>88.91</v>
      </c>
      <c r="F19" t="s">
        <v>1539</v>
      </c>
      <c r="G19">
        <v>653670</v>
      </c>
      <c r="H19">
        <v>0.40164224413151733</v>
      </c>
      <c r="I19">
        <v>584981</v>
      </c>
      <c r="J19">
        <v>6.6031380190292709E-3</v>
      </c>
      <c r="K19">
        <v>0.68119776352183004</v>
      </c>
      <c r="L19" s="126">
        <v>153556.7856</v>
      </c>
      <c r="M19">
        <v>41801</v>
      </c>
      <c r="N19">
        <v>27</v>
      </c>
      <c r="O19">
        <v>6.1099999999999994</v>
      </c>
      <c r="P19">
        <v>0</v>
      </c>
      <c r="Q19">
        <v>23.6</v>
      </c>
      <c r="R19">
        <v>9874.8000000000011</v>
      </c>
      <c r="S19">
        <v>567.90784099999996</v>
      </c>
      <c r="T19">
        <v>676.94701025977895</v>
      </c>
      <c r="U19">
        <v>0.22263200975948499</v>
      </c>
      <c r="V19">
        <v>0.15886224574948199</v>
      </c>
      <c r="W19" t="s">
        <v>1561</v>
      </c>
      <c r="X19">
        <v>8284.2000000000007</v>
      </c>
      <c r="Y19">
        <v>43.980000000000004</v>
      </c>
      <c r="Z19">
        <v>48325.1657571623</v>
      </c>
      <c r="AA19">
        <v>12.491803278688499</v>
      </c>
      <c r="AB19">
        <v>12.912865870850384</v>
      </c>
      <c r="AC19">
        <v>4.12</v>
      </c>
      <c r="AD19">
        <v>137.84170898058252</v>
      </c>
      <c r="AE19">
        <v>0.67549999999999999</v>
      </c>
      <c r="AF19">
        <v>0.12551809851064152</v>
      </c>
      <c r="AG19">
        <v>0.1326159505648887</v>
      </c>
      <c r="AH19">
        <v>0.2634115321116095</v>
      </c>
      <c r="AI19">
        <v>252.25571766669799</v>
      </c>
      <c r="AJ19">
        <v>4.4627169861369005</v>
      </c>
      <c r="AK19">
        <v>0.71072652138100501</v>
      </c>
      <c r="AL19">
        <v>1.5453309413784921</v>
      </c>
      <c r="AM19">
        <v>0</v>
      </c>
      <c r="AN19">
        <v>0.99549600946629402</v>
      </c>
      <c r="AO19">
        <v>57</v>
      </c>
      <c r="AP19">
        <v>6.7039106145251395E-2</v>
      </c>
      <c r="AQ19">
        <v>2.75</v>
      </c>
      <c r="AR19" t="s">
        <v>1561</v>
      </c>
      <c r="AS19">
        <v>-18096.460000000021</v>
      </c>
      <c r="AT19">
        <v>0.55316095634686702</v>
      </c>
      <c r="AU19">
        <v>5607949.3499999996</v>
      </c>
    </row>
    <row r="20" spans="1:47" ht="15" x14ac:dyDescent="0.25">
      <c r="A20" t="s">
        <v>807</v>
      </c>
      <c r="B20" t="s">
        <v>101</v>
      </c>
      <c r="C20" t="s">
        <v>102</v>
      </c>
      <c r="D20"/>
      <c r="E20">
        <v>86.009</v>
      </c>
      <c r="F20" t="s">
        <v>1539</v>
      </c>
      <c r="G20">
        <v>1724515</v>
      </c>
      <c r="H20">
        <v>0.35782060145256972</v>
      </c>
      <c r="I20">
        <v>2012660</v>
      </c>
      <c r="J20">
        <v>9.6721943121375713E-3</v>
      </c>
      <c r="K20">
        <v>0.71710853181191792</v>
      </c>
      <c r="L20" s="126">
        <v>130099.36010000001</v>
      </c>
      <c r="M20">
        <v>33012</v>
      </c>
      <c r="N20">
        <v>105</v>
      </c>
      <c r="O20">
        <v>131.07</v>
      </c>
      <c r="P20">
        <v>0</v>
      </c>
      <c r="Q20">
        <v>-37.120000000000005</v>
      </c>
      <c r="R20">
        <v>9685.5</v>
      </c>
      <c r="S20">
        <v>3207.1693810000002</v>
      </c>
      <c r="T20">
        <v>3674.9566504764398</v>
      </c>
      <c r="U20">
        <v>0.339992010231779</v>
      </c>
      <c r="V20">
        <v>0.122571846790776</v>
      </c>
      <c r="W20">
        <v>6.6784926068736402E-3</v>
      </c>
      <c r="X20">
        <v>8452.7000000000007</v>
      </c>
      <c r="Y20">
        <v>203.03</v>
      </c>
      <c r="Z20">
        <v>55399.667093533004</v>
      </c>
      <c r="AA20">
        <v>13.576354679803</v>
      </c>
      <c r="AB20">
        <v>15.796529483327587</v>
      </c>
      <c r="AC20">
        <v>17.990000000000002</v>
      </c>
      <c r="AD20">
        <v>178.27511845469704</v>
      </c>
      <c r="AE20">
        <v>0.432</v>
      </c>
      <c r="AF20">
        <v>0.14556665041502187</v>
      </c>
      <c r="AG20">
        <v>0.15608645968312518</v>
      </c>
      <c r="AH20">
        <v>0.30612316144042023</v>
      </c>
      <c r="AI20">
        <v>116.49182054847012</v>
      </c>
      <c r="AJ20">
        <v>5.8856508542353101</v>
      </c>
      <c r="AK20">
        <v>1.2936685679413504</v>
      </c>
      <c r="AL20">
        <v>0.52273783554464692</v>
      </c>
      <c r="AM20">
        <v>1.75</v>
      </c>
      <c r="AN20">
        <v>1.10928322287035</v>
      </c>
      <c r="AO20">
        <v>76</v>
      </c>
      <c r="AP20">
        <v>1.098901098901099E-2</v>
      </c>
      <c r="AQ20">
        <v>15.92</v>
      </c>
      <c r="AR20">
        <v>4.1591674162828633</v>
      </c>
      <c r="AS20">
        <v>50164.229999999981</v>
      </c>
      <c r="AT20">
        <v>0.36369038491598976</v>
      </c>
      <c r="AU20">
        <v>31063168.5</v>
      </c>
    </row>
    <row r="21" spans="1:47" ht="15" x14ac:dyDescent="0.25">
      <c r="A21" t="s">
        <v>808</v>
      </c>
      <c r="B21" t="s">
        <v>103</v>
      </c>
      <c r="C21" t="s">
        <v>104</v>
      </c>
      <c r="D21"/>
      <c r="E21">
        <v>71.076000000000008</v>
      </c>
      <c r="F21" t="s">
        <v>1543</v>
      </c>
      <c r="G21">
        <v>801841</v>
      </c>
      <c r="H21">
        <v>0.28106349880006171</v>
      </c>
      <c r="I21">
        <v>1290786</v>
      </c>
      <c r="J21">
        <v>0</v>
      </c>
      <c r="K21">
        <v>0.67517396737592883</v>
      </c>
      <c r="L21" s="126">
        <v>99353.357799999998</v>
      </c>
      <c r="M21">
        <v>28393</v>
      </c>
      <c r="N21">
        <v>46</v>
      </c>
      <c r="O21">
        <v>93.66</v>
      </c>
      <c r="P21">
        <v>20.8</v>
      </c>
      <c r="Q21">
        <v>-464.1</v>
      </c>
      <c r="R21">
        <v>11225.800000000001</v>
      </c>
      <c r="S21">
        <v>3542.295932</v>
      </c>
      <c r="T21">
        <v>5206.2273607943307</v>
      </c>
      <c r="U21">
        <v>0.999687014856668</v>
      </c>
      <c r="V21">
        <v>0.22595617400833201</v>
      </c>
      <c r="W21">
        <v>6.0244065175975303E-2</v>
      </c>
      <c r="X21">
        <v>7638</v>
      </c>
      <c r="Y21">
        <v>183.01</v>
      </c>
      <c r="Z21">
        <v>54611.500519097302</v>
      </c>
      <c r="AA21">
        <v>11.1</v>
      </c>
      <c r="AB21">
        <v>19.355750680290697</v>
      </c>
      <c r="AC21">
        <v>30</v>
      </c>
      <c r="AD21">
        <v>118.07653106666666</v>
      </c>
      <c r="AE21">
        <v>0.89700000000000002</v>
      </c>
      <c r="AF21">
        <v>0.10423190175270405</v>
      </c>
      <c r="AG21">
        <v>0.24281449317843157</v>
      </c>
      <c r="AH21">
        <v>0.35145514787127957</v>
      </c>
      <c r="AI21">
        <v>179.91777430073847</v>
      </c>
      <c r="AJ21">
        <v>6.6448086367644619</v>
      </c>
      <c r="AK21">
        <v>1.4967320287076236</v>
      </c>
      <c r="AL21">
        <v>3.2219446684721382</v>
      </c>
      <c r="AM21">
        <v>4.25</v>
      </c>
      <c r="AN21">
        <v>1.3740876399380799</v>
      </c>
      <c r="AO21">
        <v>62</v>
      </c>
      <c r="AP21">
        <v>8.3406496927129065E-3</v>
      </c>
      <c r="AQ21">
        <v>32.4</v>
      </c>
      <c r="AR21">
        <v>3.4698270876705992</v>
      </c>
      <c r="AS21">
        <v>132642.27000000002</v>
      </c>
      <c r="AT21">
        <v>0.68316489324365759</v>
      </c>
      <c r="AU21">
        <v>39764973.289999999</v>
      </c>
    </row>
    <row r="22" spans="1:47" ht="15" x14ac:dyDescent="0.25">
      <c r="A22" t="s">
        <v>809</v>
      </c>
      <c r="B22" t="s">
        <v>105</v>
      </c>
      <c r="C22" t="s">
        <v>106</v>
      </c>
      <c r="D22"/>
      <c r="E22">
        <v>86.594000000000008</v>
      </c>
      <c r="F22" t="s">
        <v>1541</v>
      </c>
      <c r="G22">
        <v>951534</v>
      </c>
      <c r="H22">
        <v>0.28446470242981053</v>
      </c>
      <c r="I22">
        <v>951534</v>
      </c>
      <c r="J22">
        <v>0</v>
      </c>
      <c r="K22">
        <v>0.80347316621764797</v>
      </c>
      <c r="L22" s="126">
        <v>221850.31969999999</v>
      </c>
      <c r="M22">
        <v>30946</v>
      </c>
      <c r="N22">
        <v>82</v>
      </c>
      <c r="O22">
        <v>63.769999999999996</v>
      </c>
      <c r="P22">
        <v>0</v>
      </c>
      <c r="Q22">
        <v>255.96999999999997</v>
      </c>
      <c r="R22">
        <v>12104.800000000001</v>
      </c>
      <c r="S22">
        <v>2624.4240799999998</v>
      </c>
      <c r="T22">
        <v>3286.0512504763105</v>
      </c>
      <c r="U22">
        <v>0.35515632709786799</v>
      </c>
      <c r="V22">
        <v>0.16915303871164</v>
      </c>
      <c r="W22">
        <v>2.2625870739610001E-2</v>
      </c>
      <c r="X22">
        <v>9667.5</v>
      </c>
      <c r="Y22">
        <v>178.25</v>
      </c>
      <c r="Z22">
        <v>64952.7419354839</v>
      </c>
      <c r="AA22">
        <v>14.544444444444398</v>
      </c>
      <c r="AB22">
        <v>14.723276746143057</v>
      </c>
      <c r="AC22">
        <v>17.8</v>
      </c>
      <c r="AD22">
        <v>147.43955505617976</v>
      </c>
      <c r="AE22">
        <v>0.62019999999999997</v>
      </c>
      <c r="AF22">
        <v>0.11128181443866395</v>
      </c>
      <c r="AG22">
        <v>0.17813424710821218</v>
      </c>
      <c r="AH22">
        <v>0.29717425182883683</v>
      </c>
      <c r="AI22">
        <v>201.1923316905399</v>
      </c>
      <c r="AJ22">
        <v>5.5870232607468742</v>
      </c>
      <c r="AK22">
        <v>1.4113151734613099</v>
      </c>
      <c r="AL22">
        <v>2.994314128034484</v>
      </c>
      <c r="AM22">
        <v>2.9</v>
      </c>
      <c r="AN22">
        <v>1.02820652570466</v>
      </c>
      <c r="AO22">
        <v>89</v>
      </c>
      <c r="AP22">
        <v>0</v>
      </c>
      <c r="AQ22">
        <v>13.19</v>
      </c>
      <c r="AR22">
        <v>3.4599285160759754</v>
      </c>
      <c r="AS22">
        <v>-81787.899999999907</v>
      </c>
      <c r="AT22">
        <v>0.28664489992706432</v>
      </c>
      <c r="AU22">
        <v>31768058.260000002</v>
      </c>
    </row>
    <row r="23" spans="1:47" ht="15" x14ac:dyDescent="0.25">
      <c r="A23" t="s">
        <v>810</v>
      </c>
      <c r="B23" t="s">
        <v>653</v>
      </c>
      <c r="C23" t="s">
        <v>210</v>
      </c>
      <c r="D23"/>
      <c r="E23">
        <v>104.51300000000001</v>
      </c>
      <c r="F23" t="s">
        <v>1539</v>
      </c>
      <c r="G23">
        <v>248348</v>
      </c>
      <c r="H23">
        <v>0.224124711663482</v>
      </c>
      <c r="I23">
        <v>309016</v>
      </c>
      <c r="J23">
        <v>1.2198866681613917E-2</v>
      </c>
      <c r="K23">
        <v>0.85904227017939294</v>
      </c>
      <c r="L23" s="126">
        <v>214905.84640000001</v>
      </c>
      <c r="M23">
        <v>62580</v>
      </c>
      <c r="N23">
        <v>36</v>
      </c>
      <c r="O23">
        <v>20.990000000000002</v>
      </c>
      <c r="P23">
        <v>0</v>
      </c>
      <c r="Q23">
        <v>-7.67</v>
      </c>
      <c r="R23">
        <v>11737.300000000001</v>
      </c>
      <c r="S23">
        <v>2909.4402730000002</v>
      </c>
      <c r="T23">
        <v>3253.8666129234202</v>
      </c>
      <c r="U23">
        <v>8.3811144797472203E-2</v>
      </c>
      <c r="V23">
        <v>9.3886086796462001E-2</v>
      </c>
      <c r="W23">
        <v>7.4249346860539604E-3</v>
      </c>
      <c r="X23">
        <v>10494.9</v>
      </c>
      <c r="Y23">
        <v>169.70000000000002</v>
      </c>
      <c r="Z23">
        <v>78798.626988803793</v>
      </c>
      <c r="AA23">
        <v>16.303664921465998</v>
      </c>
      <c r="AB23">
        <v>17.144609740718916</v>
      </c>
      <c r="AC23">
        <v>11.5</v>
      </c>
      <c r="AD23">
        <v>252.99480634782611</v>
      </c>
      <c r="AE23">
        <v>0.31009999999999999</v>
      </c>
      <c r="AF23">
        <v>0.11167163448044551</v>
      </c>
      <c r="AG23">
        <v>0.15407830637720121</v>
      </c>
      <c r="AH23">
        <v>0.27129725141162642</v>
      </c>
      <c r="AI23">
        <v>154.4221423513649</v>
      </c>
      <c r="AJ23">
        <v>6.2859232731335783</v>
      </c>
      <c r="AK23">
        <v>1.2671327139747419</v>
      </c>
      <c r="AL23">
        <v>2.4563181031067347</v>
      </c>
      <c r="AM23">
        <v>1.5</v>
      </c>
      <c r="AN23">
        <v>0.94221881314261502</v>
      </c>
      <c r="AO23">
        <v>24</v>
      </c>
      <c r="AP23">
        <v>3.7703016241299306E-2</v>
      </c>
      <c r="AQ23">
        <v>64.209999999999994</v>
      </c>
      <c r="AR23" t="s">
        <v>1561</v>
      </c>
      <c r="AS23">
        <v>-521.65000000002328</v>
      </c>
      <c r="AT23">
        <v>0.24178190098216185</v>
      </c>
      <c r="AU23">
        <v>34148935.479999997</v>
      </c>
    </row>
    <row r="24" spans="1:47" ht="15" x14ac:dyDescent="0.25">
      <c r="A24" t="s">
        <v>811</v>
      </c>
      <c r="B24" t="s">
        <v>585</v>
      </c>
      <c r="C24" t="s">
        <v>136</v>
      </c>
      <c r="D24"/>
      <c r="E24">
        <v>81.435000000000002</v>
      </c>
      <c r="F24" t="s">
        <v>1539</v>
      </c>
      <c r="G24">
        <v>504358</v>
      </c>
      <c r="H24">
        <v>0.17110010961463945</v>
      </c>
      <c r="I24">
        <v>2542</v>
      </c>
      <c r="J24">
        <v>8.0248650869582346E-4</v>
      </c>
      <c r="K24">
        <v>0.70006548270181179</v>
      </c>
      <c r="L24" s="126">
        <v>126221.5843</v>
      </c>
      <c r="M24">
        <v>34349</v>
      </c>
      <c r="N24">
        <v>48</v>
      </c>
      <c r="O24">
        <v>106.64</v>
      </c>
      <c r="P24">
        <v>0</v>
      </c>
      <c r="Q24">
        <v>406.57</v>
      </c>
      <c r="R24">
        <v>9045.1</v>
      </c>
      <c r="S24">
        <v>4815.8732460000001</v>
      </c>
      <c r="T24">
        <v>5799.1332829473804</v>
      </c>
      <c r="U24">
        <v>0.52732617248788805</v>
      </c>
      <c r="V24">
        <v>0.127956279894166</v>
      </c>
      <c r="W24">
        <v>1.0192514522837599E-2</v>
      </c>
      <c r="X24">
        <v>7511.5</v>
      </c>
      <c r="Y24">
        <v>312.95999999999998</v>
      </c>
      <c r="Z24">
        <v>47864.596082566502</v>
      </c>
      <c r="AA24">
        <v>4.3024691358024691</v>
      </c>
      <c r="AB24">
        <v>15.388143040644174</v>
      </c>
      <c r="AC24">
        <v>45.69</v>
      </c>
      <c r="AD24">
        <v>105.40322271831911</v>
      </c>
      <c r="AE24">
        <v>0.33229999999999998</v>
      </c>
      <c r="AF24">
        <v>0.13535180387188706</v>
      </c>
      <c r="AG24">
        <v>0.13206868477078754</v>
      </c>
      <c r="AH24">
        <v>0.27627327230803944</v>
      </c>
      <c r="AI24">
        <v>136.77021099902927</v>
      </c>
      <c r="AJ24">
        <v>6.8720258916479926</v>
      </c>
      <c r="AK24">
        <v>1.5308873362604529</v>
      </c>
      <c r="AL24">
        <v>4.2128288758524786</v>
      </c>
      <c r="AM24">
        <v>0.5</v>
      </c>
      <c r="AN24">
        <v>0.93085589988845696</v>
      </c>
      <c r="AO24">
        <v>27</v>
      </c>
      <c r="AP24">
        <v>5.0752537626881346E-2</v>
      </c>
      <c r="AQ24">
        <v>117.52</v>
      </c>
      <c r="AR24">
        <v>3.3351117961788215</v>
      </c>
      <c r="AS24">
        <v>157267.25999999978</v>
      </c>
      <c r="AT24">
        <v>0.47785033972355229</v>
      </c>
      <c r="AU24">
        <v>43560269.969999999</v>
      </c>
    </row>
    <row r="25" spans="1:47" ht="15" x14ac:dyDescent="0.25">
      <c r="A25" t="s">
        <v>812</v>
      </c>
      <c r="B25" t="s">
        <v>572</v>
      </c>
      <c r="C25" t="s">
        <v>173</v>
      </c>
      <c r="D25"/>
      <c r="E25">
        <v>101.30500000000001</v>
      </c>
      <c r="F25" t="s">
        <v>1543</v>
      </c>
      <c r="G25">
        <v>1881027</v>
      </c>
      <c r="H25">
        <v>0.36236223107227061</v>
      </c>
      <c r="I25">
        <v>1244262</v>
      </c>
      <c r="J25">
        <v>0</v>
      </c>
      <c r="K25">
        <v>0.75967329947304574</v>
      </c>
      <c r="L25" s="126">
        <v>227155.4031</v>
      </c>
      <c r="M25">
        <v>60442</v>
      </c>
      <c r="N25">
        <v>32</v>
      </c>
      <c r="O25">
        <v>60.850000000000009</v>
      </c>
      <c r="P25">
        <v>0</v>
      </c>
      <c r="Q25">
        <v>-6.01</v>
      </c>
      <c r="R25">
        <v>10741.5</v>
      </c>
      <c r="S25">
        <v>3742.4524200000001</v>
      </c>
      <c r="T25">
        <v>4269.0878665166001</v>
      </c>
      <c r="U25">
        <v>0.106931750116946</v>
      </c>
      <c r="V25">
        <v>9.8268287402836205E-2</v>
      </c>
      <c r="W25">
        <v>2.99854446780114E-3</v>
      </c>
      <c r="X25">
        <v>9416.4</v>
      </c>
      <c r="Y25">
        <v>220.96</v>
      </c>
      <c r="Z25">
        <v>65437.742577842095</v>
      </c>
      <c r="AA25">
        <v>15.2173913043478</v>
      </c>
      <c r="AB25">
        <v>16.937239409847937</v>
      </c>
      <c r="AC25">
        <v>18.5</v>
      </c>
      <c r="AD25">
        <v>202.29472540540542</v>
      </c>
      <c r="AE25">
        <v>0.3765</v>
      </c>
      <c r="AF25">
        <v>0.11534258952626632</v>
      </c>
      <c r="AG25">
        <v>0.12301312862605818</v>
      </c>
      <c r="AH25">
        <v>0.25527269876021824</v>
      </c>
      <c r="AI25">
        <v>188.85477240082054</v>
      </c>
      <c r="AJ25">
        <v>6.3006290500580091</v>
      </c>
      <c r="AK25">
        <v>1.4645696114774045</v>
      </c>
      <c r="AL25">
        <v>3.1275970599054865</v>
      </c>
      <c r="AM25">
        <v>1.5</v>
      </c>
      <c r="AN25">
        <v>0.84591695838290404</v>
      </c>
      <c r="AO25">
        <v>11</v>
      </c>
      <c r="AP25">
        <v>0.16387024608501119</v>
      </c>
      <c r="AQ25">
        <v>150.72999999999999</v>
      </c>
      <c r="AR25" t="s">
        <v>1561</v>
      </c>
      <c r="AS25">
        <v>-33152.560000000056</v>
      </c>
      <c r="AT25">
        <v>0.3812933504769106</v>
      </c>
      <c r="AU25">
        <v>40199577.609999999</v>
      </c>
    </row>
    <row r="26" spans="1:47" ht="15" x14ac:dyDescent="0.25">
      <c r="A26" t="s">
        <v>813</v>
      </c>
      <c r="B26" t="s">
        <v>571</v>
      </c>
      <c r="C26" t="s">
        <v>173</v>
      </c>
      <c r="D26"/>
      <c r="E26">
        <v>102.72</v>
      </c>
      <c r="F26" t="s">
        <v>1539</v>
      </c>
      <c r="G26">
        <v>-161413</v>
      </c>
      <c r="H26">
        <v>0.25495777433823841</v>
      </c>
      <c r="I26">
        <v>-161413</v>
      </c>
      <c r="J26">
        <v>0</v>
      </c>
      <c r="K26">
        <v>0.77432938481403024</v>
      </c>
      <c r="L26" s="126">
        <v>188858.09150000001</v>
      </c>
      <c r="M26">
        <v>66817</v>
      </c>
      <c r="N26">
        <v>14</v>
      </c>
      <c r="O26">
        <v>49.33</v>
      </c>
      <c r="P26">
        <v>0</v>
      </c>
      <c r="Q26">
        <v>-20.260000000000002</v>
      </c>
      <c r="R26">
        <v>9202.9</v>
      </c>
      <c r="S26">
        <v>4207.515813</v>
      </c>
      <c r="T26">
        <v>4736.5891343662097</v>
      </c>
      <c r="U26">
        <v>0.10739888453985499</v>
      </c>
      <c r="V26">
        <v>8.6842583662085499E-2</v>
      </c>
      <c r="W26">
        <v>2.40059347342018E-2</v>
      </c>
      <c r="X26">
        <v>8174.9000000000005</v>
      </c>
      <c r="Y26">
        <v>227.47</v>
      </c>
      <c r="Z26">
        <v>59527.317096759994</v>
      </c>
      <c r="AA26">
        <v>10.091269841269797</v>
      </c>
      <c r="AB26">
        <v>18.497014168901394</v>
      </c>
      <c r="AC26">
        <v>20</v>
      </c>
      <c r="AD26">
        <v>210.37579065</v>
      </c>
      <c r="AE26">
        <v>0.432</v>
      </c>
      <c r="AF26">
        <v>0.11329821455500556</v>
      </c>
      <c r="AG26">
        <v>0.15813612470638491</v>
      </c>
      <c r="AH26">
        <v>0.28142157087212205</v>
      </c>
      <c r="AI26">
        <v>155.69163114634264</v>
      </c>
      <c r="AJ26">
        <v>5.2066095790558338</v>
      </c>
      <c r="AK26">
        <v>1.7837070564439186</v>
      </c>
      <c r="AL26">
        <v>1.7124494905163532</v>
      </c>
      <c r="AM26">
        <v>1.25</v>
      </c>
      <c r="AN26">
        <v>1.20053111952318</v>
      </c>
      <c r="AO26">
        <v>21</v>
      </c>
      <c r="AP26">
        <v>8.1715210355987056E-2</v>
      </c>
      <c r="AQ26">
        <v>110.9</v>
      </c>
      <c r="AR26">
        <v>3.6865206885736876</v>
      </c>
      <c r="AS26">
        <v>176655.19999999995</v>
      </c>
      <c r="AT26">
        <v>0.27360166532862729</v>
      </c>
      <c r="AU26">
        <v>38721255.359999999</v>
      </c>
    </row>
    <row r="27" spans="1:47" ht="15" x14ac:dyDescent="0.25">
      <c r="A27" t="s">
        <v>814</v>
      </c>
      <c r="B27" t="s">
        <v>469</v>
      </c>
      <c r="C27" t="s">
        <v>160</v>
      </c>
      <c r="D27"/>
      <c r="E27">
        <v>94.34</v>
      </c>
      <c r="F27" t="s">
        <v>1539</v>
      </c>
      <c r="G27">
        <v>602806</v>
      </c>
      <c r="H27">
        <v>0.67042094546095432</v>
      </c>
      <c r="I27">
        <v>611655</v>
      </c>
      <c r="J27">
        <v>0</v>
      </c>
      <c r="K27">
        <v>0.67563429114032469</v>
      </c>
      <c r="L27" s="126">
        <v>177577.08170000001</v>
      </c>
      <c r="M27">
        <v>39815</v>
      </c>
      <c r="N27">
        <v>14</v>
      </c>
      <c r="O27">
        <v>1.44</v>
      </c>
      <c r="P27">
        <v>0</v>
      </c>
      <c r="Q27">
        <v>184.8</v>
      </c>
      <c r="R27">
        <v>11511.2</v>
      </c>
      <c r="S27">
        <v>721.09656299999995</v>
      </c>
      <c r="T27">
        <v>775.11621185097511</v>
      </c>
      <c r="U27">
        <v>0.289762625036947</v>
      </c>
      <c r="V27">
        <v>8.0227199751609399E-2</v>
      </c>
      <c r="W27" t="s">
        <v>1561</v>
      </c>
      <c r="X27">
        <v>10708.9</v>
      </c>
      <c r="Y27">
        <v>48.27</v>
      </c>
      <c r="Z27">
        <v>58589.641599337105</v>
      </c>
      <c r="AA27">
        <v>14.607142857142899</v>
      </c>
      <c r="AB27">
        <v>14.938814232442509</v>
      </c>
      <c r="AC27">
        <v>8.1</v>
      </c>
      <c r="AD27">
        <v>89.024267037037035</v>
      </c>
      <c r="AE27">
        <v>0.7863</v>
      </c>
      <c r="AF27">
        <v>0.11221161609257035</v>
      </c>
      <c r="AG27">
        <v>0.15476935225191188</v>
      </c>
      <c r="AH27">
        <v>0.27378095252570084</v>
      </c>
      <c r="AI27">
        <v>224.69528813993253</v>
      </c>
      <c r="AJ27">
        <v>3.9938547279157182</v>
      </c>
      <c r="AK27">
        <v>1.5996835712566424</v>
      </c>
      <c r="AL27">
        <v>1.4011980102081751</v>
      </c>
      <c r="AM27">
        <v>2.5</v>
      </c>
      <c r="AN27">
        <v>1.1779796648465399</v>
      </c>
      <c r="AO27">
        <v>52</v>
      </c>
      <c r="AP27">
        <v>1.0416666666666666E-2</v>
      </c>
      <c r="AQ27">
        <v>6.13</v>
      </c>
      <c r="AR27">
        <v>4.0927432134914339</v>
      </c>
      <c r="AS27">
        <v>-24179.929999999993</v>
      </c>
      <c r="AT27">
        <v>0.63683873393003854</v>
      </c>
      <c r="AU27">
        <v>8300663.6200000001</v>
      </c>
    </row>
    <row r="28" spans="1:47" ht="15" x14ac:dyDescent="0.25">
      <c r="A28" t="s">
        <v>815</v>
      </c>
      <c r="B28" t="s">
        <v>107</v>
      </c>
      <c r="C28" t="s">
        <v>98</v>
      </c>
      <c r="D28"/>
      <c r="E28">
        <v>73.522000000000006</v>
      </c>
      <c r="F28" t="s">
        <v>1543</v>
      </c>
      <c r="G28">
        <v>3586073</v>
      </c>
      <c r="H28">
        <v>0.42274371311292402</v>
      </c>
      <c r="I28">
        <v>3623207</v>
      </c>
      <c r="J28">
        <v>0</v>
      </c>
      <c r="K28">
        <v>0.66888973696605492</v>
      </c>
      <c r="L28" s="126">
        <v>82181.165699999998</v>
      </c>
      <c r="M28">
        <v>28936</v>
      </c>
      <c r="N28">
        <v>62</v>
      </c>
      <c r="O28">
        <v>120.57000000000004</v>
      </c>
      <c r="P28">
        <v>0</v>
      </c>
      <c r="Q28">
        <v>-229.01000000000005</v>
      </c>
      <c r="R28">
        <v>11573</v>
      </c>
      <c r="S28">
        <v>3732.3907989999998</v>
      </c>
      <c r="T28">
        <v>4976.7672227199</v>
      </c>
      <c r="U28">
        <v>0.75693317129517401</v>
      </c>
      <c r="V28">
        <v>0.194546043033475</v>
      </c>
      <c r="W28">
        <v>7.0137784090063097E-3</v>
      </c>
      <c r="X28">
        <v>8679.2999999999993</v>
      </c>
      <c r="Y28">
        <v>241.5</v>
      </c>
      <c r="Z28">
        <v>61125.197805383003</v>
      </c>
      <c r="AA28">
        <v>12.233606557377</v>
      </c>
      <c r="AB28">
        <v>15.455034364389233</v>
      </c>
      <c r="AC28">
        <v>31</v>
      </c>
      <c r="AD28">
        <v>120.39970319354838</v>
      </c>
      <c r="AE28">
        <v>0.57589999999999997</v>
      </c>
      <c r="AF28">
        <v>0.11185573527562934</v>
      </c>
      <c r="AG28">
        <v>0.15540294360179857</v>
      </c>
      <c r="AH28">
        <v>0.27369400499613372</v>
      </c>
      <c r="AI28">
        <v>172.08219465445103</v>
      </c>
      <c r="AJ28">
        <v>6.8619930154855071</v>
      </c>
      <c r="AK28">
        <v>1.2700956595119248</v>
      </c>
      <c r="AL28">
        <v>3.8791690202684816</v>
      </c>
      <c r="AM28">
        <v>0.9</v>
      </c>
      <c r="AN28">
        <v>0.73152980357030195</v>
      </c>
      <c r="AO28">
        <v>9</v>
      </c>
      <c r="AP28">
        <v>5.5700609225413401E-2</v>
      </c>
      <c r="AQ28">
        <v>110.22</v>
      </c>
      <c r="AR28">
        <v>3.5334320150454803</v>
      </c>
      <c r="AS28">
        <v>62338.469999999972</v>
      </c>
      <c r="AT28">
        <v>0.60231426538307209</v>
      </c>
      <c r="AU28">
        <v>43194820.740000002</v>
      </c>
    </row>
    <row r="29" spans="1:47" ht="15" x14ac:dyDescent="0.25">
      <c r="A29" t="s">
        <v>816</v>
      </c>
      <c r="B29" t="s">
        <v>338</v>
      </c>
      <c r="C29" t="s">
        <v>113</v>
      </c>
      <c r="D29"/>
      <c r="E29">
        <v>81.93</v>
      </c>
      <c r="F29" t="s">
        <v>1539</v>
      </c>
      <c r="G29">
        <v>1088868</v>
      </c>
      <c r="H29">
        <v>0.42866414988724927</v>
      </c>
      <c r="I29">
        <v>601976</v>
      </c>
      <c r="J29">
        <v>3.7584048036887192E-3</v>
      </c>
      <c r="K29">
        <v>0.49556310186847607</v>
      </c>
      <c r="L29" s="126">
        <v>183335.0404</v>
      </c>
      <c r="M29">
        <v>36309</v>
      </c>
      <c r="N29">
        <v>16</v>
      </c>
      <c r="O29">
        <v>9.4099999999999984</v>
      </c>
      <c r="P29">
        <v>0</v>
      </c>
      <c r="Q29">
        <v>190.38</v>
      </c>
      <c r="R29">
        <v>9277.3000000000011</v>
      </c>
      <c r="S29">
        <v>1376.4332239999999</v>
      </c>
      <c r="T29">
        <v>1585.2938001641801</v>
      </c>
      <c r="U29">
        <v>0.38302374848807003</v>
      </c>
      <c r="V29">
        <v>0.115455334286525</v>
      </c>
      <c r="W29">
        <v>7.2651544772650697E-4</v>
      </c>
      <c r="X29">
        <v>8055.1</v>
      </c>
      <c r="Y29">
        <v>78.03</v>
      </c>
      <c r="Z29">
        <v>46832.659874407305</v>
      </c>
      <c r="AA29">
        <v>13.869047619047599</v>
      </c>
      <c r="AB29">
        <v>17.63979525823401</v>
      </c>
      <c r="AC29">
        <v>7.5</v>
      </c>
      <c r="AD29">
        <v>183.52442986666665</v>
      </c>
      <c r="AE29">
        <v>0.29899999999999999</v>
      </c>
      <c r="AF29">
        <v>0.10922899680264529</v>
      </c>
      <c r="AG29">
        <v>0.17945809262481921</v>
      </c>
      <c r="AH29">
        <v>0.33074866493864769</v>
      </c>
      <c r="AI29">
        <v>185.18878762548675</v>
      </c>
      <c r="AJ29">
        <v>5.7344775598273836</v>
      </c>
      <c r="AK29">
        <v>1.3421282071400549</v>
      </c>
      <c r="AL29">
        <v>3.0565723028638683</v>
      </c>
      <c r="AM29">
        <v>0.5</v>
      </c>
      <c r="AN29">
        <v>1.4447071184659801</v>
      </c>
      <c r="AO29">
        <v>125</v>
      </c>
      <c r="AP29">
        <v>5.6022408963585435E-3</v>
      </c>
      <c r="AQ29">
        <v>2.73</v>
      </c>
      <c r="AR29">
        <v>2.5327282140716116</v>
      </c>
      <c r="AS29">
        <v>-9556.8399999999674</v>
      </c>
      <c r="AT29">
        <v>0.35468887777701275</v>
      </c>
      <c r="AU29">
        <v>12780959.4</v>
      </c>
    </row>
    <row r="30" spans="1:47" ht="15" x14ac:dyDescent="0.25">
      <c r="A30" t="s">
        <v>817</v>
      </c>
      <c r="B30" t="s">
        <v>439</v>
      </c>
      <c r="C30" t="s">
        <v>375</v>
      </c>
      <c r="D30"/>
      <c r="E30">
        <v>87.14500000000001</v>
      </c>
      <c r="F30" t="s">
        <v>1539</v>
      </c>
      <c r="G30">
        <v>627816</v>
      </c>
      <c r="H30">
        <v>1.8639876300453915E-2</v>
      </c>
      <c r="I30">
        <v>639947</v>
      </c>
      <c r="J30">
        <v>1.898668464663577E-3</v>
      </c>
      <c r="K30">
        <v>0.6494106778588673</v>
      </c>
      <c r="L30" s="126">
        <v>95822.301099999997</v>
      </c>
      <c r="M30">
        <v>40213</v>
      </c>
      <c r="N30">
        <v>39</v>
      </c>
      <c r="O30">
        <v>61.39</v>
      </c>
      <c r="P30">
        <v>0</v>
      </c>
      <c r="Q30">
        <v>37.340000000000003</v>
      </c>
      <c r="R30">
        <v>8691.6</v>
      </c>
      <c r="S30">
        <v>2215.5608510000002</v>
      </c>
      <c r="T30">
        <v>2803.2108514108204</v>
      </c>
      <c r="U30">
        <v>0.46994713710077202</v>
      </c>
      <c r="V30">
        <v>0.174751379013241</v>
      </c>
      <c r="W30">
        <v>9.5523632268766801E-3</v>
      </c>
      <c r="X30">
        <v>6869.5</v>
      </c>
      <c r="Y30">
        <v>122.79</v>
      </c>
      <c r="Z30">
        <v>57606.330238618801</v>
      </c>
      <c r="AA30">
        <v>11.446153846153798</v>
      </c>
      <c r="AB30">
        <v>18.043495813991367</v>
      </c>
      <c r="AC30">
        <v>13</v>
      </c>
      <c r="AD30">
        <v>170.42775776923079</v>
      </c>
      <c r="AE30">
        <v>0.31009999999999999</v>
      </c>
      <c r="AF30">
        <v>0.11676593453320847</v>
      </c>
      <c r="AG30">
        <v>0.1701699192918418</v>
      </c>
      <c r="AH30">
        <v>0.29212491620930042</v>
      </c>
      <c r="AI30">
        <v>127.2905683780743</v>
      </c>
      <c r="AJ30">
        <v>5.0604795404581235</v>
      </c>
      <c r="AK30">
        <v>1.4093487341323312</v>
      </c>
      <c r="AL30">
        <v>2.7396956244237995</v>
      </c>
      <c r="AM30">
        <v>0.5</v>
      </c>
      <c r="AN30">
        <v>1.39705244424959</v>
      </c>
      <c r="AO30">
        <v>26</v>
      </c>
      <c r="AP30">
        <v>2.759084791386272E-2</v>
      </c>
      <c r="AQ30">
        <v>55.35</v>
      </c>
      <c r="AR30">
        <v>3.1711906019761265</v>
      </c>
      <c r="AS30">
        <v>-40498.619999999995</v>
      </c>
      <c r="AT30">
        <v>0.4574437411579107</v>
      </c>
      <c r="AU30">
        <v>19256718.140000001</v>
      </c>
    </row>
    <row r="31" spans="1:47" ht="15" x14ac:dyDescent="0.25">
      <c r="A31" t="s">
        <v>818</v>
      </c>
      <c r="B31" t="s">
        <v>397</v>
      </c>
      <c r="C31" t="s">
        <v>164</v>
      </c>
      <c r="D31"/>
      <c r="E31">
        <v>89.091999999999999</v>
      </c>
      <c r="F31" t="s">
        <v>1539</v>
      </c>
      <c r="G31">
        <v>751367</v>
      </c>
      <c r="H31">
        <v>0.72899479753196128</v>
      </c>
      <c r="I31">
        <v>881207</v>
      </c>
      <c r="J31">
        <v>2.861369614211658E-3</v>
      </c>
      <c r="K31">
        <v>0.69728562802963168</v>
      </c>
      <c r="L31" s="126">
        <v>136599.95850000001</v>
      </c>
      <c r="M31">
        <v>37677</v>
      </c>
      <c r="N31">
        <v>8</v>
      </c>
      <c r="O31">
        <v>36.050000000000004</v>
      </c>
      <c r="P31">
        <v>0</v>
      </c>
      <c r="Q31">
        <v>57.69</v>
      </c>
      <c r="R31">
        <v>9066.2000000000007</v>
      </c>
      <c r="S31">
        <v>1725.5877149999999</v>
      </c>
      <c r="T31">
        <v>1953.3390358580602</v>
      </c>
      <c r="U31">
        <v>0.42551703608993302</v>
      </c>
      <c r="V31">
        <v>9.0058907842885297E-2</v>
      </c>
      <c r="W31">
        <v>8.3378282511706505E-3</v>
      </c>
      <c r="X31">
        <v>8009.1</v>
      </c>
      <c r="Y31">
        <v>94.56</v>
      </c>
      <c r="Z31">
        <v>55824.111252115101</v>
      </c>
      <c r="AA31">
        <v>13.843137254902</v>
      </c>
      <c r="AB31">
        <v>18.248601046954313</v>
      </c>
      <c r="AC31">
        <v>14</v>
      </c>
      <c r="AD31">
        <v>123.25626535714285</v>
      </c>
      <c r="AE31">
        <v>0.29899999999999999</v>
      </c>
      <c r="AF31">
        <v>0.111086701452399</v>
      </c>
      <c r="AG31">
        <v>0.12922182141312549</v>
      </c>
      <c r="AH31">
        <v>0.2485304377995953</v>
      </c>
      <c r="AI31">
        <v>198.67897587576417</v>
      </c>
      <c r="AJ31">
        <v>5.2600761584188449</v>
      </c>
      <c r="AK31">
        <v>1.2381116737351168</v>
      </c>
      <c r="AL31">
        <v>3.0493472718893471</v>
      </c>
      <c r="AM31">
        <v>3.25</v>
      </c>
      <c r="AN31">
        <v>1.0904745282319399</v>
      </c>
      <c r="AO31">
        <v>46</v>
      </c>
      <c r="AP31">
        <v>1.7345399698340876E-2</v>
      </c>
      <c r="AQ31">
        <v>25.22</v>
      </c>
      <c r="AR31">
        <v>3.0633528467484425</v>
      </c>
      <c r="AS31">
        <v>79400.949999999953</v>
      </c>
      <c r="AT31">
        <v>0.62006893305527122</v>
      </c>
      <c r="AU31">
        <v>15644493.98</v>
      </c>
    </row>
    <row r="32" spans="1:47" ht="15" x14ac:dyDescent="0.25">
      <c r="A32" t="s">
        <v>819</v>
      </c>
      <c r="B32" t="s">
        <v>108</v>
      </c>
      <c r="C32" t="s">
        <v>109</v>
      </c>
      <c r="D32"/>
      <c r="E32">
        <v>102.92100000000001</v>
      </c>
      <c r="F32" t="s">
        <v>1539</v>
      </c>
      <c r="G32">
        <v>2309670</v>
      </c>
      <c r="H32">
        <v>0.41722472036976022</v>
      </c>
      <c r="I32">
        <v>2309934</v>
      </c>
      <c r="J32">
        <v>6.6135640175281262E-3</v>
      </c>
      <c r="K32">
        <v>0.78427658755467011</v>
      </c>
      <c r="L32" s="126">
        <v>220360.68729999999</v>
      </c>
      <c r="M32">
        <v>66546</v>
      </c>
      <c r="N32">
        <v>38</v>
      </c>
      <c r="O32">
        <v>8.39</v>
      </c>
      <c r="P32">
        <v>0</v>
      </c>
      <c r="Q32">
        <v>-2.36</v>
      </c>
      <c r="R32">
        <v>12926.300000000001</v>
      </c>
      <c r="S32">
        <v>2450.4769409999999</v>
      </c>
      <c r="T32">
        <v>2794.8451078203602</v>
      </c>
      <c r="U32">
        <v>7.3086070716876006E-2</v>
      </c>
      <c r="V32">
        <v>0.109261351747607</v>
      </c>
      <c r="W32">
        <v>2.6029757282258E-3</v>
      </c>
      <c r="X32">
        <v>11333.6</v>
      </c>
      <c r="Y32">
        <v>168.31</v>
      </c>
      <c r="Z32">
        <v>75456.16713207771</v>
      </c>
      <c r="AA32">
        <v>15.5480225988701</v>
      </c>
      <c r="AB32">
        <v>14.559306880161605</v>
      </c>
      <c r="AC32">
        <v>16</v>
      </c>
      <c r="AD32">
        <v>153.15480881249999</v>
      </c>
      <c r="AE32">
        <v>0.33229999999999998</v>
      </c>
      <c r="AF32">
        <v>0.11916525945284201</v>
      </c>
      <c r="AG32">
        <v>0.10990614961567058</v>
      </c>
      <c r="AH32">
        <v>0.23420871061257739</v>
      </c>
      <c r="AI32">
        <v>162.95644056827712</v>
      </c>
      <c r="AJ32">
        <v>7.356700173544592</v>
      </c>
      <c r="AK32">
        <v>1.3195047843714705</v>
      </c>
      <c r="AL32">
        <v>5.5141052686936067</v>
      </c>
      <c r="AM32">
        <v>0</v>
      </c>
      <c r="AN32">
        <v>1.1491608980111301</v>
      </c>
      <c r="AO32">
        <v>5</v>
      </c>
      <c r="AP32">
        <v>0.13725490196078433</v>
      </c>
      <c r="AQ32">
        <v>165.4</v>
      </c>
      <c r="AR32" t="s">
        <v>1561</v>
      </c>
      <c r="AS32">
        <v>31825.969999999972</v>
      </c>
      <c r="AT32">
        <v>0.27962810453649656</v>
      </c>
      <c r="AU32">
        <v>31675527.620000001</v>
      </c>
    </row>
    <row r="33" spans="1:47" ht="15" x14ac:dyDescent="0.25">
      <c r="A33" t="s">
        <v>820</v>
      </c>
      <c r="B33" t="s">
        <v>110</v>
      </c>
      <c r="C33" t="s">
        <v>109</v>
      </c>
      <c r="D33"/>
      <c r="E33">
        <v>107.42200000000001</v>
      </c>
      <c r="F33" t="s">
        <v>1539</v>
      </c>
      <c r="G33">
        <v>1833245</v>
      </c>
      <c r="H33">
        <v>0.60982971051332169</v>
      </c>
      <c r="I33">
        <v>1865959</v>
      </c>
      <c r="J33">
        <v>0</v>
      </c>
      <c r="K33">
        <v>0.73429647258071562</v>
      </c>
      <c r="L33" s="126">
        <v>516644.36489999999</v>
      </c>
      <c r="M33">
        <v>70105</v>
      </c>
      <c r="N33">
        <v>4</v>
      </c>
      <c r="O33">
        <v>9.43</v>
      </c>
      <c r="P33">
        <v>0</v>
      </c>
      <c r="Q33">
        <v>0</v>
      </c>
      <c r="R33">
        <v>21058.100000000002</v>
      </c>
      <c r="S33">
        <v>1416.595914</v>
      </c>
      <c r="T33">
        <v>1731.3962005849401</v>
      </c>
      <c r="U33">
        <v>9.5532888145828707E-2</v>
      </c>
      <c r="V33">
        <v>0.13723726298987499</v>
      </c>
      <c r="W33">
        <v>5.38058434636993E-2</v>
      </c>
      <c r="X33">
        <v>17229.400000000001</v>
      </c>
      <c r="Y33">
        <v>118.56</v>
      </c>
      <c r="Z33">
        <v>89065.645242914994</v>
      </c>
      <c r="AA33">
        <v>13.8333333333333</v>
      </c>
      <c r="AB33">
        <v>11.948346103238865</v>
      </c>
      <c r="AC33">
        <v>13</v>
      </c>
      <c r="AD33">
        <v>108.96891646153846</v>
      </c>
      <c r="AE33">
        <v>0.60909999999999997</v>
      </c>
      <c r="AF33">
        <v>0.11616375038697832</v>
      </c>
      <c r="AG33">
        <v>0.12932655387305206</v>
      </c>
      <c r="AH33">
        <v>0.25520418034001968</v>
      </c>
      <c r="AI33">
        <v>361.98184318636964</v>
      </c>
      <c r="AJ33">
        <v>7.0386043776887641</v>
      </c>
      <c r="AK33">
        <v>1.7213250075080637</v>
      </c>
      <c r="AL33">
        <v>0.66018865716815334</v>
      </c>
      <c r="AM33">
        <v>2.7</v>
      </c>
      <c r="AN33">
        <v>0.57057151346022394</v>
      </c>
      <c r="AO33">
        <v>5</v>
      </c>
      <c r="AP33">
        <v>0.25942350332594233</v>
      </c>
      <c r="AQ33">
        <v>152.19999999999999</v>
      </c>
      <c r="AR33" t="s">
        <v>1561</v>
      </c>
      <c r="AS33">
        <v>-4531.2800000000279</v>
      </c>
      <c r="AT33">
        <v>0.24936539524707396</v>
      </c>
      <c r="AU33">
        <v>29830835.98</v>
      </c>
    </row>
    <row r="34" spans="1:47" ht="15" x14ac:dyDescent="0.25">
      <c r="A34" t="s">
        <v>821</v>
      </c>
      <c r="B34" t="s">
        <v>449</v>
      </c>
      <c r="C34" t="s">
        <v>168</v>
      </c>
      <c r="D34"/>
      <c r="E34">
        <v>85.977000000000004</v>
      </c>
      <c r="F34" t="s">
        <v>1539</v>
      </c>
      <c r="G34">
        <v>-173164</v>
      </c>
      <c r="H34">
        <v>1.4396900551048742E-2</v>
      </c>
      <c r="I34">
        <v>-185047</v>
      </c>
      <c r="J34">
        <v>0</v>
      </c>
      <c r="K34">
        <v>0.70353012759100919</v>
      </c>
      <c r="L34" s="126">
        <v>130326.39569999999</v>
      </c>
      <c r="M34">
        <v>36274</v>
      </c>
      <c r="N34">
        <v>44</v>
      </c>
      <c r="O34">
        <v>53.36</v>
      </c>
      <c r="P34">
        <v>0</v>
      </c>
      <c r="Q34">
        <v>55.52000000000001</v>
      </c>
      <c r="R34">
        <v>10063.9</v>
      </c>
      <c r="S34">
        <v>1795.59203</v>
      </c>
      <c r="T34">
        <v>2152.3241790318702</v>
      </c>
      <c r="U34">
        <v>0.420729498894022</v>
      </c>
      <c r="V34">
        <v>0.14906839834881599</v>
      </c>
      <c r="W34">
        <v>3.8984356596860098E-3</v>
      </c>
      <c r="X34">
        <v>8395.7999999999993</v>
      </c>
      <c r="Y34">
        <v>110.96000000000001</v>
      </c>
      <c r="Z34">
        <v>53541.945475847206</v>
      </c>
      <c r="AA34">
        <v>10.8793103448276</v>
      </c>
      <c r="AB34">
        <v>16.182336247296323</v>
      </c>
      <c r="AC34">
        <v>17.3</v>
      </c>
      <c r="AD34">
        <v>103.79144682080924</v>
      </c>
      <c r="AE34">
        <v>0.58699999999999997</v>
      </c>
      <c r="AF34">
        <v>0.1080380676537992</v>
      </c>
      <c r="AG34">
        <v>0.19092693533559979</v>
      </c>
      <c r="AH34">
        <v>0.30546439639113115</v>
      </c>
      <c r="AI34">
        <v>137.22047986590806</v>
      </c>
      <c r="AJ34">
        <v>6.9424328306113843</v>
      </c>
      <c r="AK34">
        <v>1.8749847803500113</v>
      </c>
      <c r="AL34">
        <v>3.4492524107925586</v>
      </c>
      <c r="AM34">
        <v>0.5</v>
      </c>
      <c r="AN34">
        <v>1.16464940370159</v>
      </c>
      <c r="AO34">
        <v>112</v>
      </c>
      <c r="AP34">
        <v>2.1018593371059015E-2</v>
      </c>
      <c r="AQ34">
        <v>11.38</v>
      </c>
      <c r="AR34">
        <v>3.7183692479637207</v>
      </c>
      <c r="AS34">
        <v>-185129.5</v>
      </c>
      <c r="AT34">
        <v>0.42645173321098628</v>
      </c>
      <c r="AU34">
        <v>18070588.219999999</v>
      </c>
    </row>
    <row r="35" spans="1:47" ht="15" x14ac:dyDescent="0.25">
      <c r="A35" t="s">
        <v>822</v>
      </c>
      <c r="B35" t="s">
        <v>508</v>
      </c>
      <c r="C35" t="s">
        <v>176</v>
      </c>
      <c r="D35"/>
      <c r="E35">
        <v>98.037000000000006</v>
      </c>
      <c r="F35" t="s">
        <v>1539</v>
      </c>
      <c r="G35">
        <v>-3482447</v>
      </c>
      <c r="H35">
        <v>0.28634608731724487</v>
      </c>
      <c r="I35">
        <v>-3343976</v>
      </c>
      <c r="J35">
        <v>0</v>
      </c>
      <c r="K35">
        <v>0.83560616092386675</v>
      </c>
      <c r="L35" s="126">
        <v>216671.78649999999</v>
      </c>
      <c r="M35">
        <v>61847</v>
      </c>
      <c r="N35">
        <v>383</v>
      </c>
      <c r="O35">
        <v>270.17000000000007</v>
      </c>
      <c r="P35">
        <v>0</v>
      </c>
      <c r="Q35">
        <v>-58.39</v>
      </c>
      <c r="R35">
        <v>11496.300000000001</v>
      </c>
      <c r="S35">
        <v>7712.245226</v>
      </c>
      <c r="T35">
        <v>9283.2094663567805</v>
      </c>
      <c r="U35">
        <v>0.13429968286125099</v>
      </c>
      <c r="V35">
        <v>0.14128591481071801</v>
      </c>
      <c r="W35">
        <v>2.1749602753101002E-2</v>
      </c>
      <c r="X35">
        <v>9550.8000000000011</v>
      </c>
      <c r="Y35">
        <v>432.35</v>
      </c>
      <c r="Z35">
        <v>67399.621949809196</v>
      </c>
      <c r="AA35">
        <v>12.8547008547009</v>
      </c>
      <c r="AB35">
        <v>17.837967447669712</v>
      </c>
      <c r="AC35">
        <v>39.94</v>
      </c>
      <c r="AD35">
        <v>193.09577431146721</v>
      </c>
      <c r="AE35">
        <v>0</v>
      </c>
      <c r="AF35">
        <v>0.11918319767533112</v>
      </c>
      <c r="AG35">
        <v>0.16172505041348487</v>
      </c>
      <c r="AH35">
        <v>0.2859418116876421</v>
      </c>
      <c r="AI35">
        <v>151.99477786937268</v>
      </c>
      <c r="AJ35">
        <v>5.4539117367800101</v>
      </c>
      <c r="AK35">
        <v>1.0041521436657421</v>
      </c>
      <c r="AL35">
        <v>2.6956463158397606</v>
      </c>
      <c r="AM35">
        <v>2</v>
      </c>
      <c r="AN35">
        <v>0.761301256622408</v>
      </c>
      <c r="AO35">
        <v>47</v>
      </c>
      <c r="AP35">
        <v>7.2384294801491555E-2</v>
      </c>
      <c r="AQ35">
        <v>90.23</v>
      </c>
      <c r="AR35">
        <v>4.4778234866258</v>
      </c>
      <c r="AS35">
        <v>-9425.3100000000559</v>
      </c>
      <c r="AT35">
        <v>0.33750079420631857</v>
      </c>
      <c r="AU35">
        <v>88662067.109999999</v>
      </c>
    </row>
    <row r="36" spans="1:47" ht="15" x14ac:dyDescent="0.25">
      <c r="A36" t="s">
        <v>823</v>
      </c>
      <c r="B36" t="s">
        <v>111</v>
      </c>
      <c r="C36" t="s">
        <v>109</v>
      </c>
      <c r="D36"/>
      <c r="E36">
        <v>74.075000000000003</v>
      </c>
      <c r="F36" t="s">
        <v>1543</v>
      </c>
      <c r="G36">
        <v>-763249</v>
      </c>
      <c r="H36">
        <v>0.25216305011585277</v>
      </c>
      <c r="I36">
        <v>-524769</v>
      </c>
      <c r="J36">
        <v>7.8784125611135979E-3</v>
      </c>
      <c r="K36">
        <v>0.75194834835703772</v>
      </c>
      <c r="L36" s="126">
        <v>187856.04639999999</v>
      </c>
      <c r="M36">
        <v>32532</v>
      </c>
      <c r="N36">
        <v>40</v>
      </c>
      <c r="O36">
        <v>213.76999999999992</v>
      </c>
      <c r="P36">
        <v>0</v>
      </c>
      <c r="Q36">
        <v>-52.19</v>
      </c>
      <c r="R36">
        <v>14615.6</v>
      </c>
      <c r="S36">
        <v>3215.1145419999998</v>
      </c>
      <c r="T36">
        <v>4223.3217080368995</v>
      </c>
      <c r="U36">
        <v>0.650630372782532</v>
      </c>
      <c r="V36">
        <v>0.18515772151299001</v>
      </c>
      <c r="W36">
        <v>2.4280974124000598E-2</v>
      </c>
      <c r="X36">
        <v>11126.5</v>
      </c>
      <c r="Y36">
        <v>223.29</v>
      </c>
      <c r="Z36">
        <v>66194.544538492511</v>
      </c>
      <c r="AA36">
        <v>11.970212765957399</v>
      </c>
      <c r="AB36">
        <v>14.398829065341037</v>
      </c>
      <c r="AC36">
        <v>35</v>
      </c>
      <c r="AD36">
        <v>91.860415485714285</v>
      </c>
      <c r="AE36">
        <v>0.66449999999999998</v>
      </c>
      <c r="AF36">
        <v>0.11882144260139567</v>
      </c>
      <c r="AG36">
        <v>0.12366381274198683</v>
      </c>
      <c r="AH36">
        <v>0.26247196264614553</v>
      </c>
      <c r="AI36">
        <v>246.37411502834104</v>
      </c>
      <c r="AJ36">
        <v>7.0597524368120528</v>
      </c>
      <c r="AK36">
        <v>1.0987935807786942</v>
      </c>
      <c r="AL36">
        <v>2.7279531662460661</v>
      </c>
      <c r="AM36">
        <v>1</v>
      </c>
      <c r="AN36">
        <v>0.55094209046664899</v>
      </c>
      <c r="AO36">
        <v>20</v>
      </c>
      <c r="AP36">
        <v>8.9567430025445288E-2</v>
      </c>
      <c r="AQ36">
        <v>86.2</v>
      </c>
      <c r="AR36">
        <v>3.11676837551164</v>
      </c>
      <c r="AS36">
        <v>53226.399999999907</v>
      </c>
      <c r="AT36">
        <v>0.55544245400359094</v>
      </c>
      <c r="AU36">
        <v>46990972.549999997</v>
      </c>
    </row>
    <row r="37" spans="1:47" ht="15" x14ac:dyDescent="0.25">
      <c r="A37" t="s">
        <v>824</v>
      </c>
      <c r="B37" t="s">
        <v>112</v>
      </c>
      <c r="C37" t="s">
        <v>113</v>
      </c>
      <c r="D37"/>
      <c r="E37">
        <v>82.111000000000004</v>
      </c>
      <c r="F37" t="s">
        <v>1543</v>
      </c>
      <c r="G37">
        <v>2437035</v>
      </c>
      <c r="H37">
        <v>0.39176301116767098</v>
      </c>
      <c r="I37">
        <v>2367035</v>
      </c>
      <c r="J37">
        <v>0</v>
      </c>
      <c r="K37">
        <v>0.51076147536620564</v>
      </c>
      <c r="L37" s="126">
        <v>102550.40459999999</v>
      </c>
      <c r="M37">
        <v>31059</v>
      </c>
      <c r="N37">
        <v>6</v>
      </c>
      <c r="O37">
        <v>9.43</v>
      </c>
      <c r="P37">
        <v>0</v>
      </c>
      <c r="Q37">
        <v>-135.14999999999998</v>
      </c>
      <c r="R37">
        <v>11449.5</v>
      </c>
      <c r="S37">
        <v>1154.119649</v>
      </c>
      <c r="T37">
        <v>1497.7218650135201</v>
      </c>
      <c r="U37">
        <v>0.62444757060019496</v>
      </c>
      <c r="V37">
        <v>0.191424764487308</v>
      </c>
      <c r="W37" t="s">
        <v>1561</v>
      </c>
      <c r="X37">
        <v>8822.8000000000011</v>
      </c>
      <c r="Y37">
        <v>39.840000000000003</v>
      </c>
      <c r="Z37">
        <v>61797.5763052209</v>
      </c>
      <c r="AA37">
        <v>12.7169811320755</v>
      </c>
      <c r="AB37">
        <v>28.968866691767065</v>
      </c>
      <c r="AC37">
        <v>3</v>
      </c>
      <c r="AD37">
        <v>384.70654966666666</v>
      </c>
      <c r="AE37">
        <v>0.52049999999999996</v>
      </c>
      <c r="AF37">
        <v>0.12407650694449368</v>
      </c>
      <c r="AG37">
        <v>0.21656244631595747</v>
      </c>
      <c r="AH37">
        <v>0.34582787825724493</v>
      </c>
      <c r="AI37">
        <v>267.7885263176903</v>
      </c>
      <c r="AJ37">
        <v>7.4989622726978586</v>
      </c>
      <c r="AK37">
        <v>1.4465053387691711</v>
      </c>
      <c r="AL37">
        <v>2.6283151168057985</v>
      </c>
      <c r="AM37">
        <v>3.5</v>
      </c>
      <c r="AN37">
        <v>0.98972164764430703</v>
      </c>
      <c r="AO37">
        <v>44</v>
      </c>
      <c r="AP37">
        <v>9.2592592592592587E-3</v>
      </c>
      <c r="AQ37">
        <v>15.16</v>
      </c>
      <c r="AR37">
        <v>2.4256497290805119</v>
      </c>
      <c r="AS37">
        <v>-558.1600000000326</v>
      </c>
      <c r="AT37">
        <v>0.50297115155422578</v>
      </c>
      <c r="AU37">
        <v>13214083.289999999</v>
      </c>
    </row>
    <row r="38" spans="1:47" ht="15" x14ac:dyDescent="0.25">
      <c r="A38" t="s">
        <v>825</v>
      </c>
      <c r="B38" t="s">
        <v>511</v>
      </c>
      <c r="C38" t="s">
        <v>176</v>
      </c>
      <c r="D38"/>
      <c r="E38">
        <v>100.819</v>
      </c>
      <c r="F38" t="s">
        <v>1539</v>
      </c>
      <c r="G38">
        <v>668436</v>
      </c>
      <c r="H38">
        <v>0.20423009254113814</v>
      </c>
      <c r="I38">
        <v>501764</v>
      </c>
      <c r="J38">
        <v>7.384167773024428E-3</v>
      </c>
      <c r="K38">
        <v>0.76303941356067007</v>
      </c>
      <c r="L38" s="126">
        <v>196384.88190000001</v>
      </c>
      <c r="M38">
        <v>61912</v>
      </c>
      <c r="N38">
        <v>78</v>
      </c>
      <c r="O38">
        <v>42.239999999999995</v>
      </c>
      <c r="P38">
        <v>0</v>
      </c>
      <c r="Q38">
        <v>27.22</v>
      </c>
      <c r="R38">
        <v>10948.300000000001</v>
      </c>
      <c r="S38">
        <v>2534.9942780000001</v>
      </c>
      <c r="T38">
        <v>2913.7984422355203</v>
      </c>
      <c r="U38">
        <v>0.15820442573795801</v>
      </c>
      <c r="V38">
        <v>9.71890623731025E-2</v>
      </c>
      <c r="W38">
        <v>1.5295118547798201E-2</v>
      </c>
      <c r="X38">
        <v>9525</v>
      </c>
      <c r="Y38">
        <v>141.54</v>
      </c>
      <c r="Z38">
        <v>65827.993923979113</v>
      </c>
      <c r="AA38">
        <v>15.455089820359298</v>
      </c>
      <c r="AB38">
        <v>17.9100909848806</v>
      </c>
      <c r="AC38">
        <v>11.5</v>
      </c>
      <c r="AD38">
        <v>220.43428504347827</v>
      </c>
      <c r="AE38">
        <v>0.35439999999999999</v>
      </c>
      <c r="AF38">
        <v>0.11889191695306338</v>
      </c>
      <c r="AG38">
        <v>0.10848107484016166</v>
      </c>
      <c r="AH38">
        <v>0.2464422947848556</v>
      </c>
      <c r="AI38">
        <v>224.84034971853296</v>
      </c>
      <c r="AJ38">
        <v>4.7892009740880646</v>
      </c>
      <c r="AK38">
        <v>1.0347018346611834</v>
      </c>
      <c r="AL38">
        <v>1.3304957638046981</v>
      </c>
      <c r="AM38">
        <v>2</v>
      </c>
      <c r="AN38">
        <v>0.91429023122176101</v>
      </c>
      <c r="AO38">
        <v>29</v>
      </c>
      <c r="AP38">
        <v>7.076247942951179E-2</v>
      </c>
      <c r="AQ38">
        <v>51.9</v>
      </c>
      <c r="AR38">
        <v>6.0931621108071248</v>
      </c>
      <c r="AS38">
        <v>6114.7299999999814</v>
      </c>
      <c r="AT38">
        <v>0.26421712060720037</v>
      </c>
      <c r="AU38">
        <v>27753787.199999999</v>
      </c>
    </row>
    <row r="39" spans="1:47" ht="15" x14ac:dyDescent="0.25">
      <c r="A39" t="s">
        <v>826</v>
      </c>
      <c r="B39" t="s">
        <v>114</v>
      </c>
      <c r="C39" t="s">
        <v>115</v>
      </c>
      <c r="D39"/>
      <c r="E39">
        <v>85.374000000000009</v>
      </c>
      <c r="F39" t="s">
        <v>1539</v>
      </c>
      <c r="G39">
        <v>-1317210</v>
      </c>
      <c r="H39">
        <v>0.37932075602905502</v>
      </c>
      <c r="I39">
        <v>-1280005</v>
      </c>
      <c r="J39">
        <v>0</v>
      </c>
      <c r="K39">
        <v>0.85650605429748539</v>
      </c>
      <c r="L39" s="126">
        <v>100483.8078</v>
      </c>
      <c r="M39">
        <v>31318</v>
      </c>
      <c r="N39">
        <v>56</v>
      </c>
      <c r="O39">
        <v>45.81</v>
      </c>
      <c r="P39">
        <v>0</v>
      </c>
      <c r="Q39">
        <v>-92.079999999999984</v>
      </c>
      <c r="R39">
        <v>11067.7</v>
      </c>
      <c r="S39">
        <v>2362.6331479999999</v>
      </c>
      <c r="T39">
        <v>2938.6220961005702</v>
      </c>
      <c r="U39">
        <v>0.47036158700335001</v>
      </c>
      <c r="V39">
        <v>0.16581912487414199</v>
      </c>
      <c r="W39">
        <v>5.2714899943493102E-3</v>
      </c>
      <c r="X39">
        <v>8898.3000000000011</v>
      </c>
      <c r="Y39">
        <v>184.98</v>
      </c>
      <c r="Z39">
        <v>50017.186776948904</v>
      </c>
      <c r="AA39">
        <v>12.558252427184501</v>
      </c>
      <c r="AB39">
        <v>12.772370786030923</v>
      </c>
      <c r="AC39">
        <v>17</v>
      </c>
      <c r="AD39">
        <v>138.97842047058822</v>
      </c>
      <c r="AE39">
        <v>0.56489999999999996</v>
      </c>
      <c r="AF39">
        <v>0.11200724503193715</v>
      </c>
      <c r="AG39">
        <v>0.1459758227147798</v>
      </c>
      <c r="AH39">
        <v>0.26453960212322275</v>
      </c>
      <c r="AI39">
        <v>203.59148876209707</v>
      </c>
      <c r="AJ39">
        <v>5.0852137992399351</v>
      </c>
      <c r="AK39">
        <v>0.91908923270105525</v>
      </c>
      <c r="AL39">
        <v>1.934367728871629</v>
      </c>
      <c r="AM39">
        <v>1.25</v>
      </c>
      <c r="AN39">
        <v>1.49845294779802</v>
      </c>
      <c r="AO39">
        <v>31</v>
      </c>
      <c r="AP39">
        <v>0</v>
      </c>
      <c r="AQ39">
        <v>40</v>
      </c>
      <c r="AR39">
        <v>2.7222841849962367</v>
      </c>
      <c r="AS39">
        <v>38708.919999999925</v>
      </c>
      <c r="AT39">
        <v>0.5880844340789626</v>
      </c>
      <c r="AU39">
        <v>26148868.629999999</v>
      </c>
    </row>
    <row r="40" spans="1:47" ht="15" x14ac:dyDescent="0.25">
      <c r="A40" t="s">
        <v>827</v>
      </c>
      <c r="B40" t="s">
        <v>116</v>
      </c>
      <c r="C40" t="s">
        <v>117</v>
      </c>
      <c r="D40"/>
      <c r="E40">
        <v>86.51700000000001</v>
      </c>
      <c r="F40" t="s">
        <v>1539</v>
      </c>
      <c r="G40">
        <v>545008</v>
      </c>
      <c r="H40">
        <v>0.38856666190175454</v>
      </c>
      <c r="I40">
        <v>797208</v>
      </c>
      <c r="J40">
        <v>3.4638119590588525E-3</v>
      </c>
      <c r="K40">
        <v>0.7251423121218088</v>
      </c>
      <c r="L40" s="126">
        <v>141275.20000000001</v>
      </c>
      <c r="M40">
        <v>36020</v>
      </c>
      <c r="N40">
        <v>32</v>
      </c>
      <c r="O40">
        <v>47.47</v>
      </c>
      <c r="P40">
        <v>0</v>
      </c>
      <c r="Q40">
        <v>-41.72</v>
      </c>
      <c r="R40">
        <v>10069.1</v>
      </c>
      <c r="S40">
        <v>1928.5437790000001</v>
      </c>
      <c r="T40">
        <v>2290.7348075536102</v>
      </c>
      <c r="U40">
        <v>0.38687091531148499</v>
      </c>
      <c r="V40">
        <v>0.13107723597079901</v>
      </c>
      <c r="W40" t="s">
        <v>1561</v>
      </c>
      <c r="X40">
        <v>8477.1</v>
      </c>
      <c r="Y40">
        <v>110.45</v>
      </c>
      <c r="Z40">
        <v>57780.633680398409</v>
      </c>
      <c r="AA40">
        <v>15.267241379310297</v>
      </c>
      <c r="AB40">
        <v>17.460785685830693</v>
      </c>
      <c r="AC40">
        <v>10</v>
      </c>
      <c r="AD40">
        <v>192.8543779</v>
      </c>
      <c r="AE40">
        <v>0.54259999999999997</v>
      </c>
      <c r="AF40">
        <v>0.11629706697911395</v>
      </c>
      <c r="AG40">
        <v>0.13755701072750273</v>
      </c>
      <c r="AH40">
        <v>0.26466447627790241</v>
      </c>
      <c r="AI40">
        <v>153.83213138870622</v>
      </c>
      <c r="AJ40">
        <v>7.5785234535109476</v>
      </c>
      <c r="AK40">
        <v>1.4377029851148744</v>
      </c>
      <c r="AL40">
        <v>3.6740907129759468</v>
      </c>
      <c r="AM40">
        <v>2.5</v>
      </c>
      <c r="AN40">
        <v>1.62585908911281</v>
      </c>
      <c r="AO40">
        <v>115</v>
      </c>
      <c r="AP40">
        <v>4.5824847250509164E-2</v>
      </c>
      <c r="AQ40">
        <v>8.1199999999999992</v>
      </c>
      <c r="AR40">
        <v>3.0031813075620537</v>
      </c>
      <c r="AS40">
        <v>71502.63</v>
      </c>
      <c r="AT40">
        <v>0.57147897508124046</v>
      </c>
      <c r="AU40">
        <v>19418720.390000001</v>
      </c>
    </row>
    <row r="41" spans="1:47" ht="15" x14ac:dyDescent="0.25">
      <c r="A41" t="s">
        <v>828</v>
      </c>
      <c r="B41" t="s">
        <v>118</v>
      </c>
      <c r="C41" t="s">
        <v>119</v>
      </c>
      <c r="D41"/>
      <c r="E41">
        <v>80.13</v>
      </c>
      <c r="F41" t="s">
        <v>1543</v>
      </c>
      <c r="G41">
        <v>-362167</v>
      </c>
      <c r="H41">
        <v>0.15158582570937801</v>
      </c>
      <c r="I41">
        <v>-362942</v>
      </c>
      <c r="J41">
        <v>9.4310047402448999E-3</v>
      </c>
      <c r="K41">
        <v>0.73854526823298705</v>
      </c>
      <c r="L41" s="126">
        <v>143873.7862</v>
      </c>
      <c r="M41">
        <v>31426</v>
      </c>
      <c r="N41">
        <v>33</v>
      </c>
      <c r="O41">
        <v>22.169999999999998</v>
      </c>
      <c r="P41">
        <v>0</v>
      </c>
      <c r="Q41">
        <v>-69.319999999999993</v>
      </c>
      <c r="R41">
        <v>11171</v>
      </c>
      <c r="S41">
        <v>962.44339600000001</v>
      </c>
      <c r="T41">
        <v>1218.54552185738</v>
      </c>
      <c r="U41">
        <v>0.63764425269119895</v>
      </c>
      <c r="V41">
        <v>0.15902361804974099</v>
      </c>
      <c r="W41" t="s">
        <v>1561</v>
      </c>
      <c r="X41">
        <v>8823.2000000000007</v>
      </c>
      <c r="Y41">
        <v>56</v>
      </c>
      <c r="Z41">
        <v>50547.125</v>
      </c>
      <c r="AA41">
        <v>12.172413793103399</v>
      </c>
      <c r="AB41">
        <v>17.186489214285714</v>
      </c>
      <c r="AC41">
        <v>10.25</v>
      </c>
      <c r="AD41">
        <v>93.896916682926829</v>
      </c>
      <c r="AE41">
        <v>0.75309999999999999</v>
      </c>
      <c r="AF41">
        <v>0.11979203692391556</v>
      </c>
      <c r="AG41">
        <v>0.20081928826074583</v>
      </c>
      <c r="AH41">
        <v>0.32912875639123657</v>
      </c>
      <c r="AI41">
        <v>222.38087028237035</v>
      </c>
      <c r="AJ41">
        <v>5.0898674478692136</v>
      </c>
      <c r="AK41">
        <v>0.79077054978530958</v>
      </c>
      <c r="AL41">
        <v>2.7372313097757779</v>
      </c>
      <c r="AM41">
        <v>0</v>
      </c>
      <c r="AN41">
        <v>0.762104514066822</v>
      </c>
      <c r="AO41">
        <v>21</v>
      </c>
      <c r="AP41">
        <v>0</v>
      </c>
      <c r="AQ41">
        <v>19</v>
      </c>
      <c r="AR41">
        <v>2.6972272995617721</v>
      </c>
      <c r="AS41">
        <v>-13444.450000000012</v>
      </c>
      <c r="AT41">
        <v>0.57709021535710836</v>
      </c>
      <c r="AU41">
        <v>10751411.27</v>
      </c>
    </row>
    <row r="42" spans="1:47" ht="15" x14ac:dyDescent="0.25">
      <c r="A42" t="s">
        <v>829</v>
      </c>
      <c r="B42" t="s">
        <v>568</v>
      </c>
      <c r="C42" t="s">
        <v>115</v>
      </c>
      <c r="D42"/>
      <c r="E42">
        <v>89.228999999999999</v>
      </c>
      <c r="F42" t="s">
        <v>1539</v>
      </c>
      <c r="G42">
        <v>242827</v>
      </c>
      <c r="H42">
        <v>0.30439963015065896</v>
      </c>
      <c r="I42">
        <v>242827</v>
      </c>
      <c r="J42">
        <v>0</v>
      </c>
      <c r="K42">
        <v>0.7238084354747546</v>
      </c>
      <c r="L42" s="126">
        <v>196949.30050000001</v>
      </c>
      <c r="M42">
        <v>42129</v>
      </c>
      <c r="N42">
        <v>107</v>
      </c>
      <c r="O42">
        <v>22</v>
      </c>
      <c r="P42">
        <v>0</v>
      </c>
      <c r="Q42">
        <v>41.94</v>
      </c>
      <c r="R42">
        <v>10771.7</v>
      </c>
      <c r="S42">
        <v>1680.306538</v>
      </c>
      <c r="T42">
        <v>1929.4970508485501</v>
      </c>
      <c r="U42">
        <v>0.23857555448016701</v>
      </c>
      <c r="V42">
        <v>0.123367185279618</v>
      </c>
      <c r="W42">
        <v>1.78538851819905E-3</v>
      </c>
      <c r="X42">
        <v>9380.5</v>
      </c>
      <c r="Y42">
        <v>106.44</v>
      </c>
      <c r="Z42">
        <v>54723.104565952599</v>
      </c>
      <c r="AA42">
        <v>14.115702479338799</v>
      </c>
      <c r="AB42">
        <v>15.786419936114244</v>
      </c>
      <c r="AC42">
        <v>17.5</v>
      </c>
      <c r="AD42">
        <v>96.017516457142861</v>
      </c>
      <c r="AE42">
        <v>0.47620000000000001</v>
      </c>
      <c r="AF42">
        <v>0.12748889526337287</v>
      </c>
      <c r="AG42">
        <v>0.13625267790576859</v>
      </c>
      <c r="AH42">
        <v>0.26801205048618215</v>
      </c>
      <c r="AI42">
        <v>177.13375105608259</v>
      </c>
      <c r="AJ42">
        <v>5.0950742006255902</v>
      </c>
      <c r="AK42">
        <v>1.2459412241003363</v>
      </c>
      <c r="AL42">
        <v>3.350434217290073</v>
      </c>
      <c r="AM42">
        <v>2</v>
      </c>
      <c r="AN42">
        <v>1.31627005331474</v>
      </c>
      <c r="AO42">
        <v>220</v>
      </c>
      <c r="AP42">
        <v>0</v>
      </c>
      <c r="AQ42">
        <v>5.09</v>
      </c>
      <c r="AR42">
        <v>3.8465823528713394</v>
      </c>
      <c r="AS42">
        <v>51978.699999999953</v>
      </c>
      <c r="AT42">
        <v>0.45142887427656297</v>
      </c>
      <c r="AU42">
        <v>18099686.879999999</v>
      </c>
    </row>
    <row r="43" spans="1:47" ht="15" x14ac:dyDescent="0.25">
      <c r="A43" t="s">
        <v>830</v>
      </c>
      <c r="B43" t="s">
        <v>637</v>
      </c>
      <c r="C43" t="s">
        <v>274</v>
      </c>
      <c r="D43"/>
      <c r="E43">
        <v>96.094000000000008</v>
      </c>
      <c r="F43" t="s">
        <v>1539</v>
      </c>
      <c r="G43">
        <v>465302</v>
      </c>
      <c r="H43">
        <v>0.22924129601289228</v>
      </c>
      <c r="I43">
        <v>441975</v>
      </c>
      <c r="J43">
        <v>0</v>
      </c>
      <c r="K43">
        <v>0.64574832638414836</v>
      </c>
      <c r="L43" s="126">
        <v>297812.95610000001</v>
      </c>
      <c r="M43">
        <v>42423</v>
      </c>
      <c r="N43" t="s">
        <v>1561</v>
      </c>
      <c r="O43">
        <v>24.990000000000002</v>
      </c>
      <c r="P43">
        <v>0</v>
      </c>
      <c r="Q43">
        <v>51.47</v>
      </c>
      <c r="R43">
        <v>12186.2</v>
      </c>
      <c r="S43">
        <v>1437.4988249999999</v>
      </c>
      <c r="T43">
        <v>1663.1691911176001</v>
      </c>
      <c r="U43">
        <v>0.35889534796663197</v>
      </c>
      <c r="V43">
        <v>0.13567099646151001</v>
      </c>
      <c r="W43">
        <v>1.2173922994337099E-3</v>
      </c>
      <c r="X43">
        <v>10532.7</v>
      </c>
      <c r="Y43">
        <v>71.960000000000008</v>
      </c>
      <c r="Z43">
        <v>65326.404252362401</v>
      </c>
      <c r="AA43">
        <v>12.527027027027</v>
      </c>
      <c r="AB43">
        <v>19.976359435797661</v>
      </c>
      <c r="AC43">
        <v>18.5</v>
      </c>
      <c r="AD43">
        <v>77.702639189189185</v>
      </c>
      <c r="AE43">
        <v>1.0409999999999999</v>
      </c>
      <c r="AF43">
        <v>0.1186518439274022</v>
      </c>
      <c r="AG43">
        <v>0.13757325603885096</v>
      </c>
      <c r="AH43">
        <v>0.26128525008649822</v>
      </c>
      <c r="AI43">
        <v>239.43950006359137</v>
      </c>
      <c r="AJ43">
        <v>5.4492525726770369</v>
      </c>
      <c r="AK43">
        <v>1.3654278691668071</v>
      </c>
      <c r="AL43">
        <v>2.9188419321661621</v>
      </c>
      <c r="AM43">
        <v>1.5</v>
      </c>
      <c r="AN43">
        <v>1.05827484918593</v>
      </c>
      <c r="AO43">
        <v>116</v>
      </c>
      <c r="AP43">
        <v>1.3869625520110958E-2</v>
      </c>
      <c r="AQ43">
        <v>5.7</v>
      </c>
      <c r="AR43">
        <v>3.4111829431038694</v>
      </c>
      <c r="AS43">
        <v>-7810.2200000000885</v>
      </c>
      <c r="AT43">
        <v>0.553125089800798</v>
      </c>
      <c r="AU43">
        <v>17517710.100000001</v>
      </c>
    </row>
    <row r="44" spans="1:47" ht="15" x14ac:dyDescent="0.25">
      <c r="A44" t="s">
        <v>831</v>
      </c>
      <c r="B44" t="s">
        <v>120</v>
      </c>
      <c r="C44" t="s">
        <v>109</v>
      </c>
      <c r="D44"/>
      <c r="E44">
        <v>80.51100000000001</v>
      </c>
      <c r="F44" t="s">
        <v>1543</v>
      </c>
      <c r="G44">
        <v>3117320</v>
      </c>
      <c r="H44">
        <v>0.19472656541969591</v>
      </c>
      <c r="I44">
        <v>3028186</v>
      </c>
      <c r="J44">
        <v>2.0781828355644551E-2</v>
      </c>
      <c r="K44">
        <v>0.75971107717362552</v>
      </c>
      <c r="L44" s="126">
        <v>204649.606</v>
      </c>
      <c r="M44">
        <v>38735</v>
      </c>
      <c r="N44">
        <v>75</v>
      </c>
      <c r="O44">
        <v>215.49999999999997</v>
      </c>
      <c r="P44">
        <v>0</v>
      </c>
      <c r="Q44">
        <v>-12.3</v>
      </c>
      <c r="R44">
        <v>12455.800000000001</v>
      </c>
      <c r="S44">
        <v>6132.0815439999997</v>
      </c>
      <c r="T44">
        <v>7673.9590929772503</v>
      </c>
      <c r="U44">
        <v>0.32620707236961699</v>
      </c>
      <c r="V44">
        <v>0.16236480024865099</v>
      </c>
      <c r="W44">
        <v>2.9118529445308999E-2</v>
      </c>
      <c r="X44">
        <v>9953.1</v>
      </c>
      <c r="Y44">
        <v>371.99</v>
      </c>
      <c r="Z44">
        <v>70562.455307938406</v>
      </c>
      <c r="AA44">
        <v>17.3010752688172</v>
      </c>
      <c r="AB44">
        <v>16.484533304658726</v>
      </c>
      <c r="AC44">
        <v>34</v>
      </c>
      <c r="AD44">
        <v>180.35533952941176</v>
      </c>
      <c r="AE44">
        <v>0.58699999999999997</v>
      </c>
      <c r="AF44">
        <v>0.15923450741941667</v>
      </c>
      <c r="AG44">
        <v>0.14232627302807269</v>
      </c>
      <c r="AH44">
        <v>0.30540659043688928</v>
      </c>
      <c r="AI44">
        <v>173.19551156966807</v>
      </c>
      <c r="AJ44">
        <v>5.3117710199811867</v>
      </c>
      <c r="AK44">
        <v>1.2324783037317488</v>
      </c>
      <c r="AL44">
        <v>3.627979226947156</v>
      </c>
      <c r="AM44">
        <v>1.9</v>
      </c>
      <c r="AN44">
        <v>0.69240378725888097</v>
      </c>
      <c r="AO44">
        <v>21</v>
      </c>
      <c r="AP44">
        <v>7.6833527357392323E-2</v>
      </c>
      <c r="AQ44">
        <v>173.38</v>
      </c>
      <c r="AR44">
        <v>2.9306974052281278</v>
      </c>
      <c r="AS44">
        <v>92125.350000000093</v>
      </c>
      <c r="AT44">
        <v>0.3606406343277711</v>
      </c>
      <c r="AU44">
        <v>76379778.469999999</v>
      </c>
    </row>
    <row r="45" spans="1:47" ht="15" x14ac:dyDescent="0.25">
      <c r="A45" t="s">
        <v>832</v>
      </c>
      <c r="B45" t="s">
        <v>501</v>
      </c>
      <c r="C45" t="s">
        <v>502</v>
      </c>
      <c r="D45"/>
      <c r="E45">
        <v>87.489000000000004</v>
      </c>
      <c r="F45" t="s">
        <v>1543</v>
      </c>
      <c r="G45">
        <v>691135</v>
      </c>
      <c r="H45">
        <v>0.20099342565498454</v>
      </c>
      <c r="I45">
        <v>691136</v>
      </c>
      <c r="J45">
        <v>0</v>
      </c>
      <c r="K45">
        <v>0.5883337710928559</v>
      </c>
      <c r="L45" s="126">
        <v>268827.32949999999</v>
      </c>
      <c r="M45">
        <v>42123</v>
      </c>
      <c r="N45">
        <v>50</v>
      </c>
      <c r="O45">
        <v>77.75</v>
      </c>
      <c r="P45">
        <v>0</v>
      </c>
      <c r="Q45">
        <v>-76.820000000000022</v>
      </c>
      <c r="R45">
        <v>10953.4</v>
      </c>
      <c r="S45">
        <v>1211.749192</v>
      </c>
      <c r="T45">
        <v>1372.8130017373501</v>
      </c>
      <c r="U45">
        <v>0.22573000238485</v>
      </c>
      <c r="V45">
        <v>0.13394483616870401</v>
      </c>
      <c r="W45">
        <v>1.00839101694239E-3</v>
      </c>
      <c r="X45">
        <v>9668.3000000000011</v>
      </c>
      <c r="Y45">
        <v>48.46</v>
      </c>
      <c r="Z45">
        <v>60525.816756087501</v>
      </c>
      <c r="AA45">
        <v>13.905660377358499</v>
      </c>
      <c r="AB45">
        <v>25.005142220387949</v>
      </c>
      <c r="AC45">
        <v>9</v>
      </c>
      <c r="AD45">
        <v>134.6387991111111</v>
      </c>
      <c r="AE45">
        <v>0.4541</v>
      </c>
      <c r="AF45">
        <v>0.11051773649465682</v>
      </c>
      <c r="AG45">
        <v>0.13181984898216437</v>
      </c>
      <c r="AH45">
        <v>0.2475667987283082</v>
      </c>
      <c r="AI45">
        <v>164.37064808044866</v>
      </c>
      <c r="AJ45">
        <v>7.0689690022894327</v>
      </c>
      <c r="AK45">
        <v>1.2976011668072458</v>
      </c>
      <c r="AL45">
        <v>3.336504548740812</v>
      </c>
      <c r="AM45">
        <v>2.5</v>
      </c>
      <c r="AN45">
        <v>1.06140446206818</v>
      </c>
      <c r="AO45">
        <v>68</v>
      </c>
      <c r="AP45">
        <v>3.3724340175953077E-2</v>
      </c>
      <c r="AQ45">
        <v>9.9</v>
      </c>
      <c r="AR45">
        <v>4.4400704109415567</v>
      </c>
      <c r="AS45">
        <v>-86502.780000000028</v>
      </c>
      <c r="AT45">
        <v>0.27523113967226898</v>
      </c>
      <c r="AU45">
        <v>13272815.800000001</v>
      </c>
    </row>
    <row r="46" spans="1:47" ht="15" x14ac:dyDescent="0.25">
      <c r="A46" t="s">
        <v>833</v>
      </c>
      <c r="B46" t="s">
        <v>480</v>
      </c>
      <c r="C46" t="s">
        <v>216</v>
      </c>
      <c r="D46"/>
      <c r="E46">
        <v>88.629000000000005</v>
      </c>
      <c r="F46" t="s">
        <v>1543</v>
      </c>
      <c r="G46">
        <v>45038</v>
      </c>
      <c r="H46">
        <v>0.22300698189707929</v>
      </c>
      <c r="I46">
        <v>353745</v>
      </c>
      <c r="J46">
        <v>3.0449513090939514E-2</v>
      </c>
      <c r="K46">
        <v>0.69341509432188553</v>
      </c>
      <c r="L46" s="126">
        <v>151087.30319999999</v>
      </c>
      <c r="M46">
        <v>36567</v>
      </c>
      <c r="N46">
        <v>22</v>
      </c>
      <c r="O46">
        <v>17.05</v>
      </c>
      <c r="P46">
        <v>0</v>
      </c>
      <c r="Q46">
        <v>56.080000000000005</v>
      </c>
      <c r="R46">
        <v>12245.800000000001</v>
      </c>
      <c r="S46">
        <v>863.17906600000003</v>
      </c>
      <c r="T46">
        <v>1063.7349376795701</v>
      </c>
      <c r="U46">
        <v>0.54998009068954901</v>
      </c>
      <c r="V46">
        <v>0.17281558239272701</v>
      </c>
      <c r="W46" t="s">
        <v>1561</v>
      </c>
      <c r="X46">
        <v>9937</v>
      </c>
      <c r="Y46">
        <v>53.300000000000004</v>
      </c>
      <c r="Z46">
        <v>53614.684052532801</v>
      </c>
      <c r="AA46">
        <v>7.9833333333333298</v>
      </c>
      <c r="AB46">
        <v>16.194729193245777</v>
      </c>
      <c r="AC46">
        <v>7</v>
      </c>
      <c r="AD46">
        <v>123.31129514285715</v>
      </c>
      <c r="AE46">
        <v>0.47620000000000001</v>
      </c>
      <c r="AF46">
        <v>0.11586049000624792</v>
      </c>
      <c r="AG46">
        <v>0.20502967559695115</v>
      </c>
      <c r="AH46">
        <v>0.32650183384062198</v>
      </c>
      <c r="AI46">
        <v>85.126021812025726</v>
      </c>
      <c r="AJ46">
        <v>24.745052327875996</v>
      </c>
      <c r="AK46">
        <v>3.1106409994692363</v>
      </c>
      <c r="AL46">
        <v>5.8661927897766706</v>
      </c>
      <c r="AM46">
        <v>0.5</v>
      </c>
      <c r="AN46">
        <v>1.10938832687921</v>
      </c>
      <c r="AO46">
        <v>46</v>
      </c>
      <c r="AP46">
        <v>3.8532110091743121E-2</v>
      </c>
      <c r="AQ46">
        <v>10.54</v>
      </c>
      <c r="AR46">
        <v>3.678448402166473</v>
      </c>
      <c r="AS46">
        <v>7309.3899999999558</v>
      </c>
      <c r="AT46">
        <v>0.41351018275660234</v>
      </c>
      <c r="AU46">
        <v>10570303.15</v>
      </c>
    </row>
    <row r="47" spans="1:47" ht="15" x14ac:dyDescent="0.25">
      <c r="A47" t="s">
        <v>834</v>
      </c>
      <c r="B47" t="s">
        <v>612</v>
      </c>
      <c r="C47" t="s">
        <v>272</v>
      </c>
      <c r="D47"/>
      <c r="E47">
        <v>85.206000000000003</v>
      </c>
      <c r="F47" t="s">
        <v>1543</v>
      </c>
      <c r="G47">
        <v>-498731</v>
      </c>
      <c r="H47">
        <v>0.18225810797588696</v>
      </c>
      <c r="I47">
        <v>36007</v>
      </c>
      <c r="J47">
        <v>6.3252833280950131E-3</v>
      </c>
      <c r="K47">
        <v>0.59826882082642885</v>
      </c>
      <c r="L47" s="126">
        <v>121739.07180000001</v>
      </c>
      <c r="M47">
        <v>51557</v>
      </c>
      <c r="N47">
        <v>76</v>
      </c>
      <c r="O47">
        <v>25.03</v>
      </c>
      <c r="P47">
        <v>0</v>
      </c>
      <c r="Q47">
        <v>10.559999999999995</v>
      </c>
      <c r="R47">
        <v>8944.3000000000011</v>
      </c>
      <c r="S47">
        <v>1234.821637</v>
      </c>
      <c r="T47">
        <v>1383.1915011197902</v>
      </c>
      <c r="U47">
        <v>0.18834119279365999</v>
      </c>
      <c r="V47">
        <v>7.7619327462432497E-2</v>
      </c>
      <c r="W47">
        <v>3.7643258432796603E-2</v>
      </c>
      <c r="X47">
        <v>7984.9000000000005</v>
      </c>
      <c r="Y47">
        <v>52.730000000000004</v>
      </c>
      <c r="Z47">
        <v>54291.942727100301</v>
      </c>
      <c r="AA47">
        <v>13.5322580645161</v>
      </c>
      <c r="AB47">
        <v>23.417819780011378</v>
      </c>
      <c r="AC47">
        <v>8.1999999999999993</v>
      </c>
      <c r="AD47">
        <v>150.58800451219514</v>
      </c>
      <c r="AE47">
        <v>0.33229999999999998</v>
      </c>
      <c r="AF47">
        <v>0.11869005207849256</v>
      </c>
      <c r="AG47">
        <v>0.14465301653931018</v>
      </c>
      <c r="AH47">
        <v>0.26563301056755778</v>
      </c>
      <c r="AI47">
        <v>100.2444371648146</v>
      </c>
      <c r="AJ47">
        <v>9.6080919181800564</v>
      </c>
      <c r="AK47">
        <v>1.567445388741679</v>
      </c>
      <c r="AL47">
        <v>3.5700420086602471</v>
      </c>
      <c r="AM47">
        <v>4</v>
      </c>
      <c r="AN47">
        <v>0.90959218885887105</v>
      </c>
      <c r="AO47">
        <v>34</v>
      </c>
      <c r="AP47">
        <v>3.9870689655172417E-2</v>
      </c>
      <c r="AQ47">
        <v>22.62</v>
      </c>
      <c r="AR47" t="s">
        <v>1561</v>
      </c>
      <c r="AS47">
        <v>25330.789999999979</v>
      </c>
      <c r="AT47">
        <v>0.35960659150646224</v>
      </c>
      <c r="AU47">
        <v>11044645.050000001</v>
      </c>
    </row>
    <row r="48" spans="1:47" ht="15" x14ac:dyDescent="0.25">
      <c r="A48" t="s">
        <v>835</v>
      </c>
      <c r="B48" t="s">
        <v>440</v>
      </c>
      <c r="C48" t="s">
        <v>375</v>
      </c>
      <c r="D48"/>
      <c r="E48">
        <v>88.984999999999999</v>
      </c>
      <c r="F48" t="s">
        <v>1539</v>
      </c>
      <c r="G48">
        <v>403072</v>
      </c>
      <c r="H48">
        <v>0.12758876611060824</v>
      </c>
      <c r="I48">
        <v>131617</v>
      </c>
      <c r="J48">
        <v>1.6696918976966367E-2</v>
      </c>
      <c r="K48">
        <v>0.65029668006551322</v>
      </c>
      <c r="L48" s="126">
        <v>103827.16680000001</v>
      </c>
      <c r="M48">
        <v>36239</v>
      </c>
      <c r="N48">
        <v>46</v>
      </c>
      <c r="O48">
        <v>56.82</v>
      </c>
      <c r="P48">
        <v>0</v>
      </c>
      <c r="Q48">
        <v>85.760000000000019</v>
      </c>
      <c r="R48">
        <v>8412.6</v>
      </c>
      <c r="S48">
        <v>1552.14777</v>
      </c>
      <c r="T48">
        <v>1886.24718867455</v>
      </c>
      <c r="U48">
        <v>0.39692699168713802</v>
      </c>
      <c r="V48">
        <v>0.15991380511405801</v>
      </c>
      <c r="W48" t="s">
        <v>1561</v>
      </c>
      <c r="X48">
        <v>6922.6</v>
      </c>
      <c r="Y48">
        <v>95.61</v>
      </c>
      <c r="Z48">
        <v>52028.954607258704</v>
      </c>
      <c r="AA48">
        <v>13.509803921568601</v>
      </c>
      <c r="AB48">
        <v>16.234157201129591</v>
      </c>
      <c r="AC48">
        <v>10.65</v>
      </c>
      <c r="AD48">
        <v>145.74157464788732</v>
      </c>
      <c r="AE48">
        <v>0.56489999999999996</v>
      </c>
      <c r="AF48">
        <v>0.11770476746559855</v>
      </c>
      <c r="AG48">
        <v>0.15755002384419436</v>
      </c>
      <c r="AH48">
        <v>0.28362554208242274</v>
      </c>
      <c r="AI48">
        <v>192.60666141342972</v>
      </c>
      <c r="AJ48">
        <v>4.2289328124059216</v>
      </c>
      <c r="AK48">
        <v>1.0333663372960389</v>
      </c>
      <c r="AL48">
        <v>2.1031152618797542</v>
      </c>
      <c r="AM48">
        <v>0.5</v>
      </c>
      <c r="AN48">
        <v>0.77517853901852996</v>
      </c>
      <c r="AO48">
        <v>48</v>
      </c>
      <c r="AP48">
        <v>5.7142857142857143E-3</v>
      </c>
      <c r="AQ48">
        <v>10.65</v>
      </c>
      <c r="AR48">
        <v>3.2353273811321666</v>
      </c>
      <c r="AS48">
        <v>15796.330000000075</v>
      </c>
      <c r="AT48">
        <v>0.43303795030346165</v>
      </c>
      <c r="AU48">
        <v>13057675.560000001</v>
      </c>
    </row>
    <row r="49" spans="1:47" ht="15" x14ac:dyDescent="0.25">
      <c r="A49" t="s">
        <v>836</v>
      </c>
      <c r="B49" t="s">
        <v>121</v>
      </c>
      <c r="C49" t="s">
        <v>122</v>
      </c>
      <c r="D49"/>
      <c r="E49">
        <v>99.195000000000007</v>
      </c>
      <c r="F49" t="s">
        <v>1539</v>
      </c>
      <c r="G49">
        <v>1114600</v>
      </c>
      <c r="H49">
        <v>0.61588764501388427</v>
      </c>
      <c r="I49">
        <v>768172</v>
      </c>
      <c r="J49">
        <v>0</v>
      </c>
      <c r="K49">
        <v>0.72518938056944782</v>
      </c>
      <c r="L49" s="126">
        <v>213183.95430000001</v>
      </c>
      <c r="M49">
        <v>74103</v>
      </c>
      <c r="N49">
        <v>0</v>
      </c>
      <c r="O49">
        <v>37.97</v>
      </c>
      <c r="P49">
        <v>0</v>
      </c>
      <c r="Q49">
        <v>-3.7</v>
      </c>
      <c r="R49">
        <v>14183.4</v>
      </c>
      <c r="S49">
        <v>2343.9606490000001</v>
      </c>
      <c r="T49">
        <v>2667.3486366315401</v>
      </c>
      <c r="U49">
        <v>8.4886175919756196E-2</v>
      </c>
      <c r="V49">
        <v>0.108486726561936</v>
      </c>
      <c r="W49">
        <v>5.3186865595711598E-3</v>
      </c>
      <c r="X49">
        <v>12463.800000000001</v>
      </c>
      <c r="Y49">
        <v>149.15</v>
      </c>
      <c r="Z49">
        <v>76961.659872611504</v>
      </c>
      <c r="AA49">
        <v>11.723756906077298</v>
      </c>
      <c r="AB49">
        <v>15.715458592021456</v>
      </c>
      <c r="AC49">
        <v>15.34</v>
      </c>
      <c r="AD49">
        <v>152.80056382007822</v>
      </c>
      <c r="AE49">
        <v>0.60909999999999997</v>
      </c>
      <c r="AF49">
        <v>0.11382645043767313</v>
      </c>
      <c r="AG49">
        <v>0.1793499202102575</v>
      </c>
      <c r="AH49">
        <v>0.30401963471532678</v>
      </c>
      <c r="AI49">
        <v>165.48400680936516</v>
      </c>
      <c r="AJ49">
        <v>9.272734345996783</v>
      </c>
      <c r="AK49">
        <v>1.9764730282968281</v>
      </c>
      <c r="AL49">
        <v>5.2337298653219486</v>
      </c>
      <c r="AM49">
        <v>0</v>
      </c>
      <c r="AN49">
        <v>0.31809785082119002</v>
      </c>
      <c r="AO49">
        <v>2</v>
      </c>
      <c r="AP49">
        <v>0.88028169014084512</v>
      </c>
      <c r="AQ49">
        <v>54.5</v>
      </c>
      <c r="AR49">
        <v>7.1213972956793583</v>
      </c>
      <c r="AS49">
        <v>-90916.949999999953</v>
      </c>
      <c r="AT49">
        <v>0.21414134623080391</v>
      </c>
      <c r="AU49">
        <v>33245295.309999999</v>
      </c>
    </row>
    <row r="50" spans="1:47" ht="15" x14ac:dyDescent="0.25">
      <c r="A50" t="s">
        <v>837</v>
      </c>
      <c r="B50" t="s">
        <v>472</v>
      </c>
      <c r="C50" t="s">
        <v>162</v>
      </c>
      <c r="D50"/>
      <c r="E50">
        <v>90.02</v>
      </c>
      <c r="F50" t="s">
        <v>1541</v>
      </c>
      <c r="G50">
        <v>790326</v>
      </c>
      <c r="H50">
        <v>0.24991085663360316</v>
      </c>
      <c r="I50">
        <v>778187</v>
      </c>
      <c r="J50">
        <v>0</v>
      </c>
      <c r="K50">
        <v>0.77703100849807738</v>
      </c>
      <c r="L50" s="126">
        <v>243838.40599999999</v>
      </c>
      <c r="M50">
        <v>55301</v>
      </c>
      <c r="N50">
        <v>144</v>
      </c>
      <c r="O50">
        <v>50.02</v>
      </c>
      <c r="P50">
        <v>0</v>
      </c>
      <c r="Q50">
        <v>50.019999999999996</v>
      </c>
      <c r="R50">
        <v>10698</v>
      </c>
      <c r="S50">
        <v>3463.8928529999998</v>
      </c>
      <c r="T50">
        <v>3909.1215540339504</v>
      </c>
      <c r="U50">
        <v>0.15551118116528001</v>
      </c>
      <c r="V50">
        <v>9.8247957267285593E-2</v>
      </c>
      <c r="W50">
        <v>5.6486086118553496E-3</v>
      </c>
      <c r="X50">
        <v>9479.6</v>
      </c>
      <c r="Y50">
        <v>199.27</v>
      </c>
      <c r="Z50">
        <v>60842.623726602105</v>
      </c>
      <c r="AA50">
        <v>11.454545454545499</v>
      </c>
      <c r="AB50">
        <v>17.382911893410949</v>
      </c>
      <c r="AC50">
        <v>19</v>
      </c>
      <c r="AD50">
        <v>182.31015015789472</v>
      </c>
      <c r="AE50">
        <v>0.4541</v>
      </c>
      <c r="AF50">
        <v>0.12029778173611712</v>
      </c>
      <c r="AG50">
        <v>0.17619060162823838</v>
      </c>
      <c r="AH50">
        <v>0.30072487353835559</v>
      </c>
      <c r="AI50">
        <v>154.53999956620484</v>
      </c>
      <c r="AJ50">
        <v>5.7167962489025053</v>
      </c>
      <c r="AK50">
        <v>1.262366199024864</v>
      </c>
      <c r="AL50">
        <v>2.9213011526031645</v>
      </c>
      <c r="AM50">
        <v>0</v>
      </c>
      <c r="AN50">
        <v>0.97149957392134301</v>
      </c>
      <c r="AO50">
        <v>109</v>
      </c>
      <c r="AP50">
        <v>3.1606217616580314E-2</v>
      </c>
      <c r="AQ50">
        <v>14.77</v>
      </c>
      <c r="AR50">
        <v>3.6053292381724891</v>
      </c>
      <c r="AS50">
        <v>53532.399999999907</v>
      </c>
      <c r="AT50">
        <v>0.43971240777483328</v>
      </c>
      <c r="AU50">
        <v>37056821.340000004</v>
      </c>
    </row>
    <row r="51" spans="1:47" ht="15" x14ac:dyDescent="0.25">
      <c r="A51" t="s">
        <v>838</v>
      </c>
      <c r="B51" t="s">
        <v>600</v>
      </c>
      <c r="C51" t="s">
        <v>128</v>
      </c>
      <c r="D51"/>
      <c r="E51">
        <v>85.564999999999998</v>
      </c>
      <c r="F51" t="s">
        <v>1543</v>
      </c>
      <c r="G51">
        <v>479493</v>
      </c>
      <c r="H51">
        <v>0.21612407849712542</v>
      </c>
      <c r="I51">
        <v>643962</v>
      </c>
      <c r="J51">
        <v>3.7656357642076419E-3</v>
      </c>
      <c r="K51">
        <v>0.66607012105901042</v>
      </c>
      <c r="L51" s="126">
        <v>152091.0748</v>
      </c>
      <c r="M51">
        <v>37869</v>
      </c>
      <c r="N51">
        <v>70</v>
      </c>
      <c r="O51">
        <v>24.740000000000002</v>
      </c>
      <c r="P51">
        <v>0</v>
      </c>
      <c r="Q51">
        <v>-119.85000000000001</v>
      </c>
      <c r="R51">
        <v>11087.6</v>
      </c>
      <c r="S51">
        <v>1160.3575470000001</v>
      </c>
      <c r="T51">
        <v>1367.8884104091101</v>
      </c>
      <c r="U51">
        <v>0.350776343078329</v>
      </c>
      <c r="V51">
        <v>0.164867125218948</v>
      </c>
      <c r="W51">
        <v>8.61803331727716E-4</v>
      </c>
      <c r="X51">
        <v>9405.4</v>
      </c>
      <c r="Y51">
        <v>80.53</v>
      </c>
      <c r="Z51">
        <v>54831.074258040499</v>
      </c>
      <c r="AA51">
        <v>13.865853658536599</v>
      </c>
      <c r="AB51">
        <v>14.40900964857817</v>
      </c>
      <c r="AC51">
        <v>11.36</v>
      </c>
      <c r="AD51">
        <v>102.14415026408452</v>
      </c>
      <c r="AE51">
        <v>0.29899999999999999</v>
      </c>
      <c r="AF51">
        <v>0.11006284123273341</v>
      </c>
      <c r="AG51">
        <v>0.1751186670995101</v>
      </c>
      <c r="AH51">
        <v>0.28785415681308751</v>
      </c>
      <c r="AI51">
        <v>169.71837733046604</v>
      </c>
      <c r="AJ51">
        <v>5.6731636487351098</v>
      </c>
      <c r="AK51">
        <v>0.96059893162176158</v>
      </c>
      <c r="AL51">
        <v>2.7280941838382402</v>
      </c>
      <c r="AM51">
        <v>0</v>
      </c>
      <c r="AN51">
        <v>1.8555879954784</v>
      </c>
      <c r="AO51">
        <v>114</v>
      </c>
      <c r="AP51">
        <v>5.0125313283208017E-3</v>
      </c>
      <c r="AQ51">
        <v>6.98</v>
      </c>
      <c r="AR51">
        <v>4.5357988526392568</v>
      </c>
      <c r="AS51">
        <v>-91525.19</v>
      </c>
      <c r="AT51">
        <v>0.30618914817028275</v>
      </c>
      <c r="AU51">
        <v>12865540.57</v>
      </c>
    </row>
    <row r="52" spans="1:47" ht="15" x14ac:dyDescent="0.25">
      <c r="A52" t="s">
        <v>839</v>
      </c>
      <c r="B52" t="s">
        <v>446</v>
      </c>
      <c r="C52" t="s">
        <v>328</v>
      </c>
      <c r="D52"/>
      <c r="E52">
        <v>88.243000000000009</v>
      </c>
      <c r="F52" t="s">
        <v>1539</v>
      </c>
      <c r="G52">
        <v>-1550</v>
      </c>
      <c r="H52">
        <v>0.2716830215473347</v>
      </c>
      <c r="I52">
        <v>-109599</v>
      </c>
      <c r="J52">
        <v>1.1715596358846116E-2</v>
      </c>
      <c r="K52">
        <v>0.75887140423597121</v>
      </c>
      <c r="L52" s="126">
        <v>102885.93769999999</v>
      </c>
      <c r="M52">
        <v>34931</v>
      </c>
      <c r="N52" t="s">
        <v>1561</v>
      </c>
      <c r="O52">
        <v>30.249999999999996</v>
      </c>
      <c r="P52">
        <v>0</v>
      </c>
      <c r="Q52">
        <v>115.66000000000001</v>
      </c>
      <c r="R52">
        <v>10022.200000000001</v>
      </c>
      <c r="S52">
        <v>1592.419134</v>
      </c>
      <c r="T52">
        <v>1973.7151112149102</v>
      </c>
      <c r="U52">
        <v>0.43951986701008799</v>
      </c>
      <c r="V52">
        <v>0.183722312645862</v>
      </c>
      <c r="W52">
        <v>5.8277558978388905E-4</v>
      </c>
      <c r="X52">
        <v>8086</v>
      </c>
      <c r="Y52">
        <v>102.2</v>
      </c>
      <c r="Z52">
        <v>50068.414872798407</v>
      </c>
      <c r="AA52">
        <v>11.153846153846199</v>
      </c>
      <c r="AB52">
        <v>15.581400528375733</v>
      </c>
      <c r="AC52">
        <v>17.150000000000002</v>
      </c>
      <c r="AD52">
        <v>92.85242763848396</v>
      </c>
      <c r="AE52">
        <v>0.67549999999999999</v>
      </c>
      <c r="AF52">
        <v>9.251812838143883E-2</v>
      </c>
      <c r="AG52">
        <v>0.23788866615931711</v>
      </c>
      <c r="AH52">
        <v>0.3358239290381842</v>
      </c>
      <c r="AI52">
        <v>179.91745632968514</v>
      </c>
      <c r="AJ52">
        <v>4.8451017088766646</v>
      </c>
      <c r="AK52">
        <v>1.640225581492754</v>
      </c>
      <c r="AL52">
        <v>2.7301471183648398</v>
      </c>
      <c r="AM52">
        <v>1.5</v>
      </c>
      <c r="AN52">
        <v>1.0675820597797501</v>
      </c>
      <c r="AO52">
        <v>70</v>
      </c>
      <c r="AP52">
        <v>1.1591148577449948E-2</v>
      </c>
      <c r="AQ52">
        <v>12.43</v>
      </c>
      <c r="AR52">
        <v>4.183686794495129</v>
      </c>
      <c r="AS52">
        <v>-57071.030000000028</v>
      </c>
      <c r="AT52">
        <v>0.45276326658913962</v>
      </c>
      <c r="AU52">
        <v>15959542.92</v>
      </c>
    </row>
    <row r="53" spans="1:47" ht="15" x14ac:dyDescent="0.25">
      <c r="A53" t="s">
        <v>840</v>
      </c>
      <c r="B53" t="s">
        <v>481</v>
      </c>
      <c r="C53" t="s">
        <v>216</v>
      </c>
      <c r="D53"/>
      <c r="E53">
        <v>93.754000000000005</v>
      </c>
      <c r="F53" t="s">
        <v>1539</v>
      </c>
      <c r="G53">
        <v>468904</v>
      </c>
      <c r="H53">
        <v>0.18968642458963553</v>
      </c>
      <c r="I53">
        <v>483766</v>
      </c>
      <c r="J53">
        <v>0</v>
      </c>
      <c r="K53">
        <v>0.66518484751562212</v>
      </c>
      <c r="L53" s="126">
        <v>180392.64</v>
      </c>
      <c r="M53">
        <v>53345</v>
      </c>
      <c r="N53">
        <v>80</v>
      </c>
      <c r="O53">
        <v>41.720000000000006</v>
      </c>
      <c r="P53">
        <v>0</v>
      </c>
      <c r="Q53">
        <v>104.22</v>
      </c>
      <c r="R53">
        <v>9530.5</v>
      </c>
      <c r="S53">
        <v>1940.7118929999999</v>
      </c>
      <c r="T53">
        <v>2195.0169004259501</v>
      </c>
      <c r="U53">
        <v>0.180808077832499</v>
      </c>
      <c r="V53">
        <v>9.4601252593034896E-2</v>
      </c>
      <c r="W53">
        <v>1.5458245043073E-3</v>
      </c>
      <c r="X53">
        <v>8426.2999999999993</v>
      </c>
      <c r="Y53">
        <v>96.69</v>
      </c>
      <c r="Z53">
        <v>56543.358361774699</v>
      </c>
      <c r="AA53">
        <v>13.2923076923077</v>
      </c>
      <c r="AB53">
        <v>20.071485086358464</v>
      </c>
      <c r="AC53">
        <v>11.200000000000001</v>
      </c>
      <c r="AD53">
        <v>173.2778475892857</v>
      </c>
      <c r="AE53">
        <v>0.47620000000000001</v>
      </c>
      <c r="AF53">
        <v>0.10549901305873421</v>
      </c>
      <c r="AG53">
        <v>0.15242938708885001</v>
      </c>
      <c r="AH53">
        <v>0.26125492274278378</v>
      </c>
      <c r="AI53">
        <v>138.27606300962674</v>
      </c>
      <c r="AJ53">
        <v>6.86333756903195</v>
      </c>
      <c r="AK53">
        <v>1.3628881253866161</v>
      </c>
      <c r="AL53">
        <v>2.5500760189898415</v>
      </c>
      <c r="AM53">
        <v>0</v>
      </c>
      <c r="AN53">
        <v>1.15026745525096</v>
      </c>
      <c r="AO53">
        <v>54</v>
      </c>
      <c r="AP53">
        <v>4.3749999999999997E-2</v>
      </c>
      <c r="AQ53">
        <v>21.31</v>
      </c>
      <c r="AR53">
        <v>3.3211874374679717</v>
      </c>
      <c r="AS53">
        <v>12779.639999999898</v>
      </c>
      <c r="AT53">
        <v>0.45385979974056412</v>
      </c>
      <c r="AU53">
        <v>18495957.949999999</v>
      </c>
    </row>
    <row r="54" spans="1:47" ht="15" x14ac:dyDescent="0.25">
      <c r="A54" t="s">
        <v>841</v>
      </c>
      <c r="B54" t="s">
        <v>732</v>
      </c>
      <c r="C54" t="s">
        <v>192</v>
      </c>
      <c r="D54"/>
      <c r="E54">
        <v>89.313000000000002</v>
      </c>
      <c r="F54" t="s">
        <v>1539</v>
      </c>
      <c r="G54">
        <v>482146</v>
      </c>
      <c r="H54">
        <v>0.586529750236503</v>
      </c>
      <c r="I54">
        <v>482146</v>
      </c>
      <c r="J54">
        <v>0</v>
      </c>
      <c r="K54">
        <v>0.60697531300434127</v>
      </c>
      <c r="L54" s="126">
        <v>213470.4852</v>
      </c>
      <c r="M54">
        <v>32963</v>
      </c>
      <c r="N54">
        <v>41</v>
      </c>
      <c r="O54">
        <v>8.7600000000000016</v>
      </c>
      <c r="P54">
        <v>0</v>
      </c>
      <c r="Q54">
        <v>-6.8599999999999994</v>
      </c>
      <c r="R54">
        <v>14682.7</v>
      </c>
      <c r="S54">
        <v>245.64653300000001</v>
      </c>
      <c r="T54">
        <v>314.39855623156302</v>
      </c>
      <c r="U54">
        <v>0.56154407438756704</v>
      </c>
      <c r="V54">
        <v>0.17254863922708</v>
      </c>
      <c r="W54">
        <v>0.15187297188517601</v>
      </c>
      <c r="X54">
        <v>11472</v>
      </c>
      <c r="Y54">
        <v>24.7</v>
      </c>
      <c r="Z54">
        <v>41089.370040485803</v>
      </c>
      <c r="AA54">
        <v>9.5588235294117609</v>
      </c>
      <c r="AB54">
        <v>9.9452037651821872</v>
      </c>
      <c r="AC54">
        <v>5</v>
      </c>
      <c r="AD54">
        <v>49.1293066</v>
      </c>
      <c r="AE54">
        <v>0.27689999999999998</v>
      </c>
      <c r="AF54">
        <v>0.12666294737173914</v>
      </c>
      <c r="AG54">
        <v>0.14840492723875437</v>
      </c>
      <c r="AH54">
        <v>0.29197615449801312</v>
      </c>
      <c r="AI54">
        <v>290.2015311569653</v>
      </c>
      <c r="AJ54">
        <v>6.5606729137149831</v>
      </c>
      <c r="AK54">
        <v>0.95027999494999094</v>
      </c>
      <c r="AL54">
        <v>2.2862889446883723</v>
      </c>
      <c r="AM54">
        <v>3</v>
      </c>
      <c r="AN54">
        <v>1.92832457845167</v>
      </c>
      <c r="AO54">
        <v>51</v>
      </c>
      <c r="AP54">
        <v>0</v>
      </c>
      <c r="AQ54">
        <v>3.06</v>
      </c>
      <c r="AR54">
        <v>2.5213097748165638</v>
      </c>
      <c r="AS54">
        <v>1521.7300000000105</v>
      </c>
      <c r="AT54">
        <v>0.50298106814947618</v>
      </c>
      <c r="AU54">
        <v>3606765.4</v>
      </c>
    </row>
    <row r="55" spans="1:47" ht="15" x14ac:dyDescent="0.25">
      <c r="A55" t="s">
        <v>842</v>
      </c>
      <c r="B55" t="s">
        <v>689</v>
      </c>
      <c r="C55" t="s">
        <v>250</v>
      </c>
      <c r="D55"/>
      <c r="E55">
        <v>88.737000000000009</v>
      </c>
      <c r="F55" t="s">
        <v>1539</v>
      </c>
      <c r="G55">
        <v>1045623</v>
      </c>
      <c r="H55">
        <v>0.45745567419967015</v>
      </c>
      <c r="I55">
        <v>1132540</v>
      </c>
      <c r="J55">
        <v>5.2562864806481643E-3</v>
      </c>
      <c r="K55">
        <v>0.56792159751054538</v>
      </c>
      <c r="L55" s="126">
        <v>79084.153999999995</v>
      </c>
      <c r="M55">
        <v>35094</v>
      </c>
      <c r="N55">
        <v>13</v>
      </c>
      <c r="O55">
        <v>25.14</v>
      </c>
      <c r="P55">
        <v>0</v>
      </c>
      <c r="Q55">
        <v>29.639999999999986</v>
      </c>
      <c r="R55">
        <v>10426.4</v>
      </c>
      <c r="S55">
        <v>860.60577599999999</v>
      </c>
      <c r="T55">
        <v>1078.71887528663</v>
      </c>
      <c r="U55">
        <v>0.55709670835395397</v>
      </c>
      <c r="V55">
        <v>0.120229810077408</v>
      </c>
      <c r="W55">
        <v>1.9420413464666299E-3</v>
      </c>
      <c r="X55">
        <v>8318.2000000000007</v>
      </c>
      <c r="Y55">
        <v>63.34</v>
      </c>
      <c r="Z55">
        <v>50923.484685822506</v>
      </c>
      <c r="AA55">
        <v>12.484848484848499</v>
      </c>
      <c r="AB55">
        <v>13.587082033470161</v>
      </c>
      <c r="AC55">
        <v>7.2</v>
      </c>
      <c r="AD55">
        <v>119.52857999999999</v>
      </c>
      <c r="AE55">
        <v>0.40970000000000001</v>
      </c>
      <c r="AF55">
        <v>0.11393277352914337</v>
      </c>
      <c r="AG55">
        <v>0.16770293276822046</v>
      </c>
      <c r="AH55">
        <v>0.2867017472354576</v>
      </c>
      <c r="AI55">
        <v>206.85080784305589</v>
      </c>
      <c r="AJ55">
        <v>5.6222233831600352</v>
      </c>
      <c r="AK55">
        <v>1.8041432559811703</v>
      </c>
      <c r="AL55">
        <v>3.1979542964997725</v>
      </c>
      <c r="AM55">
        <v>1.5</v>
      </c>
      <c r="AN55">
        <v>1.2869823368240501</v>
      </c>
      <c r="AO55">
        <v>84</v>
      </c>
      <c r="AP55">
        <v>3.7037037037037038E-3</v>
      </c>
      <c r="AQ55">
        <v>6.29</v>
      </c>
      <c r="AR55">
        <v>2.7405050667339936</v>
      </c>
      <c r="AS55">
        <v>17601.679999999993</v>
      </c>
      <c r="AT55">
        <v>0.51158408937081346</v>
      </c>
      <c r="AU55">
        <v>8972991.9900000002</v>
      </c>
    </row>
    <row r="56" spans="1:47" ht="15" x14ac:dyDescent="0.25">
      <c r="A56" t="s">
        <v>843</v>
      </c>
      <c r="B56" t="s">
        <v>339</v>
      </c>
      <c r="C56" t="s">
        <v>164</v>
      </c>
      <c r="D56"/>
      <c r="E56">
        <v>102.18900000000001</v>
      </c>
      <c r="F56" t="s">
        <v>1539</v>
      </c>
      <c r="G56">
        <v>895826</v>
      </c>
      <c r="H56">
        <v>0.44745181243714005</v>
      </c>
      <c r="I56">
        <v>948892</v>
      </c>
      <c r="J56">
        <v>0</v>
      </c>
      <c r="K56">
        <v>0.71028284662956553</v>
      </c>
      <c r="L56" s="126">
        <v>140683.42230000001</v>
      </c>
      <c r="M56">
        <v>45345</v>
      </c>
      <c r="N56">
        <v>22</v>
      </c>
      <c r="O56">
        <v>13.83</v>
      </c>
      <c r="P56">
        <v>0</v>
      </c>
      <c r="Q56">
        <v>129.19</v>
      </c>
      <c r="R56">
        <v>8910.2000000000007</v>
      </c>
      <c r="S56">
        <v>1121.9890049999999</v>
      </c>
      <c r="T56">
        <v>1236.0940339506701</v>
      </c>
      <c r="U56">
        <v>0.19985045486252301</v>
      </c>
      <c r="V56">
        <v>8.6883238218542103E-2</v>
      </c>
      <c r="W56">
        <v>1.78254866231956E-3</v>
      </c>
      <c r="X56">
        <v>8087.7</v>
      </c>
      <c r="Y56">
        <v>63.370000000000005</v>
      </c>
      <c r="Z56">
        <v>53931.821050970502</v>
      </c>
      <c r="AA56">
        <v>17.40625</v>
      </c>
      <c r="AB56">
        <v>17.705365393719422</v>
      </c>
      <c r="AC56">
        <v>5</v>
      </c>
      <c r="AD56">
        <v>224.39780099999999</v>
      </c>
      <c r="AE56">
        <v>0.69779999999999998</v>
      </c>
      <c r="AF56">
        <v>0.11534838763116217</v>
      </c>
      <c r="AG56">
        <v>0.15050759572886152</v>
      </c>
      <c r="AH56">
        <v>0.26804933560240352</v>
      </c>
      <c r="AI56">
        <v>193.38424800339288</v>
      </c>
      <c r="AJ56">
        <v>6.8822050466643621</v>
      </c>
      <c r="AK56">
        <v>0.94027597649498795</v>
      </c>
      <c r="AL56">
        <v>2.5657254061527826</v>
      </c>
      <c r="AM56">
        <v>0</v>
      </c>
      <c r="AN56">
        <v>1.1959067311782501</v>
      </c>
      <c r="AO56">
        <v>53</v>
      </c>
      <c r="AP56">
        <v>2.5773195876288659E-3</v>
      </c>
      <c r="AQ56">
        <v>7.49</v>
      </c>
      <c r="AR56">
        <v>3.8513126787416589</v>
      </c>
      <c r="AS56">
        <v>-3767.0900000000256</v>
      </c>
      <c r="AT56">
        <v>0.54787128288797771</v>
      </c>
      <c r="AU56">
        <v>9997176.3200000003</v>
      </c>
    </row>
    <row r="57" spans="1:47" ht="15" x14ac:dyDescent="0.25">
      <c r="A57" t="s">
        <v>844</v>
      </c>
      <c r="B57" t="s">
        <v>586</v>
      </c>
      <c r="C57" t="s">
        <v>136</v>
      </c>
      <c r="D57"/>
      <c r="E57">
        <v>92.802000000000007</v>
      </c>
      <c r="F57" t="s">
        <v>1543</v>
      </c>
      <c r="G57">
        <v>-1565644</v>
      </c>
      <c r="H57">
        <v>0.19649027873306044</v>
      </c>
      <c r="I57">
        <v>-1562322</v>
      </c>
      <c r="J57">
        <v>2.5768185140894982E-3</v>
      </c>
      <c r="K57">
        <v>0.80830886674255165</v>
      </c>
      <c r="L57" s="126">
        <v>185683.23190000001</v>
      </c>
      <c r="M57">
        <v>35761</v>
      </c>
      <c r="N57">
        <v>47</v>
      </c>
      <c r="O57">
        <v>98.12</v>
      </c>
      <c r="P57">
        <v>0</v>
      </c>
      <c r="Q57">
        <v>-172.49</v>
      </c>
      <c r="R57">
        <v>10268.1</v>
      </c>
      <c r="S57">
        <v>4123.4753190000001</v>
      </c>
      <c r="T57">
        <v>4960.0005297059997</v>
      </c>
      <c r="U57">
        <v>0.36731347730421599</v>
      </c>
      <c r="V57">
        <v>0.14772217168204699</v>
      </c>
      <c r="W57">
        <v>1.6944855151199201E-2</v>
      </c>
      <c r="X57">
        <v>8536.4</v>
      </c>
      <c r="Y57">
        <v>249.41</v>
      </c>
      <c r="Z57">
        <v>56644.421474680195</v>
      </c>
      <c r="AA57">
        <v>12.962121212121199</v>
      </c>
      <c r="AB57">
        <v>16.532918964756828</v>
      </c>
      <c r="AC57">
        <v>29.17</v>
      </c>
      <c r="AD57">
        <v>141.36014120671922</v>
      </c>
      <c r="AE57">
        <v>0.35439999999999999</v>
      </c>
      <c r="AF57">
        <v>0.10903255550085744</v>
      </c>
      <c r="AG57">
        <v>0.17292537822475407</v>
      </c>
      <c r="AH57">
        <v>0.29424615119287739</v>
      </c>
      <c r="AI57">
        <v>197.96189787743458</v>
      </c>
      <c r="AJ57">
        <v>5.0040508715641847</v>
      </c>
      <c r="AK57">
        <v>0.88673623744473484</v>
      </c>
      <c r="AL57">
        <v>3.6030242401300514</v>
      </c>
      <c r="AM57">
        <v>1.6</v>
      </c>
      <c r="AN57">
        <v>0.72071016276288702</v>
      </c>
      <c r="AO57">
        <v>25</v>
      </c>
      <c r="AP57">
        <v>6.6931742876076866E-2</v>
      </c>
      <c r="AQ57">
        <v>102.6</v>
      </c>
      <c r="AR57">
        <v>3.1899074508620786</v>
      </c>
      <c r="AS57">
        <v>254150</v>
      </c>
      <c r="AT57">
        <v>0.38557820751254079</v>
      </c>
      <c r="AU57">
        <v>42340302.450000003</v>
      </c>
    </row>
    <row r="58" spans="1:47" ht="15" x14ac:dyDescent="0.25">
      <c r="A58" t="s">
        <v>845</v>
      </c>
      <c r="B58" t="s">
        <v>702</v>
      </c>
      <c r="C58" t="s">
        <v>289</v>
      </c>
      <c r="D58"/>
      <c r="E58">
        <v>100.667</v>
      </c>
      <c r="F58" t="s">
        <v>1539</v>
      </c>
      <c r="G58">
        <v>647230</v>
      </c>
      <c r="H58">
        <v>0.82469232086813482</v>
      </c>
      <c r="I58">
        <v>639298</v>
      </c>
      <c r="J58">
        <v>0</v>
      </c>
      <c r="K58">
        <v>0.72880637744982713</v>
      </c>
      <c r="L58" s="126">
        <v>163770.92819999999</v>
      </c>
      <c r="M58">
        <v>43634</v>
      </c>
      <c r="N58">
        <v>18</v>
      </c>
      <c r="O58">
        <v>2.9000000000000004</v>
      </c>
      <c r="P58">
        <v>0</v>
      </c>
      <c r="Q58">
        <v>261.05</v>
      </c>
      <c r="R58">
        <v>9618.7000000000007</v>
      </c>
      <c r="S58">
        <v>637.28528800000004</v>
      </c>
      <c r="T58">
        <v>718.86691012306801</v>
      </c>
      <c r="U58">
        <v>0.200426299500578</v>
      </c>
      <c r="V58">
        <v>8.8628269102612595E-2</v>
      </c>
      <c r="W58">
        <v>6.6414603941084499E-3</v>
      </c>
      <c r="X58">
        <v>8527.1</v>
      </c>
      <c r="Y58">
        <v>37.28</v>
      </c>
      <c r="Z58">
        <v>56715.696083691008</v>
      </c>
      <c r="AA58">
        <v>13.697674418604699</v>
      </c>
      <c r="AB58">
        <v>17.094562446351933</v>
      </c>
      <c r="AC58">
        <v>8.1</v>
      </c>
      <c r="AD58">
        <v>78.677196049382729</v>
      </c>
      <c r="AE58">
        <v>0.35439999999999999</v>
      </c>
      <c r="AF58">
        <v>0.11474167190780143</v>
      </c>
      <c r="AG58">
        <v>0.15515854437717694</v>
      </c>
      <c r="AH58">
        <v>0.27352048681080204</v>
      </c>
      <c r="AI58">
        <v>226.35388375700271</v>
      </c>
      <c r="AJ58">
        <v>4.0158499015611566</v>
      </c>
      <c r="AK58">
        <v>0.90619852757674069</v>
      </c>
      <c r="AL58">
        <v>2.2662524609710784</v>
      </c>
      <c r="AM58">
        <v>2.5</v>
      </c>
      <c r="AN58">
        <v>0.98889930014009397</v>
      </c>
      <c r="AO58">
        <v>32</v>
      </c>
      <c r="AP58">
        <v>9.8039215686274508E-3</v>
      </c>
      <c r="AQ58">
        <v>8.44</v>
      </c>
      <c r="AR58" t="s">
        <v>1561</v>
      </c>
      <c r="AS58">
        <v>-3798.4599999999919</v>
      </c>
      <c r="AT58">
        <v>0.61031448829624391</v>
      </c>
      <c r="AU58">
        <v>6129835.4000000004</v>
      </c>
    </row>
    <row r="59" spans="1:47" ht="15" x14ac:dyDescent="0.25">
      <c r="A59" t="s">
        <v>846</v>
      </c>
      <c r="B59" t="s">
        <v>123</v>
      </c>
      <c r="C59" t="s">
        <v>124</v>
      </c>
      <c r="D59"/>
      <c r="E59">
        <v>87.891000000000005</v>
      </c>
      <c r="F59" t="s">
        <v>1539</v>
      </c>
      <c r="G59">
        <v>755834</v>
      </c>
      <c r="H59">
        <v>0.41870217594908843</v>
      </c>
      <c r="I59">
        <v>913599</v>
      </c>
      <c r="J59">
        <v>0</v>
      </c>
      <c r="K59">
        <v>0.74593671454002497</v>
      </c>
      <c r="L59" s="126">
        <v>203085.3414</v>
      </c>
      <c r="M59">
        <v>31450</v>
      </c>
      <c r="N59">
        <v>103</v>
      </c>
      <c r="O59">
        <v>57.23</v>
      </c>
      <c r="P59">
        <v>0</v>
      </c>
      <c r="Q59">
        <v>-71.650000000000006</v>
      </c>
      <c r="R59">
        <v>10551.800000000001</v>
      </c>
      <c r="S59">
        <v>2888.3237789999998</v>
      </c>
      <c r="T59">
        <v>3562.3380805112502</v>
      </c>
      <c r="U59">
        <v>0.43465651050889298</v>
      </c>
      <c r="V59">
        <v>0.154997952533908</v>
      </c>
      <c r="W59">
        <v>1.6888130532543E-2</v>
      </c>
      <c r="X59">
        <v>8555.2999999999993</v>
      </c>
      <c r="Y59">
        <v>187.54</v>
      </c>
      <c r="Z59">
        <v>55936.356084035397</v>
      </c>
      <c r="AA59">
        <v>10.051282051282099</v>
      </c>
      <c r="AB59">
        <v>15.40110791831076</v>
      </c>
      <c r="AC59">
        <v>20.309999999999999</v>
      </c>
      <c r="AD59">
        <v>142.21190443131462</v>
      </c>
      <c r="AE59">
        <v>0.35439999999999999</v>
      </c>
      <c r="AF59">
        <v>0.12140443337251765</v>
      </c>
      <c r="AG59">
        <v>0.14697015323619819</v>
      </c>
      <c r="AH59">
        <v>0.27152022270700488</v>
      </c>
      <c r="AI59">
        <v>155.05394625634872</v>
      </c>
      <c r="AJ59">
        <v>5.7197853949795237</v>
      </c>
      <c r="AK59">
        <v>1.1141531240649689</v>
      </c>
      <c r="AL59">
        <v>2.9830443947249723</v>
      </c>
      <c r="AM59">
        <v>1.2</v>
      </c>
      <c r="AN59">
        <v>1.43272273981917</v>
      </c>
      <c r="AO59">
        <v>118</v>
      </c>
      <c r="AP59">
        <v>4.5518207282913163E-2</v>
      </c>
      <c r="AQ59">
        <v>11.95</v>
      </c>
      <c r="AR59">
        <v>3.3256474964840383</v>
      </c>
      <c r="AS59">
        <v>-41622.60999999987</v>
      </c>
      <c r="AT59">
        <v>0.49451981239715903</v>
      </c>
      <c r="AU59">
        <v>30476976.09</v>
      </c>
    </row>
    <row r="60" spans="1:47" ht="15" x14ac:dyDescent="0.25">
      <c r="A60" t="s">
        <v>847</v>
      </c>
      <c r="B60" t="s">
        <v>340</v>
      </c>
      <c r="C60" t="s">
        <v>272</v>
      </c>
      <c r="D60"/>
      <c r="E60">
        <v>76.26400000000001</v>
      </c>
      <c r="F60" t="s">
        <v>1543</v>
      </c>
      <c r="G60">
        <v>764560</v>
      </c>
      <c r="H60">
        <v>0.71812407127503719</v>
      </c>
      <c r="I60">
        <v>712900</v>
      </c>
      <c r="J60">
        <v>0</v>
      </c>
      <c r="K60">
        <v>0.62367238005310477</v>
      </c>
      <c r="L60" s="126">
        <v>97219.459099999993</v>
      </c>
      <c r="M60">
        <v>33049</v>
      </c>
      <c r="N60">
        <v>23</v>
      </c>
      <c r="O60">
        <v>12.69</v>
      </c>
      <c r="P60">
        <v>0</v>
      </c>
      <c r="Q60">
        <v>8.470000000000006</v>
      </c>
      <c r="R60">
        <v>12242.6</v>
      </c>
      <c r="S60">
        <v>471.39527499999997</v>
      </c>
      <c r="T60">
        <v>566.36888950986804</v>
      </c>
      <c r="U60">
        <v>0.45018817169942998</v>
      </c>
      <c r="V60">
        <v>0.143587658998067</v>
      </c>
      <c r="W60" t="s">
        <v>1561</v>
      </c>
      <c r="X60">
        <v>10189.700000000001</v>
      </c>
      <c r="Y60">
        <v>33.980000000000004</v>
      </c>
      <c r="Z60">
        <v>46851.2948793408</v>
      </c>
      <c r="AA60">
        <v>10.5135135135135</v>
      </c>
      <c r="AB60">
        <v>13.872727339611533</v>
      </c>
      <c r="AC60">
        <v>7</v>
      </c>
      <c r="AD60">
        <v>67.342182142857141</v>
      </c>
      <c r="AE60">
        <v>0.52049999999999996</v>
      </c>
      <c r="AF60">
        <v>0.12971785311095776</v>
      </c>
      <c r="AG60">
        <v>0.12212215001138862</v>
      </c>
      <c r="AH60">
        <v>0.26646053061154412</v>
      </c>
      <c r="AI60">
        <v>29.811499489467732</v>
      </c>
      <c r="AJ60">
        <v>47.419245712659219</v>
      </c>
      <c r="AK60">
        <v>9.091495766028606</v>
      </c>
      <c r="AL60">
        <v>26.148655091439551</v>
      </c>
      <c r="AM60">
        <v>0.5</v>
      </c>
      <c r="AN60">
        <v>1.0476725002976299</v>
      </c>
      <c r="AO60">
        <v>25</v>
      </c>
      <c r="AP60">
        <v>0</v>
      </c>
      <c r="AQ60">
        <v>3.52</v>
      </c>
      <c r="AR60">
        <v>3.4711798860821408</v>
      </c>
      <c r="AS60">
        <v>24350.459999999992</v>
      </c>
      <c r="AT60">
        <v>0.57458266961957893</v>
      </c>
      <c r="AU60">
        <v>5771113.3399999999</v>
      </c>
    </row>
    <row r="61" spans="1:47" ht="15" x14ac:dyDescent="0.25">
      <c r="A61" t="s">
        <v>848</v>
      </c>
      <c r="B61" t="s">
        <v>125</v>
      </c>
      <c r="C61" t="s">
        <v>109</v>
      </c>
      <c r="D61"/>
      <c r="E61">
        <v>105.74900000000001</v>
      </c>
      <c r="F61" t="s">
        <v>1539</v>
      </c>
      <c r="G61">
        <v>1208256</v>
      </c>
      <c r="H61">
        <v>0.24963962247351848</v>
      </c>
      <c r="I61">
        <v>1388075</v>
      </c>
      <c r="J61">
        <v>0</v>
      </c>
      <c r="K61">
        <v>0.84564245783623804</v>
      </c>
      <c r="L61" s="126">
        <v>256719.5577</v>
      </c>
      <c r="M61">
        <v>55120</v>
      </c>
      <c r="N61">
        <v>46</v>
      </c>
      <c r="O61">
        <v>25.820000000000004</v>
      </c>
      <c r="P61">
        <v>0</v>
      </c>
      <c r="Q61">
        <v>-0.09</v>
      </c>
      <c r="R61">
        <v>12328.2</v>
      </c>
      <c r="S61">
        <v>3792.896381</v>
      </c>
      <c r="T61">
        <v>4337.0409188675403</v>
      </c>
      <c r="U61">
        <v>0.129296262470187</v>
      </c>
      <c r="V61">
        <v>9.9685401872305998E-2</v>
      </c>
      <c r="W61">
        <v>3.0165086916989499E-2</v>
      </c>
      <c r="X61">
        <v>10781.4</v>
      </c>
      <c r="Y61">
        <v>216.88</v>
      </c>
      <c r="Z61">
        <v>75200.209194024297</v>
      </c>
      <c r="AA61">
        <v>11.4649122807018</v>
      </c>
      <c r="AB61">
        <v>17.488456201586132</v>
      </c>
      <c r="AC61">
        <v>30.400000000000002</v>
      </c>
      <c r="AD61">
        <v>124.76632832236841</v>
      </c>
      <c r="AE61">
        <v>0.71989999999999998</v>
      </c>
      <c r="AF61">
        <v>0.1170746024346651</v>
      </c>
      <c r="AG61">
        <v>0.12089438262790228</v>
      </c>
      <c r="AH61">
        <v>0.24838856672750989</v>
      </c>
      <c r="AI61">
        <v>175.76093123436161</v>
      </c>
      <c r="AJ61">
        <v>5.5105891759157455</v>
      </c>
      <c r="AK61">
        <v>1.2318072791584103</v>
      </c>
      <c r="AL61">
        <v>3.1559220302320732</v>
      </c>
      <c r="AM61">
        <v>2</v>
      </c>
      <c r="AN61">
        <v>1.0480644051753201</v>
      </c>
      <c r="AO61">
        <v>29</v>
      </c>
      <c r="AP61">
        <v>6.6609735269000853E-2</v>
      </c>
      <c r="AQ61">
        <v>78.48</v>
      </c>
      <c r="AR61">
        <v>5.9786791594491984</v>
      </c>
      <c r="AS61">
        <v>25009.959999999963</v>
      </c>
      <c r="AT61">
        <v>0.32470055383660523</v>
      </c>
      <c r="AU61">
        <v>46759561.359999999</v>
      </c>
    </row>
    <row r="62" spans="1:47" ht="15" x14ac:dyDescent="0.25">
      <c r="A62" t="s">
        <v>849</v>
      </c>
      <c r="B62" t="s">
        <v>341</v>
      </c>
      <c r="C62" t="s">
        <v>113</v>
      </c>
      <c r="D62"/>
      <c r="E62">
        <v>86.417000000000002</v>
      </c>
      <c r="F62" t="s">
        <v>1543</v>
      </c>
      <c r="G62">
        <v>1051693</v>
      </c>
      <c r="H62">
        <v>0.39795348057031033</v>
      </c>
      <c r="I62">
        <v>1009977</v>
      </c>
      <c r="J62">
        <v>0</v>
      </c>
      <c r="K62">
        <v>0.57874542913055638</v>
      </c>
      <c r="L62" s="126">
        <v>101996.514</v>
      </c>
      <c r="M62">
        <v>29151</v>
      </c>
      <c r="N62">
        <v>7</v>
      </c>
      <c r="O62">
        <v>4.92</v>
      </c>
      <c r="P62">
        <v>0</v>
      </c>
      <c r="Q62">
        <v>10.150000000000006</v>
      </c>
      <c r="R62">
        <v>10111.200000000001</v>
      </c>
      <c r="S62">
        <v>778.88093000000003</v>
      </c>
      <c r="T62">
        <v>982.53464097162407</v>
      </c>
      <c r="U62">
        <v>0.60803636571253605</v>
      </c>
      <c r="V62">
        <v>0.14293236579819699</v>
      </c>
      <c r="W62" t="s">
        <v>1561</v>
      </c>
      <c r="X62">
        <v>8015.4000000000005</v>
      </c>
      <c r="Y62">
        <v>52.83</v>
      </c>
      <c r="Z62">
        <v>43802.550255536604</v>
      </c>
      <c r="AA62">
        <v>10.444444444444398</v>
      </c>
      <c r="AB62">
        <v>14.743155971985615</v>
      </c>
      <c r="AC62">
        <v>13</v>
      </c>
      <c r="AD62">
        <v>59.913917692307692</v>
      </c>
      <c r="AE62">
        <v>0.31009999999999999</v>
      </c>
      <c r="AF62">
        <v>0.10636111912115938</v>
      </c>
      <c r="AG62">
        <v>0.14252664276265092</v>
      </c>
      <c r="AH62">
        <v>0.2575653964179746</v>
      </c>
      <c r="AI62">
        <v>157.27564417323711</v>
      </c>
      <c r="AJ62">
        <v>8.4495528943093419</v>
      </c>
      <c r="AK62">
        <v>1.8157178425946334</v>
      </c>
      <c r="AL62">
        <v>3.9920236899893062</v>
      </c>
      <c r="AM62">
        <v>2</v>
      </c>
      <c r="AN62">
        <v>0.90745120852649197</v>
      </c>
      <c r="AO62">
        <v>16</v>
      </c>
      <c r="AP62">
        <v>8.2644628099173556E-3</v>
      </c>
      <c r="AQ62">
        <v>24.06</v>
      </c>
      <c r="AR62">
        <v>3.3312545105254068</v>
      </c>
      <c r="AS62">
        <v>-275.85000000003492</v>
      </c>
      <c r="AT62">
        <v>0.46098901863671971</v>
      </c>
      <c r="AU62">
        <v>7875401.7300000004</v>
      </c>
    </row>
    <row r="63" spans="1:47" ht="15" x14ac:dyDescent="0.25">
      <c r="A63" t="s">
        <v>850</v>
      </c>
      <c r="B63" t="s">
        <v>534</v>
      </c>
      <c r="C63" t="s">
        <v>202</v>
      </c>
      <c r="D63"/>
      <c r="E63">
        <v>75.869</v>
      </c>
      <c r="F63" t="s">
        <v>1539</v>
      </c>
      <c r="G63">
        <v>906066</v>
      </c>
      <c r="H63">
        <v>0.21616409789148033</v>
      </c>
      <c r="I63">
        <v>655606</v>
      </c>
      <c r="J63">
        <v>7.1970639001973456E-3</v>
      </c>
      <c r="K63">
        <v>0.58896018285945251</v>
      </c>
      <c r="L63" s="126">
        <v>138540.4975</v>
      </c>
      <c r="M63">
        <v>32924</v>
      </c>
      <c r="N63">
        <v>40</v>
      </c>
      <c r="O63">
        <v>11.54</v>
      </c>
      <c r="P63">
        <v>0</v>
      </c>
      <c r="Q63">
        <v>-40.509999999999991</v>
      </c>
      <c r="R63">
        <v>11909.1</v>
      </c>
      <c r="S63">
        <v>671.247883</v>
      </c>
      <c r="T63">
        <v>842.36575210757508</v>
      </c>
      <c r="U63">
        <v>0.60946007482603903</v>
      </c>
      <c r="V63">
        <v>0.166241927648657</v>
      </c>
      <c r="W63" t="s">
        <v>1561</v>
      </c>
      <c r="X63">
        <v>9489.9</v>
      </c>
      <c r="Y63">
        <v>48</v>
      </c>
      <c r="Z63">
        <v>51598.604166666701</v>
      </c>
      <c r="AA63">
        <v>14.7169811320755</v>
      </c>
      <c r="AB63">
        <v>13.984330895833333</v>
      </c>
      <c r="AC63">
        <v>3.12</v>
      </c>
      <c r="AD63">
        <v>215.14355224358974</v>
      </c>
      <c r="AE63">
        <v>0.4541</v>
      </c>
      <c r="AF63">
        <v>9.8755671715838142E-2</v>
      </c>
      <c r="AG63">
        <v>0.21000331968920108</v>
      </c>
      <c r="AH63">
        <v>0.3127197273114084</v>
      </c>
      <c r="AI63">
        <v>237.9240278363753</v>
      </c>
      <c r="AJ63">
        <v>5.2469614166030079</v>
      </c>
      <c r="AK63">
        <v>1.4286660488647891</v>
      </c>
      <c r="AL63">
        <v>2.279694250685635</v>
      </c>
      <c r="AM63">
        <v>0.5</v>
      </c>
      <c r="AN63">
        <v>2.0518476755579198</v>
      </c>
      <c r="AO63">
        <v>120</v>
      </c>
      <c r="AP63">
        <v>1.0080645161290322E-2</v>
      </c>
      <c r="AQ63">
        <v>3.97</v>
      </c>
      <c r="AR63">
        <v>3.5644845892129053</v>
      </c>
      <c r="AS63">
        <v>-45510.289999999979</v>
      </c>
      <c r="AT63">
        <v>0.58988805944749789</v>
      </c>
      <c r="AU63">
        <v>7993985.0700000003</v>
      </c>
    </row>
    <row r="64" spans="1:47" ht="15" x14ac:dyDescent="0.25">
      <c r="A64" t="s">
        <v>851</v>
      </c>
      <c r="B64" t="s">
        <v>733</v>
      </c>
      <c r="C64" t="s">
        <v>192</v>
      </c>
      <c r="D64"/>
      <c r="E64">
        <v>87.316000000000003</v>
      </c>
      <c r="F64" t="s">
        <v>1543</v>
      </c>
      <c r="G64">
        <v>4184</v>
      </c>
      <c r="H64">
        <v>0.43237301228168806</v>
      </c>
      <c r="I64">
        <v>-5801</v>
      </c>
      <c r="J64">
        <v>2.7770956233665518E-3</v>
      </c>
      <c r="K64">
        <v>0.64880682536694712</v>
      </c>
      <c r="L64" s="126">
        <v>131715.8419</v>
      </c>
      <c r="M64">
        <v>35231</v>
      </c>
      <c r="N64">
        <v>23</v>
      </c>
      <c r="O64">
        <v>29</v>
      </c>
      <c r="P64">
        <v>0</v>
      </c>
      <c r="Q64">
        <v>-58.31</v>
      </c>
      <c r="R64">
        <v>11012.1</v>
      </c>
      <c r="S64">
        <v>552.59423700000002</v>
      </c>
      <c r="T64">
        <v>661.4219012254091</v>
      </c>
      <c r="U64">
        <v>0.42714695737950698</v>
      </c>
      <c r="V64">
        <v>0.121091708019387</v>
      </c>
      <c r="W64">
        <v>4.5156958450147597E-2</v>
      </c>
      <c r="X64">
        <v>9200.2000000000007</v>
      </c>
      <c r="Y64">
        <v>41.4</v>
      </c>
      <c r="Z64">
        <v>50061.375362318802</v>
      </c>
      <c r="AA64">
        <v>11.021739130434799</v>
      </c>
      <c r="AB64">
        <v>13.347686884057971</v>
      </c>
      <c r="AC64">
        <v>4.12</v>
      </c>
      <c r="AD64">
        <v>134.12481480582525</v>
      </c>
      <c r="AE64">
        <v>0.47620000000000001</v>
      </c>
      <c r="AF64">
        <v>0.11645011860327785</v>
      </c>
      <c r="AG64">
        <v>0.17913686532605974</v>
      </c>
      <c r="AH64">
        <v>0.30234749623446605</v>
      </c>
      <c r="AI64">
        <v>238.90585742753592</v>
      </c>
      <c r="AJ64">
        <v>4.6162489206017367</v>
      </c>
      <c r="AK64">
        <v>1.0540133921131967</v>
      </c>
      <c r="AL64">
        <v>3.1003954006271872</v>
      </c>
      <c r="AM64">
        <v>3</v>
      </c>
      <c r="AN64">
        <v>1.39987329720343</v>
      </c>
      <c r="AO64">
        <v>54</v>
      </c>
      <c r="AP64">
        <v>0</v>
      </c>
      <c r="AQ64">
        <v>6.15</v>
      </c>
      <c r="AR64">
        <v>2.5381891062443893</v>
      </c>
      <c r="AS64">
        <v>-2672.0899999999965</v>
      </c>
      <c r="AT64">
        <v>0.53845014030510863</v>
      </c>
      <c r="AU64">
        <v>6085227.5599999996</v>
      </c>
    </row>
    <row r="65" spans="1:47" ht="15" x14ac:dyDescent="0.25">
      <c r="A65" t="s">
        <v>852</v>
      </c>
      <c r="B65" t="s">
        <v>734</v>
      </c>
      <c r="C65" t="s">
        <v>192</v>
      </c>
      <c r="D65"/>
      <c r="E65">
        <v>83.374000000000009</v>
      </c>
      <c r="F65" t="s">
        <v>1539</v>
      </c>
      <c r="G65">
        <v>190825</v>
      </c>
      <c r="H65">
        <v>2.8963314627597408E-2</v>
      </c>
      <c r="I65">
        <v>186112</v>
      </c>
      <c r="J65">
        <v>2.9766083364596858E-2</v>
      </c>
      <c r="K65">
        <v>0.69727614498156598</v>
      </c>
      <c r="L65" s="126">
        <v>116452.38069999999</v>
      </c>
      <c r="M65">
        <v>31931</v>
      </c>
      <c r="N65">
        <v>11</v>
      </c>
      <c r="O65">
        <v>31.259999999999998</v>
      </c>
      <c r="P65">
        <v>0</v>
      </c>
      <c r="Q65">
        <v>4.0499999999999972</v>
      </c>
      <c r="R65">
        <v>9541.3000000000011</v>
      </c>
      <c r="S65">
        <v>997.84254099999998</v>
      </c>
      <c r="T65">
        <v>1205.3301847362</v>
      </c>
      <c r="U65">
        <v>0.521664273281369</v>
      </c>
      <c r="V65">
        <v>0.148852906041816</v>
      </c>
      <c r="W65">
        <v>2.53534991348901E-4</v>
      </c>
      <c r="X65">
        <v>7898.9000000000005</v>
      </c>
      <c r="Y65">
        <v>61.67</v>
      </c>
      <c r="Z65">
        <v>50806.309875141902</v>
      </c>
      <c r="AA65">
        <v>12.3648648648649</v>
      </c>
      <c r="AB65">
        <v>16.180355780768608</v>
      </c>
      <c r="AC65">
        <v>7.34</v>
      </c>
      <c r="AD65">
        <v>135.94585027247956</v>
      </c>
      <c r="AE65">
        <v>0.96350000000000002</v>
      </c>
      <c r="AF65">
        <v>0.10729269897717639</v>
      </c>
      <c r="AG65">
        <v>0.17081648016173262</v>
      </c>
      <c r="AH65">
        <v>0.28523952988180767</v>
      </c>
      <c r="AI65">
        <v>160.0773603417656</v>
      </c>
      <c r="AJ65">
        <v>5.9027558034708134</v>
      </c>
      <c r="AK65">
        <v>1.8453751283399695</v>
      </c>
      <c r="AL65">
        <v>2.2432007362331907</v>
      </c>
      <c r="AM65">
        <v>0.5</v>
      </c>
      <c r="AN65">
        <v>1.1006753464400501</v>
      </c>
      <c r="AO65">
        <v>25</v>
      </c>
      <c r="AP65">
        <v>5.9031877213695395E-3</v>
      </c>
      <c r="AQ65">
        <v>28.32</v>
      </c>
      <c r="AR65">
        <v>3.1801917002663718</v>
      </c>
      <c r="AS65">
        <v>29973.380000000005</v>
      </c>
      <c r="AT65">
        <v>0.48507430570428828</v>
      </c>
      <c r="AU65">
        <v>9520756.6300000008</v>
      </c>
    </row>
    <row r="66" spans="1:47" ht="15" x14ac:dyDescent="0.25">
      <c r="A66" t="s">
        <v>853</v>
      </c>
      <c r="B66" t="s">
        <v>126</v>
      </c>
      <c r="C66" t="s">
        <v>109</v>
      </c>
      <c r="D66"/>
      <c r="E66">
        <v>75.23</v>
      </c>
      <c r="F66" t="s">
        <v>1540</v>
      </c>
      <c r="G66">
        <v>1275159</v>
      </c>
      <c r="H66">
        <v>0.22655318007141068</v>
      </c>
      <c r="I66">
        <v>1275159</v>
      </c>
      <c r="J66">
        <v>0</v>
      </c>
      <c r="K66">
        <v>0.75657242960918536</v>
      </c>
      <c r="L66" s="126">
        <v>210961.0914</v>
      </c>
      <c r="M66">
        <v>32918</v>
      </c>
      <c r="N66">
        <v>15</v>
      </c>
      <c r="O66">
        <v>68.199999999999989</v>
      </c>
      <c r="P66">
        <v>0</v>
      </c>
      <c r="Q66">
        <v>-7.8</v>
      </c>
      <c r="R66">
        <v>12889.6</v>
      </c>
      <c r="S66">
        <v>1232.575677</v>
      </c>
      <c r="T66">
        <v>1644.86842666506</v>
      </c>
      <c r="U66">
        <v>0.53831485269524804</v>
      </c>
      <c r="V66">
        <v>0.16497283111647801</v>
      </c>
      <c r="W66">
        <v>7.1033804766536895E-2</v>
      </c>
      <c r="X66">
        <v>9658.7000000000007</v>
      </c>
      <c r="Y66">
        <v>80.650000000000006</v>
      </c>
      <c r="Z66">
        <v>67375.022938623704</v>
      </c>
      <c r="AA66">
        <v>13.662650602409599</v>
      </c>
      <c r="AB66">
        <v>15.283021413515188</v>
      </c>
      <c r="AC66">
        <v>11.8</v>
      </c>
      <c r="AD66">
        <v>104.45556584745762</v>
      </c>
      <c r="AE66">
        <v>0.88600000000000001</v>
      </c>
      <c r="AF66">
        <v>0.11600317386163041</v>
      </c>
      <c r="AG66">
        <v>0.14183702384985797</v>
      </c>
      <c r="AH66">
        <v>0.26454054204381028</v>
      </c>
      <c r="AI66">
        <v>165.67015219463883</v>
      </c>
      <c r="AJ66">
        <v>5.3053772018746237</v>
      </c>
      <c r="AK66">
        <v>1.3246867547171659</v>
      </c>
      <c r="AL66">
        <v>3.3920794217462209</v>
      </c>
      <c r="AM66">
        <v>1</v>
      </c>
      <c r="AN66">
        <v>0.23890735970351601</v>
      </c>
      <c r="AO66">
        <v>4</v>
      </c>
      <c r="AP66">
        <v>0.29559748427672955</v>
      </c>
      <c r="AQ66">
        <v>18.75</v>
      </c>
      <c r="AR66">
        <v>2.8633925220153023</v>
      </c>
      <c r="AS66">
        <v>2781.2900000000373</v>
      </c>
      <c r="AT66">
        <v>0.4060287091898464</v>
      </c>
      <c r="AU66">
        <v>15887352.119999999</v>
      </c>
    </row>
    <row r="67" spans="1:47" ht="15" x14ac:dyDescent="0.25">
      <c r="A67" t="s">
        <v>854</v>
      </c>
      <c r="B67" t="s">
        <v>617</v>
      </c>
      <c r="C67" t="s">
        <v>141</v>
      </c>
      <c r="D67"/>
      <c r="E67">
        <v>95.841000000000008</v>
      </c>
      <c r="F67" t="s">
        <v>1539</v>
      </c>
      <c r="G67">
        <v>1304675</v>
      </c>
      <c r="H67">
        <v>0.50545204420867451</v>
      </c>
      <c r="I67">
        <v>1371577</v>
      </c>
      <c r="J67">
        <v>0</v>
      </c>
      <c r="K67">
        <v>0.75211809124891771</v>
      </c>
      <c r="L67" s="126">
        <v>125868.7709</v>
      </c>
      <c r="M67">
        <v>38338</v>
      </c>
      <c r="N67">
        <v>68</v>
      </c>
      <c r="O67">
        <v>16.75</v>
      </c>
      <c r="P67">
        <v>0</v>
      </c>
      <c r="Q67">
        <v>-21.27</v>
      </c>
      <c r="R67">
        <v>9422.2000000000007</v>
      </c>
      <c r="S67">
        <v>1411.7343840000001</v>
      </c>
      <c r="T67">
        <v>1643.8401490738001</v>
      </c>
      <c r="U67">
        <v>0.26010762092481599</v>
      </c>
      <c r="V67">
        <v>0.116457662902684</v>
      </c>
      <c r="W67">
        <v>2.4345904151329401E-3</v>
      </c>
      <c r="X67">
        <v>8091.8</v>
      </c>
      <c r="Y67">
        <v>79.38</v>
      </c>
      <c r="Z67">
        <v>57301.356135046597</v>
      </c>
      <c r="AA67">
        <v>13.703703703703699</v>
      </c>
      <c r="AB67">
        <v>17.784509750566894</v>
      </c>
      <c r="AC67">
        <v>8</v>
      </c>
      <c r="AD67">
        <v>176.46679800000001</v>
      </c>
      <c r="AE67">
        <v>0.29899999999999999</v>
      </c>
      <c r="AF67">
        <v>0.13677598087626738</v>
      </c>
      <c r="AG67">
        <v>0.13880370068856177</v>
      </c>
      <c r="AH67">
        <v>0.27785582544497234</v>
      </c>
      <c r="AI67">
        <v>184.68771672277975</v>
      </c>
      <c r="AJ67">
        <v>4.8901596287347067</v>
      </c>
      <c r="AK67">
        <v>1.1257155294749357</v>
      </c>
      <c r="AL67">
        <v>2.2195788746979637</v>
      </c>
      <c r="AM67">
        <v>0.8</v>
      </c>
      <c r="AN67">
        <v>1.0048934816373201</v>
      </c>
      <c r="AO67">
        <v>37</v>
      </c>
      <c r="AP67">
        <v>1.0218978102189781E-2</v>
      </c>
      <c r="AQ67">
        <v>18.46</v>
      </c>
      <c r="AR67">
        <v>4.0997270228520462</v>
      </c>
      <c r="AS67">
        <v>40322.239999999991</v>
      </c>
      <c r="AT67">
        <v>0.4719096727129875</v>
      </c>
      <c r="AU67">
        <v>13301657.609999999</v>
      </c>
    </row>
    <row r="68" spans="1:47" ht="15" x14ac:dyDescent="0.25">
      <c r="A68" t="s">
        <v>855</v>
      </c>
      <c r="B68" t="s">
        <v>429</v>
      </c>
      <c r="C68" t="s">
        <v>349</v>
      </c>
      <c r="D68"/>
      <c r="E68">
        <v>77.789000000000001</v>
      </c>
      <c r="F68" t="s">
        <v>1543</v>
      </c>
      <c r="G68">
        <v>566980</v>
      </c>
      <c r="H68">
        <v>0.56955077706588308</v>
      </c>
      <c r="I68">
        <v>689213</v>
      </c>
      <c r="J68">
        <v>2.0152764462460426E-3</v>
      </c>
      <c r="K68">
        <v>0.56058123322713149</v>
      </c>
      <c r="L68" s="126">
        <v>171845.75719999999</v>
      </c>
      <c r="M68">
        <v>38206</v>
      </c>
      <c r="N68">
        <v>9</v>
      </c>
      <c r="O68">
        <v>20.94</v>
      </c>
      <c r="P68">
        <v>0</v>
      </c>
      <c r="Q68">
        <v>-46.67</v>
      </c>
      <c r="R68">
        <v>10391.200000000001</v>
      </c>
      <c r="S68">
        <v>632.98548600000004</v>
      </c>
      <c r="T68">
        <v>789.99703336233506</v>
      </c>
      <c r="U68">
        <v>0.54050719260883695</v>
      </c>
      <c r="V68">
        <v>0.15529206146758301</v>
      </c>
      <c r="W68">
        <v>5.7200205693183897E-4</v>
      </c>
      <c r="X68">
        <v>8326</v>
      </c>
      <c r="Y68">
        <v>36</v>
      </c>
      <c r="Z68">
        <v>42782.222222222204</v>
      </c>
      <c r="AA68">
        <v>10.425000000000001</v>
      </c>
      <c r="AB68">
        <v>17.582930166666667</v>
      </c>
      <c r="AC68">
        <v>13.15</v>
      </c>
      <c r="AD68">
        <v>48.135778403041826</v>
      </c>
      <c r="AE68">
        <v>0.8196</v>
      </c>
      <c r="AF68">
        <v>0.12246373586148041</v>
      </c>
      <c r="AG68">
        <v>0.19306196864434907</v>
      </c>
      <c r="AH68">
        <v>0.32075827021051007</v>
      </c>
      <c r="AI68">
        <v>81.068209516576488</v>
      </c>
      <c r="AJ68">
        <v>14.960254896229172</v>
      </c>
      <c r="AK68">
        <v>3.9172801325148594</v>
      </c>
      <c r="AL68">
        <v>5.2147210367338994</v>
      </c>
      <c r="AM68">
        <v>1.5</v>
      </c>
      <c r="AN68">
        <v>1.4079546112358901</v>
      </c>
      <c r="AO68">
        <v>33</v>
      </c>
      <c r="AP68">
        <v>9.727626459143969E-3</v>
      </c>
      <c r="AQ68">
        <v>12.06</v>
      </c>
      <c r="AR68">
        <v>3.0328411269358546</v>
      </c>
      <c r="AS68">
        <v>2426.1900000000023</v>
      </c>
      <c r="AT68">
        <v>0.51862695210887244</v>
      </c>
      <c r="AU68">
        <v>6577502.8100000005</v>
      </c>
    </row>
    <row r="69" spans="1:47" ht="15" x14ac:dyDescent="0.25">
      <c r="A69" t="s">
        <v>856</v>
      </c>
      <c r="B69" t="s">
        <v>127</v>
      </c>
      <c r="C69" t="s">
        <v>128</v>
      </c>
      <c r="D69"/>
      <c r="E69">
        <v>90.606000000000009</v>
      </c>
      <c r="F69" t="s">
        <v>1539</v>
      </c>
      <c r="G69">
        <v>3819170</v>
      </c>
      <c r="H69">
        <v>0.14909737785287944</v>
      </c>
      <c r="I69">
        <v>3526483</v>
      </c>
      <c r="J69">
        <v>0</v>
      </c>
      <c r="K69">
        <v>0.81289520592179987</v>
      </c>
      <c r="L69" s="126">
        <v>136011.32149999999</v>
      </c>
      <c r="M69">
        <v>44166</v>
      </c>
      <c r="N69">
        <v>88</v>
      </c>
      <c r="O69">
        <v>101.46999999999998</v>
      </c>
      <c r="P69">
        <v>0</v>
      </c>
      <c r="Q69">
        <v>-16.450000000000003</v>
      </c>
      <c r="R69">
        <v>10092.1</v>
      </c>
      <c r="S69">
        <v>7026.1305499999999</v>
      </c>
      <c r="T69">
        <v>7992.0061740711408</v>
      </c>
      <c r="U69">
        <v>0.21944759580363901</v>
      </c>
      <c r="V69">
        <v>0.107186995265837</v>
      </c>
      <c r="W69">
        <v>9.3080561960238607E-3</v>
      </c>
      <c r="X69">
        <v>8872.4</v>
      </c>
      <c r="Y69">
        <v>388.62</v>
      </c>
      <c r="Z69">
        <v>60862.090319592404</v>
      </c>
      <c r="AA69">
        <v>12.105527638190999</v>
      </c>
      <c r="AB69">
        <v>18.079693659616076</v>
      </c>
      <c r="AC69">
        <v>36.5</v>
      </c>
      <c r="AD69">
        <v>192.49672739726026</v>
      </c>
      <c r="AE69">
        <v>0.47620000000000001</v>
      </c>
      <c r="AF69">
        <v>0.10715449738774113</v>
      </c>
      <c r="AG69">
        <v>0.17371906284534874</v>
      </c>
      <c r="AH69">
        <v>0.28579530674137948</v>
      </c>
      <c r="AI69">
        <v>139.98060426019268</v>
      </c>
      <c r="AJ69">
        <v>6.9874268699632545</v>
      </c>
      <c r="AK69">
        <v>1.0601986737459863</v>
      </c>
      <c r="AL69">
        <v>3.3677227555662199</v>
      </c>
      <c r="AM69">
        <v>1.25</v>
      </c>
      <c r="AN69">
        <v>0.80754270286732799</v>
      </c>
      <c r="AO69">
        <v>26</v>
      </c>
      <c r="AP69">
        <v>7.1305471779405424E-2</v>
      </c>
      <c r="AQ69">
        <v>149.72999999999999</v>
      </c>
      <c r="AR69">
        <v>4.1948045866763266</v>
      </c>
      <c r="AS69">
        <v>36435.280000000028</v>
      </c>
      <c r="AT69">
        <v>0.31605906073325413</v>
      </c>
      <c r="AU69">
        <v>70908386.200000003</v>
      </c>
    </row>
    <row r="70" spans="1:47" ht="15" x14ac:dyDescent="0.25">
      <c r="A70" t="s">
        <v>857</v>
      </c>
      <c r="B70" t="s">
        <v>129</v>
      </c>
      <c r="C70" t="s">
        <v>130</v>
      </c>
      <c r="D70"/>
      <c r="E70">
        <v>86.096000000000004</v>
      </c>
      <c r="F70" t="s">
        <v>1543</v>
      </c>
      <c r="G70">
        <v>449731</v>
      </c>
      <c r="H70">
        <v>0.60336375222185112</v>
      </c>
      <c r="I70">
        <v>510087</v>
      </c>
      <c r="J70">
        <v>0</v>
      </c>
      <c r="K70">
        <v>0.81330043859755241</v>
      </c>
      <c r="L70" s="126">
        <v>134831.11919999999</v>
      </c>
      <c r="M70">
        <v>32390</v>
      </c>
      <c r="N70">
        <v>39</v>
      </c>
      <c r="O70">
        <v>24.619999999999997</v>
      </c>
      <c r="P70">
        <v>0</v>
      </c>
      <c r="Q70">
        <v>50.83</v>
      </c>
      <c r="R70">
        <v>10630</v>
      </c>
      <c r="S70">
        <v>1973.351075</v>
      </c>
      <c r="T70">
        <v>2411.8512765464102</v>
      </c>
      <c r="U70">
        <v>0.39692740938152599</v>
      </c>
      <c r="V70">
        <v>0.156888375273011</v>
      </c>
      <c r="W70">
        <v>5.6042465733067799E-3</v>
      </c>
      <c r="X70">
        <v>8697.2999999999993</v>
      </c>
      <c r="Y70">
        <v>139.58000000000001</v>
      </c>
      <c r="Z70">
        <v>53067.896188565705</v>
      </c>
      <c r="AA70">
        <v>12.6148648648649</v>
      </c>
      <c r="AB70">
        <v>14.137778155896259</v>
      </c>
      <c r="AC70">
        <v>15.1</v>
      </c>
      <c r="AD70">
        <v>130.68550165562914</v>
      </c>
      <c r="AE70">
        <v>0.4541</v>
      </c>
      <c r="AF70">
        <v>0.12280472995516124</v>
      </c>
      <c r="AG70">
        <v>0.14886798086276767</v>
      </c>
      <c r="AH70">
        <v>0.27616252531427909</v>
      </c>
      <c r="AI70">
        <v>174.77630025868558</v>
      </c>
      <c r="AJ70">
        <v>4.4908250916945738</v>
      </c>
      <c r="AK70">
        <v>1.1634616912393627</v>
      </c>
      <c r="AL70">
        <v>2.4766192029458245</v>
      </c>
      <c r="AM70">
        <v>4.4000000000000004</v>
      </c>
      <c r="AN70">
        <v>0.75409299903724303</v>
      </c>
      <c r="AO70">
        <v>59</v>
      </c>
      <c r="AP70">
        <v>1.9417475728155338E-2</v>
      </c>
      <c r="AQ70">
        <v>13.53</v>
      </c>
      <c r="AR70">
        <v>3.6650373758125427</v>
      </c>
      <c r="AS70">
        <v>-2285.9799999999814</v>
      </c>
      <c r="AT70">
        <v>0.52417884581885099</v>
      </c>
      <c r="AU70">
        <v>20976680.239999998</v>
      </c>
    </row>
    <row r="71" spans="1:47" ht="15" x14ac:dyDescent="0.25">
      <c r="A71" t="s">
        <v>858</v>
      </c>
      <c r="B71" t="s">
        <v>455</v>
      </c>
      <c r="C71" t="s">
        <v>132</v>
      </c>
      <c r="D71"/>
      <c r="E71">
        <v>91.364000000000004</v>
      </c>
      <c r="F71" t="s">
        <v>1539</v>
      </c>
      <c r="G71">
        <v>315757</v>
      </c>
      <c r="H71">
        <v>0.48002631035360077</v>
      </c>
      <c r="I71">
        <v>315757</v>
      </c>
      <c r="J71">
        <v>0</v>
      </c>
      <c r="K71">
        <v>0.60961429444833548</v>
      </c>
      <c r="L71" s="126">
        <v>159947.83369999999</v>
      </c>
      <c r="M71">
        <v>36404</v>
      </c>
      <c r="N71">
        <v>10</v>
      </c>
      <c r="O71">
        <v>16.190000000000001</v>
      </c>
      <c r="P71">
        <v>0</v>
      </c>
      <c r="Q71">
        <v>-94.68</v>
      </c>
      <c r="R71">
        <v>12816.9</v>
      </c>
      <c r="S71">
        <v>626.683446</v>
      </c>
      <c r="T71">
        <v>751.37949714005902</v>
      </c>
      <c r="U71">
        <v>0.41247887693526197</v>
      </c>
      <c r="V71">
        <v>0.17704604566816701</v>
      </c>
      <c r="W71">
        <v>3.1914039101648799E-3</v>
      </c>
      <c r="X71">
        <v>10689.9</v>
      </c>
      <c r="Y71">
        <v>54.07</v>
      </c>
      <c r="Z71">
        <v>52984.940262622506</v>
      </c>
      <c r="AA71">
        <v>14.017857142857098</v>
      </c>
      <c r="AB71">
        <v>11.590224634732754</v>
      </c>
      <c r="AC71">
        <v>8.25</v>
      </c>
      <c r="AD71">
        <v>75.961629818181819</v>
      </c>
      <c r="AE71">
        <v>0.56489999999999996</v>
      </c>
      <c r="AF71">
        <v>0.10932405819183832</v>
      </c>
      <c r="AG71">
        <v>0.18882714703941783</v>
      </c>
      <c r="AH71">
        <v>0.30099085857485047</v>
      </c>
      <c r="AI71">
        <v>207.44125416071705</v>
      </c>
      <c r="AJ71">
        <v>4.8798009999999996</v>
      </c>
      <c r="AK71">
        <v>1.032529</v>
      </c>
      <c r="AL71">
        <v>1.9717766923076923</v>
      </c>
      <c r="AM71">
        <v>0.5</v>
      </c>
      <c r="AN71">
        <v>1.6012183014577199</v>
      </c>
      <c r="AO71">
        <v>133</v>
      </c>
      <c r="AP71">
        <v>1.7660044150110375E-2</v>
      </c>
      <c r="AQ71">
        <v>3.32</v>
      </c>
      <c r="AR71">
        <v>3.5728919274722597</v>
      </c>
      <c r="AS71">
        <v>-22575.539999999979</v>
      </c>
      <c r="AT71">
        <v>0.62811261457475576</v>
      </c>
      <c r="AU71">
        <v>8032160.5099999998</v>
      </c>
    </row>
    <row r="72" spans="1:47" ht="15" x14ac:dyDescent="0.25">
      <c r="A72" t="s">
        <v>859</v>
      </c>
      <c r="B72" t="s">
        <v>404</v>
      </c>
      <c r="C72" t="s">
        <v>104</v>
      </c>
      <c r="D72"/>
      <c r="E72">
        <v>83.338000000000008</v>
      </c>
      <c r="F72" t="s">
        <v>1543</v>
      </c>
      <c r="G72">
        <v>1535619</v>
      </c>
      <c r="H72">
        <v>0.41625164332199227</v>
      </c>
      <c r="I72">
        <v>1542300</v>
      </c>
      <c r="J72">
        <v>0</v>
      </c>
      <c r="K72">
        <v>0.71009591413376949</v>
      </c>
      <c r="L72" s="126">
        <v>138621.91800000001</v>
      </c>
      <c r="M72">
        <v>33687</v>
      </c>
      <c r="N72">
        <v>19</v>
      </c>
      <c r="O72">
        <v>39.630000000000003</v>
      </c>
      <c r="P72">
        <v>0</v>
      </c>
      <c r="Q72">
        <v>202.79999999999998</v>
      </c>
      <c r="R72">
        <v>9656.6</v>
      </c>
      <c r="S72">
        <v>1711.0836529999999</v>
      </c>
      <c r="T72">
        <v>2052.5760912158398</v>
      </c>
      <c r="U72">
        <v>0.52947249213186198</v>
      </c>
      <c r="V72">
        <v>0.13672890135430399</v>
      </c>
      <c r="W72">
        <v>6.6539937892796898E-4</v>
      </c>
      <c r="X72">
        <v>8050</v>
      </c>
      <c r="Y72">
        <v>98.43</v>
      </c>
      <c r="Z72">
        <v>60164.822513461302</v>
      </c>
      <c r="AA72">
        <v>15.3366336633663</v>
      </c>
      <c r="AB72">
        <v>17.383761586914556</v>
      </c>
      <c r="AC72">
        <v>9.31</v>
      </c>
      <c r="AD72">
        <v>183.78986605800213</v>
      </c>
      <c r="AE72">
        <v>0.33229999999999998</v>
      </c>
      <c r="AF72">
        <v>0.11896675360604135</v>
      </c>
      <c r="AG72">
        <v>0.16575354406171322</v>
      </c>
      <c r="AH72">
        <v>0.28853856765018104</v>
      </c>
      <c r="AI72">
        <v>188.59977969762068</v>
      </c>
      <c r="AJ72">
        <v>5.1958737256360203</v>
      </c>
      <c r="AK72">
        <v>0.98787326082241023</v>
      </c>
      <c r="AL72">
        <v>3.0415549874500325</v>
      </c>
      <c r="AM72">
        <v>1.9</v>
      </c>
      <c r="AN72">
        <v>1.2483937681883099</v>
      </c>
      <c r="AO72">
        <v>98</v>
      </c>
      <c r="AP72">
        <v>6.7567567567567571E-3</v>
      </c>
      <c r="AQ72">
        <v>7.54</v>
      </c>
      <c r="AR72">
        <v>3.230120734287893</v>
      </c>
      <c r="AS72">
        <v>11306.369999999995</v>
      </c>
      <c r="AT72">
        <v>0.42749711976433297</v>
      </c>
      <c r="AU72">
        <v>16523238.199999999</v>
      </c>
    </row>
    <row r="73" spans="1:47" ht="15" x14ac:dyDescent="0.25">
      <c r="A73" t="s">
        <v>860</v>
      </c>
      <c r="B73" t="s">
        <v>545</v>
      </c>
      <c r="C73" t="s">
        <v>295</v>
      </c>
      <c r="D73"/>
      <c r="E73">
        <v>82.484999999999999</v>
      </c>
      <c r="F73" t="s">
        <v>1543</v>
      </c>
      <c r="G73">
        <v>-65014</v>
      </c>
      <c r="H73">
        <v>2.9268756644560971E-2</v>
      </c>
      <c r="I73">
        <v>-65014</v>
      </c>
      <c r="J73">
        <v>8.4767509119492226E-2</v>
      </c>
      <c r="K73">
        <v>0.72799577932197479</v>
      </c>
      <c r="L73" s="126">
        <v>189551.26329999999</v>
      </c>
      <c r="M73">
        <v>34336</v>
      </c>
      <c r="N73">
        <v>17</v>
      </c>
      <c r="O73">
        <v>70.47999999999999</v>
      </c>
      <c r="P73">
        <v>0</v>
      </c>
      <c r="Q73">
        <v>-153.17000000000002</v>
      </c>
      <c r="R73">
        <v>10918.2</v>
      </c>
      <c r="S73">
        <v>1721.444178</v>
      </c>
      <c r="T73">
        <v>2176.2465555301901</v>
      </c>
      <c r="U73">
        <v>0.60896871515677597</v>
      </c>
      <c r="V73">
        <v>0.17109274486401699</v>
      </c>
      <c r="W73">
        <v>2.9862919170918202E-4</v>
      </c>
      <c r="X73">
        <v>8636.4</v>
      </c>
      <c r="Y73">
        <v>148.55000000000001</v>
      </c>
      <c r="Z73">
        <v>39650.508246381702</v>
      </c>
      <c r="AA73">
        <v>11.153374233128799</v>
      </c>
      <c r="AB73">
        <v>11.588314897340961</v>
      </c>
      <c r="AC73">
        <v>12.17</v>
      </c>
      <c r="AD73">
        <v>141.44980920295808</v>
      </c>
      <c r="AE73">
        <v>0.75309999999999999</v>
      </c>
      <c r="AF73">
        <v>9.621487113811085E-2</v>
      </c>
      <c r="AG73">
        <v>0.21180934928261105</v>
      </c>
      <c r="AH73">
        <v>0.31120461322145088</v>
      </c>
      <c r="AI73">
        <v>182.36141724021678</v>
      </c>
      <c r="AJ73">
        <v>6.1993761885800742</v>
      </c>
      <c r="AK73">
        <v>1.2977339173369435</v>
      </c>
      <c r="AL73">
        <v>3.5671353985824639</v>
      </c>
      <c r="AM73">
        <v>0</v>
      </c>
      <c r="AN73">
        <v>1.19204476061882</v>
      </c>
      <c r="AO73">
        <v>128</v>
      </c>
      <c r="AP73">
        <v>3.3255993812838364E-2</v>
      </c>
      <c r="AQ73">
        <v>9.7799999999999994</v>
      </c>
      <c r="AR73">
        <v>2.7123965598026651</v>
      </c>
      <c r="AS73">
        <v>9924.609999999986</v>
      </c>
      <c r="AT73">
        <v>0.49820249110498765</v>
      </c>
      <c r="AU73">
        <v>19131779.039999999</v>
      </c>
    </row>
    <row r="74" spans="1:47" ht="15" x14ac:dyDescent="0.25">
      <c r="A74" t="s">
        <v>861</v>
      </c>
      <c r="B74" t="s">
        <v>601</v>
      </c>
      <c r="C74" t="s">
        <v>128</v>
      </c>
      <c r="D74"/>
      <c r="E74">
        <v>92.64500000000001</v>
      </c>
      <c r="F74" t="s">
        <v>1543</v>
      </c>
      <c r="G74">
        <v>2276162</v>
      </c>
      <c r="H74">
        <v>0.53336793141125627</v>
      </c>
      <c r="I74">
        <v>2149003</v>
      </c>
      <c r="J74">
        <v>0</v>
      </c>
      <c r="K74">
        <v>0.72459598320029828</v>
      </c>
      <c r="L74" s="126">
        <v>200911.10990000001</v>
      </c>
      <c r="M74">
        <v>48961</v>
      </c>
      <c r="N74">
        <v>77</v>
      </c>
      <c r="O74">
        <v>57.31</v>
      </c>
      <c r="P74">
        <v>0</v>
      </c>
      <c r="Q74">
        <v>145.38999999999999</v>
      </c>
      <c r="R74">
        <v>9744.2000000000007</v>
      </c>
      <c r="S74">
        <v>2212.3507800000002</v>
      </c>
      <c r="T74">
        <v>2494.9702285992303</v>
      </c>
      <c r="U74">
        <v>0.20477851572886599</v>
      </c>
      <c r="V74">
        <v>0.114702910268145</v>
      </c>
      <c r="W74">
        <v>2.5940276071410302E-3</v>
      </c>
      <c r="X74">
        <v>8640.4</v>
      </c>
      <c r="Y74">
        <v>112.39</v>
      </c>
      <c r="Z74">
        <v>63578.856481893396</v>
      </c>
      <c r="AA74">
        <v>12.272</v>
      </c>
      <c r="AB74">
        <v>19.684587418809503</v>
      </c>
      <c r="AC74">
        <v>14</v>
      </c>
      <c r="AD74">
        <v>158.02505571428574</v>
      </c>
      <c r="AE74">
        <v>0.65339999999999998</v>
      </c>
      <c r="AF74">
        <v>9.8915369211799012E-2</v>
      </c>
      <c r="AG74">
        <v>0.18859061706260349</v>
      </c>
      <c r="AH74">
        <v>0.29081597784396263</v>
      </c>
      <c r="AI74">
        <v>159.18497337027176</v>
      </c>
      <c r="AJ74">
        <v>5.8786388223969475</v>
      </c>
      <c r="AK74">
        <v>1.1853148594582776</v>
      </c>
      <c r="AL74">
        <v>2.0857010049038398</v>
      </c>
      <c r="AM74">
        <v>1</v>
      </c>
      <c r="AN74">
        <v>1.3155478853335201</v>
      </c>
      <c r="AO74">
        <v>71</v>
      </c>
      <c r="AP74">
        <v>3.9816232771822356E-2</v>
      </c>
      <c r="AQ74">
        <v>19.420000000000002</v>
      </c>
      <c r="AR74" t="s">
        <v>1561</v>
      </c>
      <c r="AS74">
        <v>-15610.270000000019</v>
      </c>
      <c r="AT74">
        <v>0.26591372840271033</v>
      </c>
      <c r="AU74">
        <v>21557488.57</v>
      </c>
    </row>
    <row r="75" spans="1:47" ht="15" x14ac:dyDescent="0.25">
      <c r="A75" t="s">
        <v>862</v>
      </c>
      <c r="B75" t="s">
        <v>473</v>
      </c>
      <c r="C75" t="s">
        <v>162</v>
      </c>
      <c r="D75"/>
      <c r="E75">
        <v>90.463999999999999</v>
      </c>
      <c r="F75" t="s">
        <v>1539</v>
      </c>
      <c r="G75">
        <v>1725320</v>
      </c>
      <c r="H75">
        <v>0.40751155447379461</v>
      </c>
      <c r="I75">
        <v>1725320</v>
      </c>
      <c r="J75">
        <v>0</v>
      </c>
      <c r="K75">
        <v>0.67643930185116685</v>
      </c>
      <c r="L75" s="126">
        <v>258787.90229999999</v>
      </c>
      <c r="M75">
        <v>54949</v>
      </c>
      <c r="N75">
        <v>125</v>
      </c>
      <c r="O75">
        <v>66.940000000000012</v>
      </c>
      <c r="P75">
        <v>0</v>
      </c>
      <c r="Q75">
        <v>-16.990000000000009</v>
      </c>
      <c r="R75">
        <v>10916.6</v>
      </c>
      <c r="S75">
        <v>2100.3300370000002</v>
      </c>
      <c r="T75">
        <v>2356.9032968618703</v>
      </c>
      <c r="U75">
        <v>0.205951214037701</v>
      </c>
      <c r="V75">
        <v>0.10781291749911801</v>
      </c>
      <c r="W75">
        <v>2.6186360729554201E-3</v>
      </c>
      <c r="X75">
        <v>9728.2000000000007</v>
      </c>
      <c r="Y75">
        <v>121.85000000000001</v>
      </c>
      <c r="Z75">
        <v>54643.838572014807</v>
      </c>
      <c r="AA75">
        <v>9.5</v>
      </c>
      <c r="AB75">
        <v>17.237013024210096</v>
      </c>
      <c r="AC75">
        <v>27.25</v>
      </c>
      <c r="AD75">
        <v>77.076331633027536</v>
      </c>
      <c r="AE75">
        <v>0.54259999999999997</v>
      </c>
      <c r="AF75">
        <v>0.11429463418641628</v>
      </c>
      <c r="AG75">
        <v>0.14380425140140957</v>
      </c>
      <c r="AH75">
        <v>0.26178368592365592</v>
      </c>
      <c r="AI75">
        <v>152.59030454936067</v>
      </c>
      <c r="AJ75">
        <v>7.2269244906237331</v>
      </c>
      <c r="AK75">
        <v>1.4670305469749445</v>
      </c>
      <c r="AL75">
        <v>3.7148119754126498</v>
      </c>
      <c r="AM75">
        <v>1.5</v>
      </c>
      <c r="AN75">
        <v>1.6679950217162101</v>
      </c>
      <c r="AO75">
        <v>206</v>
      </c>
      <c r="AP75">
        <v>6.6750629722921909E-2</v>
      </c>
      <c r="AQ75">
        <v>7.45</v>
      </c>
      <c r="AR75">
        <v>4.3614563799261523</v>
      </c>
      <c r="AS75">
        <v>7720.4799999999814</v>
      </c>
      <c r="AT75">
        <v>0.4064705104354141</v>
      </c>
      <c r="AU75">
        <v>22928423.309999999</v>
      </c>
    </row>
    <row r="76" spans="1:47" ht="15" x14ac:dyDescent="0.25">
      <c r="A76" t="s">
        <v>863</v>
      </c>
      <c r="B76" t="s">
        <v>131</v>
      </c>
      <c r="C76" t="s">
        <v>132</v>
      </c>
      <c r="D76"/>
      <c r="E76">
        <v>73.018000000000001</v>
      </c>
      <c r="F76" t="s">
        <v>1540</v>
      </c>
      <c r="G76">
        <v>1954480</v>
      </c>
      <c r="H76">
        <v>0.4187151420545302</v>
      </c>
      <c r="I76">
        <v>1869656</v>
      </c>
      <c r="J76">
        <v>0</v>
      </c>
      <c r="K76">
        <v>0.56505375570903826</v>
      </c>
      <c r="L76" s="126">
        <v>74231.349199999997</v>
      </c>
      <c r="M76">
        <v>27615</v>
      </c>
      <c r="N76">
        <v>0</v>
      </c>
      <c r="O76">
        <v>71.710000000000008</v>
      </c>
      <c r="P76">
        <v>0</v>
      </c>
      <c r="Q76">
        <v>-196.58999999999997</v>
      </c>
      <c r="R76">
        <v>11684.7</v>
      </c>
      <c r="S76">
        <v>1283.135794</v>
      </c>
      <c r="T76">
        <v>1723.6269750071899</v>
      </c>
      <c r="U76">
        <v>0.67102560074011897</v>
      </c>
      <c r="V76">
        <v>0.23525288080304299</v>
      </c>
      <c r="W76">
        <v>8.09539337034503E-3</v>
      </c>
      <c r="X76">
        <v>8698.6</v>
      </c>
      <c r="Y76">
        <v>97.070000000000007</v>
      </c>
      <c r="Z76">
        <v>47830.066137838701</v>
      </c>
      <c r="AA76">
        <v>12.686868686868698</v>
      </c>
      <c r="AB76">
        <v>13.218664819202637</v>
      </c>
      <c r="AC76">
        <v>9.2000000000000011</v>
      </c>
      <c r="AD76">
        <v>139.47128195652172</v>
      </c>
      <c r="AE76">
        <v>0.56489999999999996</v>
      </c>
      <c r="AF76">
        <v>0.1180349719116971</v>
      </c>
      <c r="AG76">
        <v>0.19120310459783324</v>
      </c>
      <c r="AH76">
        <v>0.31934053131721779</v>
      </c>
      <c r="AI76">
        <v>217.67844160070246</v>
      </c>
      <c r="AJ76">
        <v>4.0894308136808073</v>
      </c>
      <c r="AK76">
        <v>1.1375481810598222</v>
      </c>
      <c r="AL76">
        <v>1.9118644092069415</v>
      </c>
      <c r="AM76">
        <v>1</v>
      </c>
      <c r="AN76">
        <v>0.86920157211538096</v>
      </c>
      <c r="AO76">
        <v>6</v>
      </c>
      <c r="AP76">
        <v>3.6931818181818184E-2</v>
      </c>
      <c r="AQ76">
        <v>49</v>
      </c>
      <c r="AR76">
        <v>3.407921950366299</v>
      </c>
      <c r="AS76">
        <v>-21227.929999999935</v>
      </c>
      <c r="AT76">
        <v>0.70958974432600075</v>
      </c>
      <c r="AU76">
        <v>14993094.65</v>
      </c>
    </row>
    <row r="77" spans="1:47" ht="15" x14ac:dyDescent="0.25">
      <c r="A77" t="s">
        <v>864</v>
      </c>
      <c r="B77" t="s">
        <v>344</v>
      </c>
      <c r="C77" t="s">
        <v>345</v>
      </c>
      <c r="D77"/>
      <c r="E77">
        <v>71.686999999999998</v>
      </c>
      <c r="F77" t="s">
        <v>1543</v>
      </c>
      <c r="G77">
        <v>948963</v>
      </c>
      <c r="H77">
        <v>0.39965634976300485</v>
      </c>
      <c r="I77">
        <v>1112817</v>
      </c>
      <c r="J77">
        <v>0</v>
      </c>
      <c r="K77">
        <v>0.62932912951909226</v>
      </c>
      <c r="L77" s="126">
        <v>135669.81390000001</v>
      </c>
      <c r="M77">
        <v>34175</v>
      </c>
      <c r="N77">
        <v>14</v>
      </c>
      <c r="O77">
        <v>30.18</v>
      </c>
      <c r="P77">
        <v>0</v>
      </c>
      <c r="Q77">
        <v>-40.169999999999995</v>
      </c>
      <c r="R77">
        <v>10974</v>
      </c>
      <c r="S77">
        <v>827.23724600000003</v>
      </c>
      <c r="T77">
        <v>975.56794179032306</v>
      </c>
      <c r="U77">
        <v>0.470212458252877</v>
      </c>
      <c r="V77">
        <v>0.130635204740286</v>
      </c>
      <c r="W77" t="s">
        <v>1561</v>
      </c>
      <c r="X77">
        <v>9305.5</v>
      </c>
      <c r="Y77">
        <v>55</v>
      </c>
      <c r="Z77">
        <v>43589.236363636403</v>
      </c>
      <c r="AA77">
        <v>11.945454545454499</v>
      </c>
      <c r="AB77">
        <v>15.040677200000001</v>
      </c>
      <c r="AC77">
        <v>10</v>
      </c>
      <c r="AD77">
        <v>82.723724599999997</v>
      </c>
      <c r="AE77">
        <v>0.83069999999999999</v>
      </c>
      <c r="AF77">
        <v>9.3391326272564787E-2</v>
      </c>
      <c r="AG77">
        <v>0.28854985567885033</v>
      </c>
      <c r="AH77">
        <v>0.38559795760565752</v>
      </c>
      <c r="AI77">
        <v>212.73703626250889</v>
      </c>
      <c r="AJ77">
        <v>4.1980585166833349</v>
      </c>
      <c r="AK77">
        <v>0.81176459223565789</v>
      </c>
      <c r="AL77">
        <v>2.4905864737703429</v>
      </c>
      <c r="AM77">
        <v>0</v>
      </c>
      <c r="AN77">
        <v>1.5312665903433</v>
      </c>
      <c r="AO77">
        <v>157</v>
      </c>
      <c r="AP77">
        <v>0</v>
      </c>
      <c r="AQ77">
        <v>2.84</v>
      </c>
      <c r="AR77">
        <v>2.9457385277815225</v>
      </c>
      <c r="AS77">
        <v>-50783.419999999984</v>
      </c>
      <c r="AT77">
        <v>0.49695538007726503</v>
      </c>
      <c r="AU77">
        <v>9078127.0500000007</v>
      </c>
    </row>
    <row r="78" spans="1:47" ht="15" x14ac:dyDescent="0.25">
      <c r="A78" t="s">
        <v>865</v>
      </c>
      <c r="B78" t="s">
        <v>133</v>
      </c>
      <c r="C78" t="s">
        <v>134</v>
      </c>
      <c r="D78"/>
      <c r="E78">
        <v>83.966999999999999</v>
      </c>
      <c r="F78" t="s">
        <v>1539</v>
      </c>
      <c r="G78">
        <v>139682</v>
      </c>
      <c r="H78">
        <v>9.9434965846133594E-2</v>
      </c>
      <c r="I78">
        <v>403816</v>
      </c>
      <c r="J78">
        <v>0</v>
      </c>
      <c r="K78">
        <v>0.70807835331587765</v>
      </c>
      <c r="L78" s="126">
        <v>114294.94070000001</v>
      </c>
      <c r="M78">
        <v>28871</v>
      </c>
      <c r="N78">
        <v>15</v>
      </c>
      <c r="O78">
        <v>74.290000000000006</v>
      </c>
      <c r="P78">
        <v>0</v>
      </c>
      <c r="Q78">
        <v>-114.25</v>
      </c>
      <c r="R78">
        <v>11540.1</v>
      </c>
      <c r="S78">
        <v>1920.3240040000001</v>
      </c>
      <c r="T78">
        <v>2429.1847270926901</v>
      </c>
      <c r="U78">
        <v>0.625311776814096</v>
      </c>
      <c r="V78">
        <v>0.17612963348657901</v>
      </c>
      <c r="W78">
        <v>2.41622871470392E-3</v>
      </c>
      <c r="X78">
        <v>9122.7000000000007</v>
      </c>
      <c r="Y78">
        <v>139.33000000000001</v>
      </c>
      <c r="Z78">
        <v>50369.9322471829</v>
      </c>
      <c r="AA78">
        <v>13.187919463087198</v>
      </c>
      <c r="AB78">
        <v>13.782559420081819</v>
      </c>
      <c r="AC78">
        <v>16</v>
      </c>
      <c r="AD78">
        <v>120.02025025</v>
      </c>
      <c r="AE78">
        <v>0.60909999999999997</v>
      </c>
      <c r="AF78">
        <v>9.5938194657415418E-2</v>
      </c>
      <c r="AG78">
        <v>0.1998353780136036</v>
      </c>
      <c r="AH78">
        <v>0.30107516789706384</v>
      </c>
      <c r="AI78">
        <v>210.0874639694396</v>
      </c>
      <c r="AJ78">
        <v>5.5392088212256718</v>
      </c>
      <c r="AK78">
        <v>1.6266184971098265</v>
      </c>
      <c r="AL78">
        <v>2.6407892701692459</v>
      </c>
      <c r="AM78">
        <v>0.5</v>
      </c>
      <c r="AN78">
        <v>0.95454924160495702</v>
      </c>
      <c r="AO78">
        <v>77</v>
      </c>
      <c r="AP78">
        <v>1.176470588235294E-3</v>
      </c>
      <c r="AQ78">
        <v>11.21</v>
      </c>
      <c r="AR78">
        <v>2.7053729394636732</v>
      </c>
      <c r="AS78">
        <v>-11211.179999999935</v>
      </c>
      <c r="AT78">
        <v>0.5374150971197833</v>
      </c>
      <c r="AU78">
        <v>22160750.469999999</v>
      </c>
    </row>
    <row r="79" spans="1:47" ht="15" x14ac:dyDescent="0.25">
      <c r="A79" t="s">
        <v>866</v>
      </c>
      <c r="B79" t="s">
        <v>135</v>
      </c>
      <c r="C79" t="s">
        <v>136</v>
      </c>
      <c r="D79"/>
      <c r="E79">
        <v>68.578000000000003</v>
      </c>
      <c r="F79" t="s">
        <v>1539</v>
      </c>
      <c r="G79">
        <v>1927912</v>
      </c>
      <c r="H79">
        <v>0.31475252299289819</v>
      </c>
      <c r="I79">
        <v>1974915</v>
      </c>
      <c r="J79">
        <v>1.6710959431131982E-2</v>
      </c>
      <c r="K79">
        <v>0.61895783326114517</v>
      </c>
      <c r="L79" s="126">
        <v>47833.717799999999</v>
      </c>
      <c r="M79">
        <v>24570</v>
      </c>
      <c r="N79">
        <v>4</v>
      </c>
      <c r="O79">
        <v>52.72999999999999</v>
      </c>
      <c r="P79">
        <v>0</v>
      </c>
      <c r="Q79">
        <v>-142.55000000000001</v>
      </c>
      <c r="R79">
        <v>13588.9</v>
      </c>
      <c r="S79">
        <v>1102.035723</v>
      </c>
      <c r="T79">
        <v>1433.66043562251</v>
      </c>
      <c r="U79">
        <v>0.856432619471447</v>
      </c>
      <c r="V79">
        <v>0.144754750386617</v>
      </c>
      <c r="W79">
        <v>3.9955233828658697E-2</v>
      </c>
      <c r="X79">
        <v>10445.6</v>
      </c>
      <c r="Y79">
        <v>82.100000000000009</v>
      </c>
      <c r="Z79">
        <v>55287.638855054807</v>
      </c>
      <c r="AA79">
        <v>9.0795454545454497</v>
      </c>
      <c r="AB79">
        <v>13.42309041412911</v>
      </c>
      <c r="AC79">
        <v>13.25</v>
      </c>
      <c r="AD79">
        <v>83.172507396226408</v>
      </c>
      <c r="AE79">
        <v>0.87490000000000001</v>
      </c>
      <c r="AF79">
        <v>0.12246940516921452</v>
      </c>
      <c r="AG79">
        <v>0.15544820328712297</v>
      </c>
      <c r="AH79">
        <v>0.28211440231253704</v>
      </c>
      <c r="AI79">
        <v>251.35301353566015</v>
      </c>
      <c r="AJ79">
        <v>7.1660946570397108</v>
      </c>
      <c r="AK79">
        <v>1.6018792779783393</v>
      </c>
      <c r="AL79">
        <v>4.1313218411552342</v>
      </c>
      <c r="AM79">
        <v>0.5</v>
      </c>
      <c r="AN79">
        <v>0.65557107022551797</v>
      </c>
      <c r="AO79">
        <v>4</v>
      </c>
      <c r="AP79">
        <v>0</v>
      </c>
      <c r="AQ79">
        <v>133</v>
      </c>
      <c r="AR79">
        <v>3.7047650976271647</v>
      </c>
      <c r="AS79">
        <v>-33053.81</v>
      </c>
      <c r="AT79">
        <v>0.47378984404603858</v>
      </c>
      <c r="AU79">
        <v>14975424.74</v>
      </c>
    </row>
    <row r="80" spans="1:47" ht="15" x14ac:dyDescent="0.25">
      <c r="A80" t="s">
        <v>867</v>
      </c>
      <c r="B80" t="s">
        <v>487</v>
      </c>
      <c r="C80" t="s">
        <v>122</v>
      </c>
      <c r="D80"/>
      <c r="E80">
        <v>88.75800000000001</v>
      </c>
      <c r="F80" t="s">
        <v>1543</v>
      </c>
      <c r="G80">
        <v>-3034626</v>
      </c>
      <c r="H80">
        <v>0.43606831086686959</v>
      </c>
      <c r="I80">
        <v>-3034626</v>
      </c>
      <c r="J80">
        <v>8.6098070379004073E-3</v>
      </c>
      <c r="K80">
        <v>0.67233633479192756</v>
      </c>
      <c r="L80" s="126">
        <v>111404.5978</v>
      </c>
      <c r="M80">
        <v>47642</v>
      </c>
      <c r="N80">
        <v>60</v>
      </c>
      <c r="O80">
        <v>131.51000000000002</v>
      </c>
      <c r="P80">
        <v>0</v>
      </c>
      <c r="Q80">
        <v>13.930000000000007</v>
      </c>
      <c r="R80">
        <v>10829.9</v>
      </c>
      <c r="S80">
        <v>3629.6923830000001</v>
      </c>
      <c r="T80">
        <v>4295.3862657846403</v>
      </c>
      <c r="U80">
        <v>0.33713172904988897</v>
      </c>
      <c r="V80">
        <v>0.121054910068394</v>
      </c>
      <c r="W80">
        <v>2.5245797255210499E-2</v>
      </c>
      <c r="X80">
        <v>9151.5</v>
      </c>
      <c r="Y80">
        <v>223.78</v>
      </c>
      <c r="Z80">
        <v>58060.460988470797</v>
      </c>
      <c r="AA80">
        <v>11.877118644067799</v>
      </c>
      <c r="AB80">
        <v>16.219914125480383</v>
      </c>
      <c r="AC80">
        <v>22.330000000000002</v>
      </c>
      <c r="AD80">
        <v>162.54780040304522</v>
      </c>
      <c r="AE80">
        <v>0.73099999999999998</v>
      </c>
      <c r="AF80">
        <v>0.12381524451639137</v>
      </c>
      <c r="AG80">
        <v>0.14036948410732336</v>
      </c>
      <c r="AH80">
        <v>0.26843714990587425</v>
      </c>
      <c r="AI80">
        <v>146.81629839924648</v>
      </c>
      <c r="AJ80">
        <v>7.3706767148685115</v>
      </c>
      <c r="AK80">
        <v>1.5350251079944006</v>
      </c>
      <c r="AL80">
        <v>3.7986066564333134</v>
      </c>
      <c r="AM80">
        <v>0</v>
      </c>
      <c r="AN80">
        <v>1.1148026327666101</v>
      </c>
      <c r="AO80">
        <v>32</v>
      </c>
      <c r="AP80">
        <v>3.5478547854785478E-2</v>
      </c>
      <c r="AQ80">
        <v>70.13</v>
      </c>
      <c r="AR80">
        <v>3.5727760247564935</v>
      </c>
      <c r="AS80">
        <v>20757.580000000075</v>
      </c>
      <c r="AT80">
        <v>0.46971075663068268</v>
      </c>
      <c r="AU80">
        <v>39309232.520000003</v>
      </c>
    </row>
    <row r="81" spans="1:47" ht="15" x14ac:dyDescent="0.25">
      <c r="A81" t="s">
        <v>868</v>
      </c>
      <c r="B81" t="s">
        <v>587</v>
      </c>
      <c r="C81" t="s">
        <v>136</v>
      </c>
      <c r="D81"/>
      <c r="E81">
        <v>100.83200000000001</v>
      </c>
      <c r="F81" t="s">
        <v>1539</v>
      </c>
      <c r="G81">
        <v>997152</v>
      </c>
      <c r="H81">
        <v>0.51027354840912253</v>
      </c>
      <c r="I81">
        <v>998652</v>
      </c>
      <c r="J81">
        <v>0</v>
      </c>
      <c r="K81">
        <v>0.77633668805164813</v>
      </c>
      <c r="L81" s="126">
        <v>198096.4656</v>
      </c>
      <c r="M81">
        <v>52892</v>
      </c>
      <c r="N81">
        <v>30</v>
      </c>
      <c r="O81">
        <v>25.6</v>
      </c>
      <c r="P81">
        <v>0</v>
      </c>
      <c r="Q81">
        <v>-142.16</v>
      </c>
      <c r="R81">
        <v>9850.4</v>
      </c>
      <c r="S81">
        <v>2655.0511630000001</v>
      </c>
      <c r="T81">
        <v>3001.6172733490303</v>
      </c>
      <c r="U81">
        <v>0.114387164824665</v>
      </c>
      <c r="V81">
        <v>9.6293706713779098E-2</v>
      </c>
      <c r="W81">
        <v>4.3157198473918797E-3</v>
      </c>
      <c r="X81">
        <v>8713</v>
      </c>
      <c r="Y81">
        <v>157.68</v>
      </c>
      <c r="Z81">
        <v>64489.993023845796</v>
      </c>
      <c r="AA81">
        <v>15.502994011975998</v>
      </c>
      <c r="AB81">
        <v>16.838224016996449</v>
      </c>
      <c r="AC81">
        <v>12.25</v>
      </c>
      <c r="AD81">
        <v>216.73887044897961</v>
      </c>
      <c r="AE81">
        <v>0.89700000000000002</v>
      </c>
      <c r="AF81">
        <v>0.11803670543962341</v>
      </c>
      <c r="AG81">
        <v>0.15594720791434072</v>
      </c>
      <c r="AH81">
        <v>0.27730477789976904</v>
      </c>
      <c r="AI81">
        <v>162.12342948360728</v>
      </c>
      <c r="AJ81">
        <v>4.531412349051914</v>
      </c>
      <c r="AK81">
        <v>1.1989315500666751</v>
      </c>
      <c r="AL81">
        <v>2.7510199653382772</v>
      </c>
      <c r="AM81">
        <v>1</v>
      </c>
      <c r="AN81">
        <v>0.75709507206335303</v>
      </c>
      <c r="AO81">
        <v>30</v>
      </c>
      <c r="AP81">
        <v>9.5626822157434399E-2</v>
      </c>
      <c r="AQ81">
        <v>49.9</v>
      </c>
      <c r="AR81" t="s">
        <v>1561</v>
      </c>
      <c r="AS81">
        <v>-38949.190000000061</v>
      </c>
      <c r="AT81">
        <v>0.4535317498889192</v>
      </c>
      <c r="AU81">
        <v>26153241.359999999</v>
      </c>
    </row>
    <row r="82" spans="1:47" ht="15" x14ac:dyDescent="0.25">
      <c r="A82" t="s">
        <v>869</v>
      </c>
      <c r="B82" t="s">
        <v>137</v>
      </c>
      <c r="C82" t="s">
        <v>100</v>
      </c>
      <c r="D82"/>
      <c r="E82">
        <v>62.546000000000006</v>
      </c>
      <c r="F82" t="s">
        <v>1543</v>
      </c>
      <c r="G82">
        <v>2104475</v>
      </c>
      <c r="H82">
        <v>8.4522556071702379E-2</v>
      </c>
      <c r="I82">
        <v>-425959</v>
      </c>
      <c r="J82">
        <v>2.8314424558581247E-3</v>
      </c>
      <c r="K82">
        <v>0.70591795407367275</v>
      </c>
      <c r="L82" s="126">
        <v>53264.655299999999</v>
      </c>
      <c r="M82">
        <v>22250</v>
      </c>
      <c r="N82">
        <v>100</v>
      </c>
      <c r="O82">
        <v>933.26</v>
      </c>
      <c r="P82">
        <v>452.49</v>
      </c>
      <c r="Q82">
        <v>-368.12</v>
      </c>
      <c r="R82">
        <v>13406.1</v>
      </c>
      <c r="S82">
        <v>8720.1640819999993</v>
      </c>
      <c r="T82">
        <v>12164.210813745101</v>
      </c>
      <c r="U82">
        <v>1</v>
      </c>
      <c r="V82">
        <v>0.170878178551228</v>
      </c>
      <c r="W82">
        <v>1.8680418678846601E-2</v>
      </c>
      <c r="X82">
        <v>9610.4</v>
      </c>
      <c r="Y82">
        <v>595.88</v>
      </c>
      <c r="Z82">
        <v>60491.548902463604</v>
      </c>
      <c r="AA82">
        <v>13.1462639109698</v>
      </c>
      <c r="AB82">
        <v>14.634094250520238</v>
      </c>
      <c r="AC82">
        <v>85.63</v>
      </c>
      <c r="AD82">
        <v>101.83538575265678</v>
      </c>
      <c r="AE82">
        <v>0.75309999999999999</v>
      </c>
      <c r="AF82">
        <v>0.12841442157325472</v>
      </c>
      <c r="AG82">
        <v>0.14630855485655672</v>
      </c>
      <c r="AH82">
        <v>0.2814864810118729</v>
      </c>
      <c r="AI82">
        <v>235.55715015042307</v>
      </c>
      <c r="AJ82">
        <v>5.222191834173362</v>
      </c>
      <c r="AK82">
        <v>1.3700354559692165</v>
      </c>
      <c r="AL82">
        <v>3.0448824958120282</v>
      </c>
      <c r="AM82">
        <v>2.5</v>
      </c>
      <c r="AN82">
        <v>0.78214535485311698</v>
      </c>
      <c r="AO82">
        <v>17</v>
      </c>
      <c r="AP82">
        <v>0.14363490792634107</v>
      </c>
      <c r="AQ82">
        <v>275.12</v>
      </c>
      <c r="AR82">
        <v>2.6358438340428672</v>
      </c>
      <c r="AS82">
        <v>14607.620000000112</v>
      </c>
      <c r="AT82">
        <v>0.78232982548188301</v>
      </c>
      <c r="AU82">
        <v>116903217.87</v>
      </c>
    </row>
    <row r="83" spans="1:47" ht="15" x14ac:dyDescent="0.25">
      <c r="A83" t="s">
        <v>870</v>
      </c>
      <c r="B83" t="s">
        <v>708</v>
      </c>
      <c r="C83" t="s">
        <v>100</v>
      </c>
      <c r="D83"/>
      <c r="E83">
        <v>79.204999999999998</v>
      </c>
      <c r="F83" t="s">
        <v>1539</v>
      </c>
      <c r="G83">
        <v>595046</v>
      </c>
      <c r="H83">
        <v>0.33679011749090959</v>
      </c>
      <c r="I83">
        <v>606195</v>
      </c>
      <c r="J83">
        <v>2.9398559567306156E-3</v>
      </c>
      <c r="K83">
        <v>0.65464700480105387</v>
      </c>
      <c r="L83" s="126">
        <v>174785.93460000001</v>
      </c>
      <c r="M83">
        <v>32291</v>
      </c>
      <c r="N83">
        <v>17</v>
      </c>
      <c r="O83">
        <v>84.11</v>
      </c>
      <c r="P83">
        <v>0</v>
      </c>
      <c r="Q83">
        <v>10.86</v>
      </c>
      <c r="R83">
        <v>12008.1</v>
      </c>
      <c r="S83">
        <v>1960.459071</v>
      </c>
      <c r="T83">
        <v>2537.1301172108201</v>
      </c>
      <c r="U83">
        <v>0.82723528738233998</v>
      </c>
      <c r="V83">
        <v>0.142249430312131</v>
      </c>
      <c r="W83">
        <v>1.19406165353197E-3</v>
      </c>
      <c r="X83">
        <v>9278.7000000000007</v>
      </c>
      <c r="Y83">
        <v>132.21</v>
      </c>
      <c r="Z83">
        <v>62736.022842447601</v>
      </c>
      <c r="AA83">
        <v>14.107142857142899</v>
      </c>
      <c r="AB83">
        <v>14.828372067165871</v>
      </c>
      <c r="AC83">
        <v>17.350000000000001</v>
      </c>
      <c r="AD83">
        <v>112.99475913544667</v>
      </c>
      <c r="AE83">
        <v>0.3987</v>
      </c>
      <c r="AF83">
        <v>0.11316962022831242</v>
      </c>
      <c r="AG83">
        <v>0.13303518289182029</v>
      </c>
      <c r="AH83">
        <v>0.24964339197553728</v>
      </c>
      <c r="AI83">
        <v>238.19370009178834</v>
      </c>
      <c r="AJ83">
        <v>4.1273748150305476</v>
      </c>
      <c r="AK83">
        <v>1.0791446113125283</v>
      </c>
      <c r="AL83">
        <v>2.1666231805537413</v>
      </c>
      <c r="AM83">
        <v>1.9</v>
      </c>
      <c r="AN83">
        <v>0.87630473421321198</v>
      </c>
      <c r="AO83">
        <v>36</v>
      </c>
      <c r="AP83">
        <v>5.3556485355648532E-2</v>
      </c>
      <c r="AQ83">
        <v>27.33</v>
      </c>
      <c r="AR83">
        <v>2.3865459803974081</v>
      </c>
      <c r="AS83">
        <v>-15277.800000000047</v>
      </c>
      <c r="AT83">
        <v>0.70619513926422939</v>
      </c>
      <c r="AU83">
        <v>23541394.949999999</v>
      </c>
    </row>
    <row r="84" spans="1:47" ht="15" x14ac:dyDescent="0.25">
      <c r="A84" t="s">
        <v>871</v>
      </c>
      <c r="B84" t="s">
        <v>503</v>
      </c>
      <c r="C84" t="s">
        <v>502</v>
      </c>
      <c r="D84"/>
      <c r="E84">
        <v>80.203000000000003</v>
      </c>
      <c r="F84" t="s">
        <v>1543</v>
      </c>
      <c r="G84">
        <v>180523</v>
      </c>
      <c r="H84">
        <v>4.5757885891325664E-3</v>
      </c>
      <c r="I84">
        <v>171523</v>
      </c>
      <c r="J84">
        <v>4.190777648909505E-2</v>
      </c>
      <c r="K84">
        <v>0.67618583648338715</v>
      </c>
      <c r="L84" s="126">
        <v>276103.14199999999</v>
      </c>
      <c r="M84">
        <v>35253</v>
      </c>
      <c r="N84">
        <v>89</v>
      </c>
      <c r="O84">
        <v>37.36</v>
      </c>
      <c r="P84">
        <v>0</v>
      </c>
      <c r="Q84">
        <v>21.61</v>
      </c>
      <c r="R84">
        <v>12393.9</v>
      </c>
      <c r="S84">
        <v>1011.63158</v>
      </c>
      <c r="T84">
        <v>1225.5348493860802</v>
      </c>
      <c r="U84">
        <v>0.42260490523635102</v>
      </c>
      <c r="V84">
        <v>0.14351490589093699</v>
      </c>
      <c r="W84">
        <v>3.1435524185593297E-2</v>
      </c>
      <c r="X84">
        <v>10230.700000000001</v>
      </c>
      <c r="Y84">
        <v>73.05</v>
      </c>
      <c r="Z84">
        <v>54632.568104038299</v>
      </c>
      <c r="AA84">
        <v>12.602409638554199</v>
      </c>
      <c r="AB84">
        <v>13.848481587953456</v>
      </c>
      <c r="AC84">
        <v>12.31</v>
      </c>
      <c r="AD84">
        <v>82.179657189277009</v>
      </c>
      <c r="AE84">
        <v>0.4541</v>
      </c>
      <c r="AF84">
        <v>0.10341600916076603</v>
      </c>
      <c r="AG84">
        <v>0.23072718552200558</v>
      </c>
      <c r="AH84">
        <v>0.33819678443588214</v>
      </c>
      <c r="AI84">
        <v>238.48108814475719</v>
      </c>
      <c r="AJ84">
        <v>5.085405276574579</v>
      </c>
      <c r="AK84">
        <v>1.0602657354251726</v>
      </c>
      <c r="AL84">
        <v>2.4232711860894076</v>
      </c>
      <c r="AM84">
        <v>1</v>
      </c>
      <c r="AN84">
        <v>1.4493441442032899</v>
      </c>
      <c r="AO84">
        <v>79</v>
      </c>
      <c r="AP84">
        <v>2.34375E-2</v>
      </c>
      <c r="AQ84">
        <v>7.41</v>
      </c>
      <c r="AR84">
        <v>4.465075287057557</v>
      </c>
      <c r="AS84">
        <v>-146262.32999999996</v>
      </c>
      <c r="AT84">
        <v>0.44309060067544004</v>
      </c>
      <c r="AU84">
        <v>12538094.35</v>
      </c>
    </row>
    <row r="85" spans="1:47" ht="15" x14ac:dyDescent="0.25">
      <c r="A85" t="s">
        <v>872</v>
      </c>
      <c r="B85" t="s">
        <v>628</v>
      </c>
      <c r="C85" t="s">
        <v>379</v>
      </c>
      <c r="D85"/>
      <c r="E85">
        <v>82.868000000000009</v>
      </c>
      <c r="F85" t="s">
        <v>1539</v>
      </c>
      <c r="G85">
        <v>750802</v>
      </c>
      <c r="H85">
        <v>6.977406735704858E-2</v>
      </c>
      <c r="I85">
        <v>750802</v>
      </c>
      <c r="J85">
        <v>0</v>
      </c>
      <c r="K85">
        <v>0.64612192770770904</v>
      </c>
      <c r="L85" s="126">
        <v>122991.7467</v>
      </c>
      <c r="M85">
        <v>35543</v>
      </c>
      <c r="N85">
        <v>39</v>
      </c>
      <c r="O85">
        <v>55.819999999999993</v>
      </c>
      <c r="P85">
        <v>0</v>
      </c>
      <c r="Q85">
        <v>-22.240000000000009</v>
      </c>
      <c r="R85">
        <v>11043.7</v>
      </c>
      <c r="S85">
        <v>1060.0346649999999</v>
      </c>
      <c r="T85">
        <v>1305.3170293784999</v>
      </c>
      <c r="U85">
        <v>0.41082437525757698</v>
      </c>
      <c r="V85">
        <v>0.17698714975514501</v>
      </c>
      <c r="W85" t="s">
        <v>1561</v>
      </c>
      <c r="X85">
        <v>8968.5</v>
      </c>
      <c r="Y85">
        <v>66.180000000000007</v>
      </c>
      <c r="Z85">
        <v>58720.157147174403</v>
      </c>
      <c r="AA85">
        <v>14.424657534246601</v>
      </c>
      <c r="AB85">
        <v>16.017447340586276</v>
      </c>
      <c r="AC85">
        <v>5.25</v>
      </c>
      <c r="AD85">
        <v>201.91136476190474</v>
      </c>
      <c r="AE85">
        <v>0.8528</v>
      </c>
      <c r="AF85">
        <v>0.11408357189610153</v>
      </c>
      <c r="AG85">
        <v>0.16101856372667517</v>
      </c>
      <c r="AH85">
        <v>0.28119494261724254</v>
      </c>
      <c r="AI85">
        <v>251.40970271948609</v>
      </c>
      <c r="AJ85">
        <v>5.8855500313317295</v>
      </c>
      <c r="AK85">
        <v>1.7933875040806295</v>
      </c>
      <c r="AL85">
        <v>2.2229534001493416</v>
      </c>
      <c r="AM85">
        <v>0</v>
      </c>
      <c r="AN85">
        <v>1.1916458726955199</v>
      </c>
      <c r="AO85">
        <v>71</v>
      </c>
      <c r="AP85">
        <v>5.0691244239631339E-2</v>
      </c>
      <c r="AQ85">
        <v>4.59</v>
      </c>
      <c r="AR85">
        <v>3.061888023307366</v>
      </c>
      <c r="AS85">
        <v>8175.3199999999488</v>
      </c>
      <c r="AT85">
        <v>0.50237874899014645</v>
      </c>
      <c r="AU85">
        <v>11706754.970000001</v>
      </c>
    </row>
    <row r="86" spans="1:47" ht="15" x14ac:dyDescent="0.25">
      <c r="A86" t="s">
        <v>873</v>
      </c>
      <c r="B86" t="s">
        <v>346</v>
      </c>
      <c r="C86" t="s">
        <v>347</v>
      </c>
      <c r="D86"/>
      <c r="E86">
        <v>78.369</v>
      </c>
      <c r="F86" t="s">
        <v>1540</v>
      </c>
      <c r="G86">
        <v>-185068</v>
      </c>
      <c r="H86">
        <v>0.46875977798512197</v>
      </c>
      <c r="I86">
        <v>-263176</v>
      </c>
      <c r="J86">
        <v>8.89124645576354E-3</v>
      </c>
      <c r="K86">
        <v>0.6971267975888118</v>
      </c>
      <c r="L86" s="126">
        <v>117147.539</v>
      </c>
      <c r="M86">
        <v>35723</v>
      </c>
      <c r="N86">
        <v>13</v>
      </c>
      <c r="O86">
        <v>15.559999999999999</v>
      </c>
      <c r="P86">
        <v>0</v>
      </c>
      <c r="Q86">
        <v>25.29</v>
      </c>
      <c r="R86">
        <v>11091.6</v>
      </c>
      <c r="S86">
        <v>788.45950100000005</v>
      </c>
      <c r="T86">
        <v>904.21144267558805</v>
      </c>
      <c r="U86">
        <v>0.34766732172335102</v>
      </c>
      <c r="V86">
        <v>0.14440312515176401</v>
      </c>
      <c r="W86" t="s">
        <v>1561</v>
      </c>
      <c r="X86">
        <v>9671.7000000000007</v>
      </c>
      <c r="Y86">
        <v>57.59</v>
      </c>
      <c r="Z86">
        <v>55583.803785379401</v>
      </c>
      <c r="AA86">
        <v>14.606557377049198</v>
      </c>
      <c r="AB86">
        <v>13.690909897551657</v>
      </c>
      <c r="AC86">
        <v>10</v>
      </c>
      <c r="AD86">
        <v>78.84595010000001</v>
      </c>
      <c r="AE86">
        <v>0.63129999999999997</v>
      </c>
      <c r="AF86">
        <v>0.11810727778135795</v>
      </c>
      <c r="AG86">
        <v>0.15982194013835899</v>
      </c>
      <c r="AH86">
        <v>0.28563793981864921</v>
      </c>
      <c r="AI86">
        <v>177.56143444582577</v>
      </c>
      <c r="AJ86">
        <v>4.7240975000000001</v>
      </c>
      <c r="AK86">
        <v>1.5820803571428572</v>
      </c>
      <c r="AL86">
        <v>2.3761257857142857</v>
      </c>
      <c r="AM86">
        <v>3.5</v>
      </c>
      <c r="AN86">
        <v>0.89783219590525898</v>
      </c>
      <c r="AO86">
        <v>50</v>
      </c>
      <c r="AP86">
        <v>0.22040816326530613</v>
      </c>
      <c r="AQ86">
        <v>4.26</v>
      </c>
      <c r="AR86">
        <v>3.5664231881438644</v>
      </c>
      <c r="AS86">
        <v>-4583.890000000014</v>
      </c>
      <c r="AT86">
        <v>0.66655294195002668</v>
      </c>
      <c r="AU86">
        <v>8745306.5199999996</v>
      </c>
    </row>
    <row r="87" spans="1:47" ht="15" x14ac:dyDescent="0.25">
      <c r="A87" t="s">
        <v>874</v>
      </c>
      <c r="B87" t="s">
        <v>757</v>
      </c>
      <c r="C87" t="s">
        <v>183</v>
      </c>
      <c r="D87"/>
      <c r="E87">
        <v>86.125</v>
      </c>
      <c r="F87" t="s">
        <v>1543</v>
      </c>
      <c r="G87">
        <v>1329956</v>
      </c>
      <c r="H87">
        <v>0.27845129172225153</v>
      </c>
      <c r="I87">
        <v>1505665</v>
      </c>
      <c r="J87">
        <v>0</v>
      </c>
      <c r="K87">
        <v>0.7105742487014628</v>
      </c>
      <c r="L87" s="126">
        <v>104514.69960000001</v>
      </c>
      <c r="M87">
        <v>38247</v>
      </c>
      <c r="N87">
        <v>50</v>
      </c>
      <c r="O87">
        <v>41.39</v>
      </c>
      <c r="P87">
        <v>0</v>
      </c>
      <c r="Q87">
        <v>42.31</v>
      </c>
      <c r="R87">
        <v>10619.800000000001</v>
      </c>
      <c r="S87">
        <v>1527.2794329999999</v>
      </c>
      <c r="T87">
        <v>1756.6375192202202</v>
      </c>
      <c r="U87">
        <v>0.343431954668377</v>
      </c>
      <c r="V87">
        <v>0.121987153087002</v>
      </c>
      <c r="W87">
        <v>6.5475902994105201E-4</v>
      </c>
      <c r="X87">
        <v>9233.2000000000007</v>
      </c>
      <c r="Y87">
        <v>96.27</v>
      </c>
      <c r="Z87">
        <v>56682.556351926905</v>
      </c>
      <c r="AA87">
        <v>12.4954128440367</v>
      </c>
      <c r="AB87">
        <v>15.864541736781968</v>
      </c>
      <c r="AC87">
        <v>10.44</v>
      </c>
      <c r="AD87">
        <v>146.29113342911879</v>
      </c>
      <c r="AE87">
        <v>0.47620000000000001</v>
      </c>
      <c r="AF87">
        <v>0.10288408325357588</v>
      </c>
      <c r="AG87">
        <v>0.1888073418538645</v>
      </c>
      <c r="AH87">
        <v>0.30863859509377367</v>
      </c>
      <c r="AI87">
        <v>183.36526633499165</v>
      </c>
      <c r="AJ87">
        <v>4.7102627387966436</v>
      </c>
      <c r="AK87">
        <v>0.87600121406891629</v>
      </c>
      <c r="AL87">
        <v>2.8576634886627388</v>
      </c>
      <c r="AM87">
        <v>2</v>
      </c>
      <c r="AN87">
        <v>0.95150850889204097</v>
      </c>
      <c r="AO87">
        <v>11</v>
      </c>
      <c r="AP87">
        <v>5.7208237986270021E-3</v>
      </c>
      <c r="AQ87">
        <v>72</v>
      </c>
      <c r="AR87">
        <v>3.6633197939582551</v>
      </c>
      <c r="AS87">
        <v>44854.669999999925</v>
      </c>
      <c r="AT87">
        <v>0.55580311521596115</v>
      </c>
      <c r="AU87">
        <v>16219449.720000001</v>
      </c>
    </row>
    <row r="88" spans="1:47" ht="15" x14ac:dyDescent="0.25">
      <c r="A88" t="s">
        <v>875</v>
      </c>
      <c r="B88" t="s">
        <v>348</v>
      </c>
      <c r="C88" t="s">
        <v>349</v>
      </c>
      <c r="D88"/>
      <c r="E88">
        <v>81.653000000000006</v>
      </c>
      <c r="F88" t="s">
        <v>1543</v>
      </c>
      <c r="G88">
        <v>2723886</v>
      </c>
      <c r="H88">
        <v>0.35976786265453492</v>
      </c>
      <c r="I88">
        <v>2819577</v>
      </c>
      <c r="J88">
        <v>6.4259165821102691E-3</v>
      </c>
      <c r="K88">
        <v>0.58370425406471382</v>
      </c>
      <c r="L88" s="126">
        <v>248302.67509999999</v>
      </c>
      <c r="M88">
        <v>39659</v>
      </c>
      <c r="N88">
        <v>75</v>
      </c>
      <c r="O88">
        <v>48.730000000000004</v>
      </c>
      <c r="P88">
        <v>0</v>
      </c>
      <c r="Q88">
        <v>-59.179999999999993</v>
      </c>
      <c r="R88">
        <v>10743</v>
      </c>
      <c r="S88">
        <v>2009.8007929999999</v>
      </c>
      <c r="T88">
        <v>2452.4064714057304</v>
      </c>
      <c r="U88">
        <v>0.464491139744515</v>
      </c>
      <c r="V88">
        <v>0.17796017209552401</v>
      </c>
      <c r="W88">
        <v>3.47667292417075E-3</v>
      </c>
      <c r="X88">
        <v>8804.1</v>
      </c>
      <c r="Y88">
        <v>138.5</v>
      </c>
      <c r="Z88">
        <v>50841.314079422402</v>
      </c>
      <c r="AA88">
        <v>10.764285714285698</v>
      </c>
      <c r="AB88">
        <v>14.51119706137184</v>
      </c>
      <c r="AC88">
        <v>23.75</v>
      </c>
      <c r="AD88">
        <v>84.62319128421052</v>
      </c>
      <c r="AE88">
        <v>0.3765</v>
      </c>
      <c r="AF88">
        <v>9.6093159209064624E-2</v>
      </c>
      <c r="AG88">
        <v>0.24722161516972477</v>
      </c>
      <c r="AH88">
        <v>0.35122109038543903</v>
      </c>
      <c r="AI88">
        <v>123.76450485359123</v>
      </c>
      <c r="AJ88">
        <v>7.5962233157247265</v>
      </c>
      <c r="AK88">
        <v>1.124797058799881</v>
      </c>
      <c r="AL88">
        <v>4.2058378560918541</v>
      </c>
      <c r="AM88">
        <v>0</v>
      </c>
      <c r="AN88">
        <v>1.88948515521648</v>
      </c>
      <c r="AO88">
        <v>289</v>
      </c>
      <c r="AP88">
        <v>8.4033613445378148E-3</v>
      </c>
      <c r="AQ88">
        <v>3.21</v>
      </c>
      <c r="AR88">
        <v>3.794052848189676</v>
      </c>
      <c r="AS88">
        <v>-117311.45999999996</v>
      </c>
      <c r="AT88">
        <v>0.46546348879308502</v>
      </c>
      <c r="AU88">
        <v>21591215.050000001</v>
      </c>
    </row>
    <row r="89" spans="1:47" ht="15" x14ac:dyDescent="0.25">
      <c r="A89" t="s">
        <v>876</v>
      </c>
      <c r="B89" t="s">
        <v>509</v>
      </c>
      <c r="C89" t="s">
        <v>176</v>
      </c>
      <c r="D89"/>
      <c r="E89">
        <v>95.637</v>
      </c>
      <c r="F89" t="s">
        <v>1539</v>
      </c>
      <c r="G89">
        <v>408278</v>
      </c>
      <c r="H89">
        <v>0.66056591014450428</v>
      </c>
      <c r="I89">
        <v>341456</v>
      </c>
      <c r="J89">
        <v>0</v>
      </c>
      <c r="K89">
        <v>0.6532757660088151</v>
      </c>
      <c r="L89" s="126">
        <v>208503.4993</v>
      </c>
      <c r="M89">
        <v>37967</v>
      </c>
      <c r="N89">
        <v>76</v>
      </c>
      <c r="O89">
        <v>9.8199999999999985</v>
      </c>
      <c r="P89">
        <v>0</v>
      </c>
      <c r="Q89">
        <v>94.31</v>
      </c>
      <c r="R89">
        <v>10226.300000000001</v>
      </c>
      <c r="S89">
        <v>572.19723899999997</v>
      </c>
      <c r="T89">
        <v>629.35282206095701</v>
      </c>
      <c r="U89">
        <v>0.223402301317291</v>
      </c>
      <c r="V89">
        <v>9.9485362948422001E-2</v>
      </c>
      <c r="W89" t="s">
        <v>1561</v>
      </c>
      <c r="X89">
        <v>9297.6</v>
      </c>
      <c r="Y89">
        <v>39.36</v>
      </c>
      <c r="Z89">
        <v>50896.416412601604</v>
      </c>
      <c r="AA89">
        <v>12.1914893617021</v>
      </c>
      <c r="AB89">
        <v>14.537531478658536</v>
      </c>
      <c r="AC89">
        <v>8.4</v>
      </c>
      <c r="AD89">
        <v>68.118718928571425</v>
      </c>
      <c r="AE89">
        <v>0.52049999999999996</v>
      </c>
      <c r="AF89">
        <v>0.12647104579033494</v>
      </c>
      <c r="AG89">
        <v>0.10316317383641856</v>
      </c>
      <c r="AH89">
        <v>0.23659810130787948</v>
      </c>
      <c r="AI89">
        <v>183.9278361145675</v>
      </c>
      <c r="AJ89">
        <v>6.693464173389204</v>
      </c>
      <c r="AK89">
        <v>1.3339958001957375</v>
      </c>
      <c r="AL89">
        <v>2.3291895898064481</v>
      </c>
      <c r="AM89">
        <v>3</v>
      </c>
      <c r="AN89">
        <v>1.0154490989973299</v>
      </c>
      <c r="AO89">
        <v>49</v>
      </c>
      <c r="AP89">
        <v>6.5789473684210523E-3</v>
      </c>
      <c r="AQ89">
        <v>2.71</v>
      </c>
      <c r="AR89">
        <v>3.5146584018326368</v>
      </c>
      <c r="AS89">
        <v>12135.350000000006</v>
      </c>
      <c r="AT89">
        <v>0.38302643167187089</v>
      </c>
      <c r="AU89">
        <v>5851442.6399999997</v>
      </c>
    </row>
    <row r="90" spans="1:47" ht="15" x14ac:dyDescent="0.25">
      <c r="A90" t="s">
        <v>877</v>
      </c>
      <c r="B90" t="s">
        <v>138</v>
      </c>
      <c r="C90" t="s">
        <v>139</v>
      </c>
      <c r="D90"/>
      <c r="E90">
        <v>89.046000000000006</v>
      </c>
      <c r="F90" t="s">
        <v>1539</v>
      </c>
      <c r="G90">
        <v>38290</v>
      </c>
      <c r="H90">
        <v>0.27087181768075952</v>
      </c>
      <c r="I90">
        <v>13991</v>
      </c>
      <c r="J90">
        <v>0</v>
      </c>
      <c r="K90">
        <v>0.75587027577985377</v>
      </c>
      <c r="L90" s="126">
        <v>156435.9154</v>
      </c>
      <c r="M90">
        <v>35288</v>
      </c>
      <c r="N90">
        <v>73</v>
      </c>
      <c r="O90">
        <v>44.24</v>
      </c>
      <c r="P90">
        <v>0</v>
      </c>
      <c r="Q90">
        <v>-207.14000000000001</v>
      </c>
      <c r="R90">
        <v>12302</v>
      </c>
      <c r="S90">
        <v>2654.12842</v>
      </c>
      <c r="T90">
        <v>3252.6024276950102</v>
      </c>
      <c r="U90">
        <v>0.43074171407275003</v>
      </c>
      <c r="V90">
        <v>0.169905003315552</v>
      </c>
      <c r="W90">
        <v>2.63414228464499E-2</v>
      </c>
      <c r="X90">
        <v>10038.4</v>
      </c>
      <c r="Y90">
        <v>190.77</v>
      </c>
      <c r="Z90">
        <v>56051.293809299204</v>
      </c>
      <c r="AA90">
        <v>14.376884422110598</v>
      </c>
      <c r="AB90">
        <v>13.912713843895791</v>
      </c>
      <c r="AC90">
        <v>31</v>
      </c>
      <c r="AD90">
        <v>85.617045806451614</v>
      </c>
      <c r="AE90">
        <v>0.31009999999999999</v>
      </c>
      <c r="AF90">
        <v>0.11616261067022238</v>
      </c>
      <c r="AG90">
        <v>0.18005859620115641</v>
      </c>
      <c r="AH90">
        <v>0.30842334043276948</v>
      </c>
      <c r="AI90">
        <v>220.50477874013345</v>
      </c>
      <c r="AJ90">
        <v>4.67003205478703</v>
      </c>
      <c r="AK90">
        <v>0.97891777502870581</v>
      </c>
      <c r="AL90">
        <v>2.7557933388922304</v>
      </c>
      <c r="AM90">
        <v>0</v>
      </c>
      <c r="AN90">
        <v>1.8247104395851701</v>
      </c>
      <c r="AO90">
        <v>146</v>
      </c>
      <c r="AP90">
        <v>3.746177370030581E-2</v>
      </c>
      <c r="AQ90">
        <v>9.1199999999999992</v>
      </c>
      <c r="AR90">
        <v>3.6566264186859825</v>
      </c>
      <c r="AS90">
        <v>-132433.55999999982</v>
      </c>
      <c r="AT90">
        <v>0.60703962135754952</v>
      </c>
      <c r="AU90">
        <v>32651055.18</v>
      </c>
    </row>
    <row r="91" spans="1:47" ht="15" x14ac:dyDescent="0.25">
      <c r="A91" t="s">
        <v>878</v>
      </c>
      <c r="B91" t="s">
        <v>548</v>
      </c>
      <c r="C91" t="s">
        <v>244</v>
      </c>
      <c r="D91"/>
      <c r="E91">
        <v>86.707000000000008</v>
      </c>
      <c r="F91" t="s">
        <v>1539</v>
      </c>
      <c r="G91">
        <v>832130</v>
      </c>
      <c r="H91">
        <v>0.41312947112088916</v>
      </c>
      <c r="I91">
        <v>750714</v>
      </c>
      <c r="J91">
        <v>0</v>
      </c>
      <c r="K91">
        <v>0.7077410095480513</v>
      </c>
      <c r="L91" s="126">
        <v>135401.6905</v>
      </c>
      <c r="M91">
        <v>43471</v>
      </c>
      <c r="N91">
        <v>86</v>
      </c>
      <c r="O91">
        <v>28.98</v>
      </c>
      <c r="P91">
        <v>0</v>
      </c>
      <c r="Q91">
        <v>19.360000000000007</v>
      </c>
      <c r="R91">
        <v>9468.3000000000011</v>
      </c>
      <c r="S91">
        <v>1070.7117659999999</v>
      </c>
      <c r="T91">
        <v>1219.77964146924</v>
      </c>
      <c r="U91">
        <v>0.22894357733246401</v>
      </c>
      <c r="V91">
        <v>9.5468965828101299E-2</v>
      </c>
      <c r="W91" t="s">
        <v>1561</v>
      </c>
      <c r="X91">
        <v>8311.2000000000007</v>
      </c>
      <c r="Y91">
        <v>64.19</v>
      </c>
      <c r="Z91">
        <v>50797.242561146602</v>
      </c>
      <c r="AA91">
        <v>13.014492753623198</v>
      </c>
      <c r="AB91">
        <v>16.680351550085682</v>
      </c>
      <c r="AC91">
        <v>6</v>
      </c>
      <c r="AD91">
        <v>178.45196099999998</v>
      </c>
      <c r="AE91">
        <v>1.0522</v>
      </c>
      <c r="AF91">
        <v>0.11699653940868388</v>
      </c>
      <c r="AG91">
        <v>0.19437873075941065</v>
      </c>
      <c r="AH91">
        <v>0.31403102104676267</v>
      </c>
      <c r="AI91">
        <v>196.22461120876486</v>
      </c>
      <c r="AJ91">
        <v>4.6788220847215616</v>
      </c>
      <c r="AK91">
        <v>1.4306606853879105</v>
      </c>
      <c r="AL91">
        <v>2.4712970014278914</v>
      </c>
      <c r="AM91">
        <v>2</v>
      </c>
      <c r="AN91">
        <v>1.0200681526370301</v>
      </c>
      <c r="AO91">
        <v>64</v>
      </c>
      <c r="AP91">
        <v>0</v>
      </c>
      <c r="AQ91">
        <v>8.9700000000000006</v>
      </c>
      <c r="AR91">
        <v>3.9646703030889432</v>
      </c>
      <c r="AS91">
        <v>-712.10999999998603</v>
      </c>
      <c r="AT91">
        <v>0.32624196558152996</v>
      </c>
      <c r="AU91">
        <v>10137822.810000001</v>
      </c>
    </row>
    <row r="92" spans="1:47" ht="15" x14ac:dyDescent="0.25">
      <c r="A92" t="s">
        <v>879</v>
      </c>
      <c r="B92" t="s">
        <v>140</v>
      </c>
      <c r="C92" t="s">
        <v>141</v>
      </c>
      <c r="D92"/>
      <c r="E92">
        <v>96.466000000000008</v>
      </c>
      <c r="F92" t="s">
        <v>1539</v>
      </c>
      <c r="G92">
        <v>4504299</v>
      </c>
      <c r="H92">
        <v>0.4235191395613353</v>
      </c>
      <c r="I92">
        <v>4684756</v>
      </c>
      <c r="J92">
        <v>0</v>
      </c>
      <c r="K92">
        <v>0.87206205353372801</v>
      </c>
      <c r="L92" s="126">
        <v>224991.29459999999</v>
      </c>
      <c r="M92">
        <v>56710</v>
      </c>
      <c r="N92">
        <v>35</v>
      </c>
      <c r="O92">
        <v>100.18999999999998</v>
      </c>
      <c r="P92">
        <v>0</v>
      </c>
      <c r="Q92">
        <v>-32.979999999999997</v>
      </c>
      <c r="R92">
        <v>12338.9</v>
      </c>
      <c r="S92">
        <v>7852.6442820000002</v>
      </c>
      <c r="T92">
        <v>9291.7505253681793</v>
      </c>
      <c r="U92">
        <v>0.15419546811454601</v>
      </c>
      <c r="V92">
        <v>0.137835125612532</v>
      </c>
      <c r="W92">
        <v>2.3107671948917701E-2</v>
      </c>
      <c r="X92">
        <v>10427.9</v>
      </c>
      <c r="Y92">
        <v>527.46</v>
      </c>
      <c r="Z92">
        <v>66066.2078119668</v>
      </c>
      <c r="AA92">
        <v>12.841726618705</v>
      </c>
      <c r="AB92">
        <v>14.887658366511204</v>
      </c>
      <c r="AC92">
        <v>40</v>
      </c>
      <c r="AD92">
        <v>196.31610705</v>
      </c>
      <c r="AE92">
        <v>0.3987</v>
      </c>
      <c r="AF92">
        <v>9.9243341920818004E-2</v>
      </c>
      <c r="AG92">
        <v>0.20415371105891925</v>
      </c>
      <c r="AH92">
        <v>0.31514151972428639</v>
      </c>
      <c r="AI92">
        <v>161.12546991339698</v>
      </c>
      <c r="AJ92">
        <v>4.6526757325168484</v>
      </c>
      <c r="AK92">
        <v>0.90794247985198306</v>
      </c>
      <c r="AL92">
        <v>2.8322392929205908</v>
      </c>
      <c r="AM92">
        <v>1.8</v>
      </c>
      <c r="AN92">
        <v>0.64200925545284904</v>
      </c>
      <c r="AO92">
        <v>31</v>
      </c>
      <c r="AP92">
        <v>0.10209564750134337</v>
      </c>
      <c r="AQ92">
        <v>167.61</v>
      </c>
      <c r="AR92">
        <v>4.1167699765691737</v>
      </c>
      <c r="AS92">
        <v>63623.750000000466</v>
      </c>
      <c r="AT92">
        <v>0.38792028399689071</v>
      </c>
      <c r="AU92">
        <v>96893236.819999993</v>
      </c>
    </row>
    <row r="93" spans="1:47" ht="15" x14ac:dyDescent="0.25">
      <c r="A93" t="s">
        <v>880</v>
      </c>
      <c r="B93" t="s">
        <v>470</v>
      </c>
      <c r="C93" t="s">
        <v>160</v>
      </c>
      <c r="D93"/>
      <c r="E93">
        <v>95.287000000000006</v>
      </c>
      <c r="F93" t="s">
        <v>1539</v>
      </c>
      <c r="G93">
        <v>545328</v>
      </c>
      <c r="H93">
        <v>0.31617409885574654</v>
      </c>
      <c r="I93">
        <v>545328</v>
      </c>
      <c r="J93">
        <v>0</v>
      </c>
      <c r="K93">
        <v>0.6766384319306572</v>
      </c>
      <c r="L93" s="126">
        <v>155592.27470000001</v>
      </c>
      <c r="M93">
        <v>37136</v>
      </c>
      <c r="N93">
        <v>42</v>
      </c>
      <c r="O93">
        <v>11.370000000000001</v>
      </c>
      <c r="P93">
        <v>0</v>
      </c>
      <c r="Q93">
        <v>-33.81</v>
      </c>
      <c r="R93">
        <v>10600.800000000001</v>
      </c>
      <c r="S93">
        <v>994.32282299999997</v>
      </c>
      <c r="T93">
        <v>1176.8509485739301</v>
      </c>
      <c r="U93">
        <v>0.38600212639391501</v>
      </c>
      <c r="V93">
        <v>0.13141809780222699</v>
      </c>
      <c r="W93">
        <v>8.5853626232212099E-3</v>
      </c>
      <c r="X93">
        <v>8956.6</v>
      </c>
      <c r="Y93">
        <v>56.550000000000004</v>
      </c>
      <c r="Z93">
        <v>59109.954022988502</v>
      </c>
      <c r="AA93">
        <v>16.587301587301603</v>
      </c>
      <c r="AB93">
        <v>17.583073793103445</v>
      </c>
      <c r="AC93">
        <v>5.1000000000000005</v>
      </c>
      <c r="AD93">
        <v>194.96525941176469</v>
      </c>
      <c r="AE93">
        <v>0.29899999999999999</v>
      </c>
      <c r="AF93">
        <v>0.12770925065252828</v>
      </c>
      <c r="AG93">
        <v>0.16608165418116391</v>
      </c>
      <c r="AH93">
        <v>0.29826881249663023</v>
      </c>
      <c r="AI93">
        <v>170.28272517083721</v>
      </c>
      <c r="AJ93">
        <v>4.4235366415459856</v>
      </c>
      <c r="AK93">
        <v>1.3948698882562782</v>
      </c>
      <c r="AL93">
        <v>2.0570282784851992</v>
      </c>
      <c r="AM93">
        <v>0.5</v>
      </c>
      <c r="AN93">
        <v>1.0713355675209</v>
      </c>
      <c r="AO93">
        <v>161</v>
      </c>
      <c r="AP93">
        <v>0</v>
      </c>
      <c r="AQ93">
        <v>3.81</v>
      </c>
      <c r="AR93">
        <v>3.447323197712294</v>
      </c>
      <c r="AS93">
        <v>7972.789999999979</v>
      </c>
      <c r="AT93">
        <v>0.56516967941619012</v>
      </c>
      <c r="AU93">
        <v>10540571.6</v>
      </c>
    </row>
    <row r="94" spans="1:47" ht="15" x14ac:dyDescent="0.25">
      <c r="A94" t="s">
        <v>881</v>
      </c>
      <c r="B94" t="s">
        <v>350</v>
      </c>
      <c r="C94" t="s">
        <v>109</v>
      </c>
      <c r="D94"/>
      <c r="E94">
        <v>103.248</v>
      </c>
      <c r="F94" t="s">
        <v>1542</v>
      </c>
      <c r="G94">
        <v>-2266555</v>
      </c>
      <c r="H94">
        <v>0.34980985356459793</v>
      </c>
      <c r="I94">
        <v>-2231243</v>
      </c>
      <c r="J94">
        <v>0</v>
      </c>
      <c r="K94">
        <v>0.78448252287551057</v>
      </c>
      <c r="L94" s="126">
        <v>263030.1716</v>
      </c>
      <c r="M94">
        <v>77079</v>
      </c>
      <c r="N94">
        <v>12</v>
      </c>
      <c r="O94">
        <v>7.35</v>
      </c>
      <c r="P94">
        <v>0</v>
      </c>
      <c r="Q94">
        <v>24.61</v>
      </c>
      <c r="R94">
        <v>13666</v>
      </c>
      <c r="S94">
        <v>1962.2417150000001</v>
      </c>
      <c r="T94">
        <v>2216.6444949793299</v>
      </c>
      <c r="U94">
        <v>4.3458160301112499E-2</v>
      </c>
      <c r="V94">
        <v>0.101696211773788</v>
      </c>
      <c r="W94">
        <v>1.0695978400398E-2</v>
      </c>
      <c r="X94">
        <v>12097.6</v>
      </c>
      <c r="Y94">
        <v>129.33000000000001</v>
      </c>
      <c r="Z94">
        <v>69118.116446300206</v>
      </c>
      <c r="AA94">
        <v>17.653061224489797</v>
      </c>
      <c r="AB94">
        <v>15.172363063481017</v>
      </c>
      <c r="AC94">
        <v>12</v>
      </c>
      <c r="AD94">
        <v>163.52014291666669</v>
      </c>
      <c r="AE94">
        <v>0.69779999999999998</v>
      </c>
      <c r="AF94">
        <v>0.10955080106553319</v>
      </c>
      <c r="AG94">
        <v>0.15500167659427003</v>
      </c>
      <c r="AH94">
        <v>0.26823175133153987</v>
      </c>
      <c r="AI94">
        <v>185.32681127921083</v>
      </c>
      <c r="AJ94">
        <v>6.8959484237851161</v>
      </c>
      <c r="AK94">
        <v>1.2328866841190576</v>
      </c>
      <c r="AL94">
        <v>4.2591061057702886</v>
      </c>
      <c r="AM94">
        <v>0</v>
      </c>
      <c r="AN94">
        <v>0.67228492796848105</v>
      </c>
      <c r="AO94">
        <v>12</v>
      </c>
      <c r="AP94">
        <v>3.1968031968031968E-2</v>
      </c>
      <c r="AQ94">
        <v>65.67</v>
      </c>
      <c r="AR94" t="s">
        <v>1561</v>
      </c>
      <c r="AS94">
        <v>77057.37</v>
      </c>
      <c r="AT94">
        <v>0.20163729477696438</v>
      </c>
      <c r="AU94">
        <v>26816036.309999999</v>
      </c>
    </row>
    <row r="95" spans="1:47" ht="15" x14ac:dyDescent="0.25">
      <c r="A95" t="s">
        <v>882</v>
      </c>
      <c r="B95" t="s">
        <v>735</v>
      </c>
      <c r="C95" t="s">
        <v>192</v>
      </c>
      <c r="D95"/>
      <c r="E95">
        <v>96.05</v>
      </c>
      <c r="F95" t="s">
        <v>1542</v>
      </c>
      <c r="G95">
        <v>940740</v>
      </c>
      <c r="H95">
        <v>0.30516409779306136</v>
      </c>
      <c r="I95">
        <v>940740</v>
      </c>
      <c r="J95">
        <v>0</v>
      </c>
      <c r="K95">
        <v>0.70895978185653197</v>
      </c>
      <c r="L95" s="126">
        <v>114470.5769</v>
      </c>
      <c r="M95">
        <v>38435</v>
      </c>
      <c r="N95">
        <v>25</v>
      </c>
      <c r="O95">
        <v>25.92</v>
      </c>
      <c r="P95">
        <v>0</v>
      </c>
      <c r="Q95">
        <v>4.7899999999999991</v>
      </c>
      <c r="R95">
        <v>10248.300000000001</v>
      </c>
      <c r="S95">
        <v>1345.405027</v>
      </c>
      <c r="T95">
        <v>1590.1988677136501</v>
      </c>
      <c r="U95">
        <v>0.28704162482663298</v>
      </c>
      <c r="V95">
        <v>0.117853847590834</v>
      </c>
      <c r="W95">
        <v>2.9730823950608002E-3</v>
      </c>
      <c r="X95">
        <v>8670.7000000000007</v>
      </c>
      <c r="Y95">
        <v>87.5</v>
      </c>
      <c r="Z95">
        <v>56833.418742857102</v>
      </c>
      <c r="AA95">
        <v>11.443298969072199</v>
      </c>
      <c r="AB95">
        <v>15.376057451428572</v>
      </c>
      <c r="AC95">
        <v>9.75</v>
      </c>
      <c r="AD95">
        <v>137.99025917948717</v>
      </c>
      <c r="AE95">
        <v>0.47620000000000001</v>
      </c>
      <c r="AF95">
        <v>0.13235917279987269</v>
      </c>
      <c r="AG95">
        <v>0.14310393281776593</v>
      </c>
      <c r="AH95">
        <v>0.28069923479200631</v>
      </c>
      <c r="AI95">
        <v>212.01645175657575</v>
      </c>
      <c r="AJ95">
        <v>4.5516652176351799</v>
      </c>
      <c r="AK95">
        <v>0.98826207370428554</v>
      </c>
      <c r="AL95">
        <v>2.8110327855059456</v>
      </c>
      <c r="AM95">
        <v>2</v>
      </c>
      <c r="AN95">
        <v>1.24475294529744</v>
      </c>
      <c r="AO95">
        <v>26</v>
      </c>
      <c r="AP95">
        <v>4.2016806722689074E-3</v>
      </c>
      <c r="AQ95">
        <v>39.58</v>
      </c>
      <c r="AR95">
        <v>2.9793028256948619</v>
      </c>
      <c r="AS95">
        <v>59844.48000000004</v>
      </c>
      <c r="AT95">
        <v>0.43342173254550931</v>
      </c>
      <c r="AU95">
        <v>13788066.49</v>
      </c>
    </row>
    <row r="96" spans="1:47" ht="15" x14ac:dyDescent="0.25">
      <c r="A96" t="s">
        <v>883</v>
      </c>
      <c r="B96" t="s">
        <v>504</v>
      </c>
      <c r="C96" t="s">
        <v>502</v>
      </c>
      <c r="D96"/>
      <c r="E96">
        <v>98.823999999999998</v>
      </c>
      <c r="F96" t="s">
        <v>1539</v>
      </c>
      <c r="G96">
        <v>2179973</v>
      </c>
      <c r="H96">
        <v>0.22130126660285113</v>
      </c>
      <c r="I96">
        <v>2314132</v>
      </c>
      <c r="J96">
        <v>0</v>
      </c>
      <c r="K96">
        <v>0.74280458409389194</v>
      </c>
      <c r="L96" s="126">
        <v>223690.06210000001</v>
      </c>
      <c r="M96">
        <v>48094</v>
      </c>
      <c r="N96">
        <v>143</v>
      </c>
      <c r="O96">
        <v>82.559999999999988</v>
      </c>
      <c r="P96">
        <v>0</v>
      </c>
      <c r="Q96">
        <v>2.3400000000000034</v>
      </c>
      <c r="R96">
        <v>11695.800000000001</v>
      </c>
      <c r="S96">
        <v>2762.5829079999999</v>
      </c>
      <c r="T96">
        <v>3111.1947754370399</v>
      </c>
      <c r="U96">
        <v>0.171151987015768</v>
      </c>
      <c r="V96">
        <v>0.10311262376057501</v>
      </c>
      <c r="W96">
        <v>1.17769413927034E-2</v>
      </c>
      <c r="X96">
        <v>10385.300000000001</v>
      </c>
      <c r="Y96">
        <v>173.4</v>
      </c>
      <c r="Z96">
        <v>61294.206574394506</v>
      </c>
      <c r="AA96">
        <v>14.1576086956522</v>
      </c>
      <c r="AB96">
        <v>15.931850680507496</v>
      </c>
      <c r="AC96">
        <v>18.5</v>
      </c>
      <c r="AD96">
        <v>149.32880583783782</v>
      </c>
      <c r="AE96">
        <v>0.40970000000000001</v>
      </c>
      <c r="AF96">
        <v>0.1067097549641494</v>
      </c>
      <c r="AG96">
        <v>0.16536509461605844</v>
      </c>
      <c r="AH96">
        <v>0.27720099649550728</v>
      </c>
      <c r="AI96">
        <v>125.06520582585173</v>
      </c>
      <c r="AJ96">
        <v>8.2720464077012359</v>
      </c>
      <c r="AK96">
        <v>1.0404549598701025</v>
      </c>
      <c r="AL96">
        <v>3.5220285496797419</v>
      </c>
      <c r="AM96">
        <v>2</v>
      </c>
      <c r="AN96">
        <v>0.94112340058043698</v>
      </c>
      <c r="AO96">
        <v>75</v>
      </c>
      <c r="AP96">
        <v>0.115234375</v>
      </c>
      <c r="AQ96">
        <v>19.75</v>
      </c>
      <c r="AR96">
        <v>4.5668600875264778</v>
      </c>
      <c r="AS96">
        <v>-67093.400000000023</v>
      </c>
      <c r="AT96">
        <v>0.3224780040600404</v>
      </c>
      <c r="AU96">
        <v>32310551.41</v>
      </c>
    </row>
    <row r="97" spans="1:47" ht="15" x14ac:dyDescent="0.25">
      <c r="A97" t="s">
        <v>884</v>
      </c>
      <c r="B97" t="s">
        <v>351</v>
      </c>
      <c r="C97" t="s">
        <v>206</v>
      </c>
      <c r="D97"/>
      <c r="E97">
        <v>82.722999999999999</v>
      </c>
      <c r="F97" t="s">
        <v>1543</v>
      </c>
      <c r="G97">
        <v>633679</v>
      </c>
      <c r="H97">
        <v>0.24371811235070034</v>
      </c>
      <c r="I97">
        <v>353285</v>
      </c>
      <c r="J97">
        <v>1.4238999351762637E-2</v>
      </c>
      <c r="K97">
        <v>0.71077818653880831</v>
      </c>
      <c r="L97" s="126">
        <v>90263.908100000001</v>
      </c>
      <c r="M97">
        <v>33700</v>
      </c>
      <c r="N97">
        <v>28</v>
      </c>
      <c r="O97">
        <v>26.65</v>
      </c>
      <c r="P97">
        <v>0</v>
      </c>
      <c r="Q97">
        <v>130.65000000000003</v>
      </c>
      <c r="R97">
        <v>9422.6</v>
      </c>
      <c r="S97">
        <v>1341.487026</v>
      </c>
      <c r="T97">
        <v>1709.2975279790401</v>
      </c>
      <c r="U97">
        <v>0.58102180855530705</v>
      </c>
      <c r="V97">
        <v>0.148774858147603</v>
      </c>
      <c r="W97" t="s">
        <v>1561</v>
      </c>
      <c r="X97">
        <v>7395</v>
      </c>
      <c r="Y97">
        <v>81.350000000000009</v>
      </c>
      <c r="Z97">
        <v>53151.567301782401</v>
      </c>
      <c r="AA97">
        <v>14.8139534883721</v>
      </c>
      <c r="AB97">
        <v>16.49031377996312</v>
      </c>
      <c r="AC97">
        <v>11.14</v>
      </c>
      <c r="AD97">
        <v>120.42073842010771</v>
      </c>
      <c r="AE97">
        <v>0.65339999999999998</v>
      </c>
      <c r="AF97">
        <v>0.10193124190021101</v>
      </c>
      <c r="AG97">
        <v>0.17648027066106309</v>
      </c>
      <c r="AH97">
        <v>0.28591127747239803</v>
      </c>
      <c r="AI97">
        <v>143.62047210734633</v>
      </c>
      <c r="AJ97">
        <v>5.9263767160615579</v>
      </c>
      <c r="AK97">
        <v>1.8253951158747048</v>
      </c>
      <c r="AL97">
        <v>2.9209624996756025</v>
      </c>
      <c r="AM97">
        <v>2.5</v>
      </c>
      <c r="AN97">
        <v>1.04518295640496</v>
      </c>
      <c r="AO97">
        <v>31</v>
      </c>
      <c r="AP97">
        <v>7.8848560700876091E-2</v>
      </c>
      <c r="AQ97">
        <v>23.19</v>
      </c>
      <c r="AR97">
        <v>3.1895967519875326</v>
      </c>
      <c r="AS97">
        <v>-110374.24999999994</v>
      </c>
      <c r="AT97">
        <v>0.4154013753059998</v>
      </c>
      <c r="AU97">
        <v>12640231.960000001</v>
      </c>
    </row>
    <row r="98" spans="1:47" ht="15" x14ac:dyDescent="0.25">
      <c r="A98" t="s">
        <v>885</v>
      </c>
      <c r="B98" t="s">
        <v>142</v>
      </c>
      <c r="C98" t="s">
        <v>143</v>
      </c>
      <c r="D98"/>
      <c r="E98">
        <v>78.683000000000007</v>
      </c>
      <c r="F98" t="s">
        <v>1543</v>
      </c>
      <c r="G98">
        <v>1643432</v>
      </c>
      <c r="H98">
        <v>0.29301546649315813</v>
      </c>
      <c r="I98">
        <v>1682341</v>
      </c>
      <c r="J98">
        <v>0</v>
      </c>
      <c r="K98">
        <v>0.62877351598816855</v>
      </c>
      <c r="L98" s="126">
        <v>112410.9183</v>
      </c>
      <c r="M98" t="s">
        <v>1561</v>
      </c>
      <c r="N98">
        <v>22</v>
      </c>
      <c r="O98">
        <v>79.450000000000017</v>
      </c>
      <c r="P98">
        <v>0</v>
      </c>
      <c r="Q98">
        <v>-340.91999999999996</v>
      </c>
      <c r="R98">
        <v>10855.6</v>
      </c>
      <c r="S98">
        <v>2710.3529600000002</v>
      </c>
      <c r="T98">
        <v>3569.9740001384503</v>
      </c>
      <c r="U98">
        <v>0.99901710624434703</v>
      </c>
      <c r="V98">
        <v>0.123890815312851</v>
      </c>
      <c r="W98" t="s">
        <v>1561</v>
      </c>
      <c r="X98">
        <v>8241.7000000000007</v>
      </c>
      <c r="Y98">
        <v>146.70000000000002</v>
      </c>
      <c r="Z98">
        <v>57325.303340150007</v>
      </c>
      <c r="AA98">
        <v>8.8023255813953512</v>
      </c>
      <c r="AB98">
        <v>18.475480299931831</v>
      </c>
      <c r="AC98">
        <v>43.160000000000004</v>
      </c>
      <c r="AD98">
        <v>62.797797961075069</v>
      </c>
      <c r="AE98">
        <v>0.73099999999999998</v>
      </c>
      <c r="AF98">
        <v>0.10926829383838722</v>
      </c>
      <c r="AG98">
        <v>0.16196188540386305</v>
      </c>
      <c r="AH98">
        <v>0.27629974494806037</v>
      </c>
      <c r="AI98">
        <v>162.53824003793218</v>
      </c>
      <c r="AJ98">
        <v>6.1762205131930195</v>
      </c>
      <c r="AK98">
        <v>1.3121119272885757</v>
      </c>
      <c r="AL98">
        <v>3.1951112735395064</v>
      </c>
      <c r="AM98">
        <v>2.5</v>
      </c>
      <c r="AN98">
        <v>0.96349281701406098</v>
      </c>
      <c r="AO98">
        <v>25</v>
      </c>
      <c r="AP98">
        <v>5.2631578947368418E-2</v>
      </c>
      <c r="AQ98">
        <v>33.479999999999997</v>
      </c>
      <c r="AR98">
        <v>2.5696756366737179</v>
      </c>
      <c r="AS98">
        <v>150917.39000000013</v>
      </c>
      <c r="AT98">
        <v>0.84155295978703648</v>
      </c>
      <c r="AU98">
        <v>29422533.800000001</v>
      </c>
    </row>
    <row r="99" spans="1:47" ht="15" x14ac:dyDescent="0.25">
      <c r="A99" t="s">
        <v>886</v>
      </c>
      <c r="B99" t="s">
        <v>767</v>
      </c>
      <c r="C99" t="s">
        <v>267</v>
      </c>
      <c r="D99"/>
      <c r="E99">
        <v>98.198000000000008</v>
      </c>
      <c r="F99" t="s">
        <v>1540</v>
      </c>
      <c r="G99">
        <v>439025</v>
      </c>
      <c r="H99">
        <v>0.43272176604346119</v>
      </c>
      <c r="I99">
        <v>439025</v>
      </c>
      <c r="J99">
        <v>0</v>
      </c>
      <c r="K99">
        <v>0.70579726262608866</v>
      </c>
      <c r="L99" s="126">
        <v>150670.90530000001</v>
      </c>
      <c r="M99">
        <v>40033</v>
      </c>
      <c r="N99">
        <v>61</v>
      </c>
      <c r="O99">
        <v>18.420000000000002</v>
      </c>
      <c r="P99">
        <v>0</v>
      </c>
      <c r="Q99">
        <v>19.310000000000002</v>
      </c>
      <c r="R99">
        <v>9684.9</v>
      </c>
      <c r="S99">
        <v>1288.8490810000001</v>
      </c>
      <c r="T99">
        <v>1471.6848482663299</v>
      </c>
      <c r="U99">
        <v>0.32800745892761402</v>
      </c>
      <c r="V99">
        <v>0.100080865868267</v>
      </c>
      <c r="W99" t="s">
        <v>1561</v>
      </c>
      <c r="X99">
        <v>8481.7000000000007</v>
      </c>
      <c r="Y99">
        <v>75.16</v>
      </c>
      <c r="Z99">
        <v>55450.155002661006</v>
      </c>
      <c r="AA99">
        <v>11.653846153846199</v>
      </c>
      <c r="AB99">
        <v>17.148071860031934</v>
      </c>
      <c r="AC99">
        <v>11</v>
      </c>
      <c r="AD99">
        <v>117.16809827272728</v>
      </c>
      <c r="AE99">
        <v>0.74199999999999999</v>
      </c>
      <c r="AF99">
        <v>0.11303017856295336</v>
      </c>
      <c r="AG99">
        <v>0.16934704066113773</v>
      </c>
      <c r="AH99">
        <v>0.29006380171717844</v>
      </c>
      <c r="AI99">
        <v>140.76589933961398</v>
      </c>
      <c r="AJ99">
        <v>5.1899519914455476</v>
      </c>
      <c r="AK99">
        <v>1.2326422894182754</v>
      </c>
      <c r="AL99">
        <v>2.9409022411341263</v>
      </c>
      <c r="AM99">
        <v>2.4</v>
      </c>
      <c r="AN99">
        <v>0.988438191307911</v>
      </c>
      <c r="AO99">
        <v>30</v>
      </c>
      <c r="AP99">
        <v>7.3587385019710905E-2</v>
      </c>
      <c r="AQ99">
        <v>22.63</v>
      </c>
      <c r="AR99">
        <v>4.2584614431931778</v>
      </c>
      <c r="AS99">
        <v>-90922.510000000009</v>
      </c>
      <c r="AT99">
        <v>0.3911327699593643</v>
      </c>
      <c r="AU99">
        <v>12482386.85</v>
      </c>
    </row>
    <row r="100" spans="1:47" ht="15" x14ac:dyDescent="0.25">
      <c r="A100" t="s">
        <v>887</v>
      </c>
      <c r="B100" t="s">
        <v>144</v>
      </c>
      <c r="C100" t="s">
        <v>145</v>
      </c>
      <c r="D100"/>
      <c r="E100">
        <v>68.866</v>
      </c>
      <c r="F100" t="s">
        <v>1543</v>
      </c>
      <c r="G100">
        <v>24087951</v>
      </c>
      <c r="H100">
        <v>0.13937487163753526</v>
      </c>
      <c r="I100">
        <v>23273956</v>
      </c>
      <c r="J100">
        <v>0</v>
      </c>
      <c r="K100">
        <v>0.24953291628012533</v>
      </c>
      <c r="L100" s="126">
        <v>141738.19589999999</v>
      </c>
      <c r="M100">
        <v>31573</v>
      </c>
      <c r="N100" t="s">
        <v>1561</v>
      </c>
      <c r="O100">
        <v>6674.4499999999989</v>
      </c>
      <c r="P100">
        <v>4343.13</v>
      </c>
      <c r="Q100">
        <v>90.030000000000086</v>
      </c>
      <c r="R100">
        <v>13590.5</v>
      </c>
      <c r="S100">
        <v>34421.379014999999</v>
      </c>
      <c r="T100">
        <v>47019.7514827376</v>
      </c>
      <c r="U100">
        <v>0.79895144715194999</v>
      </c>
      <c r="V100">
        <v>0.184106783758966</v>
      </c>
      <c r="W100">
        <v>5.9921991100390502E-2</v>
      </c>
      <c r="X100">
        <v>9949.1</v>
      </c>
      <c r="Y100">
        <v>1456.92</v>
      </c>
      <c r="Z100">
        <v>70125.500775608802</v>
      </c>
      <c r="AA100">
        <v>17.351994851994899</v>
      </c>
      <c r="AB100">
        <v>23.626128418169834</v>
      </c>
      <c r="AC100">
        <v>153.95000000000002</v>
      </c>
      <c r="AD100">
        <v>223.58804166937313</v>
      </c>
      <c r="AE100">
        <v>0.34739999999999999</v>
      </c>
      <c r="AF100">
        <v>0.11831565596285093</v>
      </c>
      <c r="AG100">
        <v>0.11499601455382495</v>
      </c>
      <c r="AH100">
        <v>0.24290945948546297</v>
      </c>
      <c r="AI100">
        <v>174.52432679649863</v>
      </c>
      <c r="AJ100">
        <v>6.2044444705235309</v>
      </c>
      <c r="AK100">
        <v>1.6712701569139763</v>
      </c>
      <c r="AL100">
        <v>2.754615041062908</v>
      </c>
      <c r="AM100">
        <v>0</v>
      </c>
      <c r="AN100">
        <v>0.41740575006080699</v>
      </c>
      <c r="AO100">
        <v>91</v>
      </c>
      <c r="AP100">
        <v>0.27527881040892194</v>
      </c>
      <c r="AQ100">
        <v>102.62</v>
      </c>
      <c r="AR100">
        <v>2.6594105648831619</v>
      </c>
      <c r="AS100">
        <v>3522070.549999997</v>
      </c>
      <c r="AT100">
        <v>0.64889129873617102</v>
      </c>
      <c r="AU100">
        <v>470474738.22000003</v>
      </c>
    </row>
    <row r="101" spans="1:47" ht="15" x14ac:dyDescent="0.25">
      <c r="A101" t="s">
        <v>888</v>
      </c>
      <c r="B101" t="s">
        <v>146</v>
      </c>
      <c r="C101" t="s">
        <v>147</v>
      </c>
      <c r="D101"/>
      <c r="E101">
        <v>76.210000000000008</v>
      </c>
      <c r="F101" t="s">
        <v>1540</v>
      </c>
      <c r="G101">
        <v>1233891</v>
      </c>
      <c r="H101">
        <v>0.60839994725018087</v>
      </c>
      <c r="I101">
        <v>1616661</v>
      </c>
      <c r="J101">
        <v>3.9345082985843764E-2</v>
      </c>
      <c r="K101">
        <v>0.71624462898605801</v>
      </c>
      <c r="L101" s="126">
        <v>117570.1896</v>
      </c>
      <c r="M101">
        <v>30433</v>
      </c>
      <c r="N101">
        <v>28</v>
      </c>
      <c r="O101">
        <v>94.230000000000018</v>
      </c>
      <c r="P101">
        <v>0</v>
      </c>
      <c r="Q101">
        <v>-31.349999999999994</v>
      </c>
      <c r="R101">
        <v>11296.6</v>
      </c>
      <c r="S101">
        <v>2092.2574749999999</v>
      </c>
      <c r="T101">
        <v>2650.7405508621505</v>
      </c>
      <c r="U101">
        <v>0.78060647961121499</v>
      </c>
      <c r="V101">
        <v>0.14986472207489701</v>
      </c>
      <c r="W101" t="s">
        <v>1561</v>
      </c>
      <c r="X101">
        <v>8916.5</v>
      </c>
      <c r="Y101">
        <v>128.14000000000001</v>
      </c>
      <c r="Z101">
        <v>63387.295145934098</v>
      </c>
      <c r="AA101">
        <v>12.175572519084</v>
      </c>
      <c r="AB101">
        <v>16.327902879662865</v>
      </c>
      <c r="AC101">
        <v>19.7</v>
      </c>
      <c r="AD101">
        <v>106.20596319796954</v>
      </c>
      <c r="AE101">
        <v>0.3987</v>
      </c>
      <c r="AF101">
        <v>0.10564562325902209</v>
      </c>
      <c r="AG101">
        <v>0.15588859891281492</v>
      </c>
      <c r="AH101">
        <v>0.26723969382098656</v>
      </c>
      <c r="AI101">
        <v>156.90086135311813</v>
      </c>
      <c r="AJ101">
        <v>5.5056070635469432</v>
      </c>
      <c r="AK101">
        <v>1.6037002896943742</v>
      </c>
      <c r="AL101">
        <v>2.6944522461214158</v>
      </c>
      <c r="AM101">
        <v>2.75</v>
      </c>
      <c r="AN101">
        <v>1.62869125054777</v>
      </c>
      <c r="AO101">
        <v>41</v>
      </c>
      <c r="AP101">
        <v>1.7857142857142856E-2</v>
      </c>
      <c r="AQ101">
        <v>27.63</v>
      </c>
      <c r="AR101">
        <v>2.7324317957274902</v>
      </c>
      <c r="AS101">
        <v>-137052.80000000005</v>
      </c>
      <c r="AT101">
        <v>0.74195775864854618</v>
      </c>
      <c r="AU101">
        <v>23635403.510000002</v>
      </c>
    </row>
    <row r="102" spans="1:47" ht="15" x14ac:dyDescent="0.25">
      <c r="A102" t="s">
        <v>889</v>
      </c>
      <c r="B102" t="s">
        <v>438</v>
      </c>
      <c r="C102" t="s">
        <v>293</v>
      </c>
      <c r="D102"/>
      <c r="E102">
        <v>89.835000000000008</v>
      </c>
      <c r="F102" t="s">
        <v>1541</v>
      </c>
      <c r="G102">
        <v>1304832</v>
      </c>
      <c r="H102">
        <v>0.32799822536152784</v>
      </c>
      <c r="I102">
        <v>1304832</v>
      </c>
      <c r="J102">
        <v>0</v>
      </c>
      <c r="K102">
        <v>0.69454922255032603</v>
      </c>
      <c r="L102" s="126">
        <v>165635.22200000001</v>
      </c>
      <c r="M102">
        <v>39017</v>
      </c>
      <c r="N102">
        <v>51</v>
      </c>
      <c r="O102">
        <v>112.09</v>
      </c>
      <c r="P102">
        <v>0</v>
      </c>
      <c r="Q102">
        <v>137.50000000000003</v>
      </c>
      <c r="R102">
        <v>10114.300000000001</v>
      </c>
      <c r="S102">
        <v>1942.042269</v>
      </c>
      <c r="T102">
        <v>2300.2332679718702</v>
      </c>
      <c r="U102">
        <v>0.41670342552157902</v>
      </c>
      <c r="V102">
        <v>0.12755004767612499</v>
      </c>
      <c r="W102">
        <v>5.1492185106502397E-3</v>
      </c>
      <c r="X102">
        <v>8539.2999999999993</v>
      </c>
      <c r="Y102">
        <v>126.32000000000001</v>
      </c>
      <c r="Z102">
        <v>59900.134198860003</v>
      </c>
      <c r="AA102">
        <v>9.7132352941176503</v>
      </c>
      <c r="AB102">
        <v>15.373988829955668</v>
      </c>
      <c r="AC102">
        <v>12.16</v>
      </c>
      <c r="AD102">
        <v>159.70742343750001</v>
      </c>
      <c r="AE102">
        <v>0.62019999999999997</v>
      </c>
      <c r="AF102">
        <v>0.12581964092897488</v>
      </c>
      <c r="AG102">
        <v>0.15681984549749148</v>
      </c>
      <c r="AH102">
        <v>0.2922449607788758</v>
      </c>
      <c r="AI102">
        <v>128.85919322902234</v>
      </c>
      <c r="AJ102">
        <v>7.8508927472527477</v>
      </c>
      <c r="AK102">
        <v>1.3438774825174826</v>
      </c>
      <c r="AL102">
        <v>3.273207072927073</v>
      </c>
      <c r="AM102">
        <v>0</v>
      </c>
      <c r="AN102">
        <v>1.07172921627922</v>
      </c>
      <c r="AO102">
        <v>38</v>
      </c>
      <c r="AP102">
        <v>1.1807447774750226E-2</v>
      </c>
      <c r="AQ102">
        <v>27.13</v>
      </c>
      <c r="AR102">
        <v>3.4040624117588698</v>
      </c>
      <c r="AS102">
        <v>18910.069999999949</v>
      </c>
      <c r="AT102">
        <v>0.48269060386530421</v>
      </c>
      <c r="AU102">
        <v>19642330.899999999</v>
      </c>
    </row>
    <row r="103" spans="1:47" ht="15" x14ac:dyDescent="0.25">
      <c r="A103" t="s">
        <v>890</v>
      </c>
      <c r="B103" t="s">
        <v>690</v>
      </c>
      <c r="C103" t="s">
        <v>250</v>
      </c>
      <c r="D103"/>
      <c r="E103">
        <v>83.037000000000006</v>
      </c>
      <c r="F103" t="s">
        <v>1543</v>
      </c>
      <c r="G103">
        <v>544464</v>
      </c>
      <c r="H103">
        <v>0.30032242376974799</v>
      </c>
      <c r="I103">
        <v>496079</v>
      </c>
      <c r="J103">
        <v>0</v>
      </c>
      <c r="K103">
        <v>0.62027820775800846</v>
      </c>
      <c r="L103" s="126">
        <v>114986.9163</v>
      </c>
      <c r="M103">
        <v>35111</v>
      </c>
      <c r="N103">
        <v>6</v>
      </c>
      <c r="O103">
        <v>11.01</v>
      </c>
      <c r="P103">
        <v>0</v>
      </c>
      <c r="Q103">
        <v>167.22999999999996</v>
      </c>
      <c r="R103">
        <v>8647.5</v>
      </c>
      <c r="S103">
        <v>682.72793200000001</v>
      </c>
      <c r="T103">
        <v>846.03524046928499</v>
      </c>
      <c r="U103">
        <v>0.53825966358734001</v>
      </c>
      <c r="V103">
        <v>0.1532654753021</v>
      </c>
      <c r="W103" t="s">
        <v>1561</v>
      </c>
      <c r="X103">
        <v>6978.3</v>
      </c>
      <c r="Y103">
        <v>41.550000000000004</v>
      </c>
      <c r="Z103">
        <v>47371.833453670304</v>
      </c>
      <c r="AA103">
        <v>9.6875</v>
      </c>
      <c r="AB103">
        <v>16.4314785078219</v>
      </c>
      <c r="AC103">
        <v>5.95</v>
      </c>
      <c r="AD103">
        <v>114.74419025210084</v>
      </c>
      <c r="AE103">
        <v>0.7752</v>
      </c>
      <c r="AF103">
        <v>0.11754515066496378</v>
      </c>
      <c r="AG103">
        <v>0.15593332807429061</v>
      </c>
      <c r="AH103">
        <v>0.27570822103936188</v>
      </c>
      <c r="AI103">
        <v>156.72421616990471</v>
      </c>
      <c r="AJ103">
        <v>5.5399524299065428</v>
      </c>
      <c r="AK103">
        <v>1.7215067289719626</v>
      </c>
      <c r="AL103">
        <v>3.0191072897196261</v>
      </c>
      <c r="AM103">
        <v>0.5</v>
      </c>
      <c r="AN103">
        <v>1.69203914800569</v>
      </c>
      <c r="AO103">
        <v>22</v>
      </c>
      <c r="AP103">
        <v>3.4129692832764505E-3</v>
      </c>
      <c r="AQ103">
        <v>24.5</v>
      </c>
      <c r="AR103">
        <v>2.6934446961117406</v>
      </c>
      <c r="AS103">
        <v>-6466.2399999999907</v>
      </c>
      <c r="AT103">
        <v>0.46543674540426838</v>
      </c>
      <c r="AU103">
        <v>5903921.8600000003</v>
      </c>
    </row>
    <row r="104" spans="1:47" ht="15" x14ac:dyDescent="0.25">
      <c r="A104" t="s">
        <v>891</v>
      </c>
      <c r="B104" t="s">
        <v>148</v>
      </c>
      <c r="C104" t="s">
        <v>149</v>
      </c>
      <c r="D104"/>
      <c r="E104">
        <v>83.551000000000002</v>
      </c>
      <c r="F104" t="s">
        <v>1543</v>
      </c>
      <c r="G104">
        <v>928108</v>
      </c>
      <c r="H104">
        <v>0.28681126678693769</v>
      </c>
      <c r="I104">
        <v>706959</v>
      </c>
      <c r="J104">
        <v>4.2714058687731938E-3</v>
      </c>
      <c r="K104">
        <v>0.75355379356219676</v>
      </c>
      <c r="L104" s="126">
        <v>77003.0236</v>
      </c>
      <c r="M104">
        <v>29681</v>
      </c>
      <c r="N104">
        <v>21</v>
      </c>
      <c r="O104">
        <v>33.880000000000003</v>
      </c>
      <c r="P104">
        <v>0</v>
      </c>
      <c r="Q104">
        <v>15.700000000000017</v>
      </c>
      <c r="R104">
        <v>10927.300000000001</v>
      </c>
      <c r="S104">
        <v>2009.167688</v>
      </c>
      <c r="T104">
        <v>2495.3304774428402</v>
      </c>
      <c r="U104">
        <v>0.58062905946952503</v>
      </c>
      <c r="V104">
        <v>0.18068847870103699</v>
      </c>
      <c r="W104" t="s">
        <v>1561</v>
      </c>
      <c r="X104">
        <v>8798.3000000000011</v>
      </c>
      <c r="Y104">
        <v>139</v>
      </c>
      <c r="Z104">
        <v>52008.273381295003</v>
      </c>
      <c r="AA104">
        <v>12.219178082191799</v>
      </c>
      <c r="AB104">
        <v>14.454443798561151</v>
      </c>
      <c r="AC104">
        <v>13</v>
      </c>
      <c r="AD104">
        <v>154.55136061538462</v>
      </c>
      <c r="AE104">
        <v>0.432</v>
      </c>
      <c r="AF104">
        <v>9.8562943108323739E-2</v>
      </c>
      <c r="AG104">
        <v>0.20645839071525804</v>
      </c>
      <c r="AH104">
        <v>0.30903993291072462</v>
      </c>
      <c r="AI104">
        <v>202.83423948832686</v>
      </c>
      <c r="AJ104">
        <v>8.0662211185489099</v>
      </c>
      <c r="AK104">
        <v>1.4484618970966412</v>
      </c>
      <c r="AL104">
        <v>2.8096071926346169</v>
      </c>
      <c r="AM104">
        <v>0.5</v>
      </c>
      <c r="AN104">
        <v>0.88435500669543199</v>
      </c>
      <c r="AO104">
        <v>72</v>
      </c>
      <c r="AP104">
        <v>1.3994910941475827E-2</v>
      </c>
      <c r="AQ104">
        <v>8.81</v>
      </c>
      <c r="AR104">
        <v>3.2118339895374954</v>
      </c>
      <c r="AS104">
        <v>-93277.87</v>
      </c>
      <c r="AT104">
        <v>0.48312708746555022</v>
      </c>
      <c r="AU104">
        <v>21954703.989999998</v>
      </c>
    </row>
    <row r="105" spans="1:47" ht="15" x14ac:dyDescent="0.25">
      <c r="A105" t="s">
        <v>892</v>
      </c>
      <c r="B105" t="s">
        <v>674</v>
      </c>
      <c r="C105" t="s">
        <v>228</v>
      </c>
      <c r="D105"/>
      <c r="E105">
        <v>87.617000000000004</v>
      </c>
      <c r="F105" t="s">
        <v>1539</v>
      </c>
      <c r="G105">
        <v>-4329273</v>
      </c>
      <c r="H105">
        <v>0.26757787467290839</v>
      </c>
      <c r="I105">
        <v>-4329273</v>
      </c>
      <c r="J105">
        <v>0</v>
      </c>
      <c r="K105">
        <v>0.73469080714699442</v>
      </c>
      <c r="L105" s="126">
        <v>131523.91279999999</v>
      </c>
      <c r="M105">
        <v>38334</v>
      </c>
      <c r="N105">
        <v>118</v>
      </c>
      <c r="O105">
        <v>42.73</v>
      </c>
      <c r="P105">
        <v>0</v>
      </c>
      <c r="Q105">
        <v>126.37</v>
      </c>
      <c r="R105">
        <v>9894.3000000000011</v>
      </c>
      <c r="S105">
        <v>1651.6138120000001</v>
      </c>
      <c r="T105">
        <v>1974.0686078813701</v>
      </c>
      <c r="U105">
        <v>0.36086924235530699</v>
      </c>
      <c r="V105">
        <v>0.14533989862274199</v>
      </c>
      <c r="W105">
        <v>5.8075561794829601E-4</v>
      </c>
      <c r="X105">
        <v>8278.1</v>
      </c>
      <c r="Y105">
        <v>110.21000000000001</v>
      </c>
      <c r="Z105">
        <v>48472.785591144202</v>
      </c>
      <c r="AA105">
        <v>11.5342465753425</v>
      </c>
      <c r="AB105">
        <v>14.986061264857998</v>
      </c>
      <c r="AC105">
        <v>14</v>
      </c>
      <c r="AD105">
        <v>117.97241514285714</v>
      </c>
      <c r="AE105">
        <v>0.27689999999999998</v>
      </c>
      <c r="AF105">
        <v>0.11962953794951064</v>
      </c>
      <c r="AG105">
        <v>0.20236277692528135</v>
      </c>
      <c r="AH105">
        <v>0.32663492360223673</v>
      </c>
      <c r="AI105">
        <v>179.12904206204348</v>
      </c>
      <c r="AJ105">
        <v>5.2976096494193046</v>
      </c>
      <c r="AK105">
        <v>1.0005215107553775</v>
      </c>
      <c r="AL105">
        <v>2.8206855792761245</v>
      </c>
      <c r="AM105">
        <v>1.75</v>
      </c>
      <c r="AN105">
        <v>1.05325690904549</v>
      </c>
      <c r="AO105">
        <v>110</v>
      </c>
      <c r="AP105">
        <v>1.6417910447761194E-2</v>
      </c>
      <c r="AQ105">
        <v>5.65</v>
      </c>
      <c r="AR105">
        <v>3.1723841045720946</v>
      </c>
      <c r="AS105">
        <v>-31856.630000000005</v>
      </c>
      <c r="AT105">
        <v>0.54321280874452849</v>
      </c>
      <c r="AU105">
        <v>16341586.470000001</v>
      </c>
    </row>
    <row r="106" spans="1:47" ht="15" x14ac:dyDescent="0.25">
      <c r="A106" t="s">
        <v>893</v>
      </c>
      <c r="B106" t="s">
        <v>573</v>
      </c>
      <c r="C106" t="s">
        <v>173</v>
      </c>
      <c r="D106"/>
      <c r="E106">
        <v>78.522000000000006</v>
      </c>
      <c r="F106" t="s">
        <v>1540</v>
      </c>
      <c r="G106">
        <v>0</v>
      </c>
      <c r="H106">
        <v>0.38789635048444754</v>
      </c>
      <c r="I106">
        <v>3425648</v>
      </c>
      <c r="J106">
        <v>0</v>
      </c>
      <c r="K106">
        <v>0.61312236159590128</v>
      </c>
      <c r="L106" s="126">
        <v>68991.763699999996</v>
      </c>
      <c r="M106">
        <v>25623</v>
      </c>
      <c r="N106">
        <v>3</v>
      </c>
      <c r="O106">
        <v>80.990000000000009</v>
      </c>
      <c r="P106">
        <v>0</v>
      </c>
      <c r="Q106">
        <v>640.96999999999991</v>
      </c>
      <c r="R106">
        <v>9344.1</v>
      </c>
      <c r="S106">
        <v>1582.5606479999999</v>
      </c>
      <c r="T106">
        <v>2064.1835334787997</v>
      </c>
      <c r="U106">
        <v>1</v>
      </c>
      <c r="V106">
        <v>9.4142595538619797E-2</v>
      </c>
      <c r="W106">
        <v>1.2541670377740901E-2</v>
      </c>
      <c r="X106">
        <v>7163.9000000000005</v>
      </c>
      <c r="Y106">
        <v>88.25</v>
      </c>
      <c r="Z106">
        <v>59330.029575070803</v>
      </c>
      <c r="AA106">
        <v>8.4021739130434803</v>
      </c>
      <c r="AB106">
        <v>17.932698560906516</v>
      </c>
      <c r="AC106">
        <v>17.25</v>
      </c>
      <c r="AD106">
        <v>91.742646260869563</v>
      </c>
      <c r="AE106">
        <v>0.58699999999999997</v>
      </c>
      <c r="AF106">
        <v>0.11078845843391141</v>
      </c>
      <c r="AG106">
        <v>0.14145670389905252</v>
      </c>
      <c r="AH106">
        <v>0.25769399912129159</v>
      </c>
      <c r="AI106">
        <v>301.690807618262</v>
      </c>
      <c r="AJ106">
        <v>2.8162448161459772</v>
      </c>
      <c r="AK106">
        <v>0.79550847848124595</v>
      </c>
      <c r="AL106">
        <v>1.0702890810231149</v>
      </c>
      <c r="AM106">
        <v>1.5</v>
      </c>
      <c r="AN106">
        <v>0.90161560096805204</v>
      </c>
      <c r="AO106">
        <v>4</v>
      </c>
      <c r="AP106">
        <v>5.7884231536926151E-2</v>
      </c>
      <c r="AQ106">
        <v>138.75</v>
      </c>
      <c r="AR106">
        <v>1.8759825516147994</v>
      </c>
      <c r="AS106">
        <v>424229.8899999999</v>
      </c>
      <c r="AT106">
        <v>0.79034710221242788</v>
      </c>
      <c r="AU106">
        <v>14787586.949999999</v>
      </c>
    </row>
    <row r="107" spans="1:47" ht="15" x14ac:dyDescent="0.25">
      <c r="A107" t="s">
        <v>894</v>
      </c>
      <c r="B107" t="s">
        <v>441</v>
      </c>
      <c r="C107" t="s">
        <v>375</v>
      </c>
      <c r="D107"/>
      <c r="E107">
        <v>78.757000000000005</v>
      </c>
      <c r="F107" t="s">
        <v>1543</v>
      </c>
      <c r="G107">
        <v>305126</v>
      </c>
      <c r="H107">
        <v>0.18464246161256281</v>
      </c>
      <c r="I107">
        <v>338872</v>
      </c>
      <c r="J107">
        <v>0</v>
      </c>
      <c r="K107">
        <v>0.56264962157603393</v>
      </c>
      <c r="L107" s="126">
        <v>173354.56649999999</v>
      </c>
      <c r="M107">
        <v>40815</v>
      </c>
      <c r="N107">
        <v>113</v>
      </c>
      <c r="O107">
        <v>40.19</v>
      </c>
      <c r="P107">
        <v>0</v>
      </c>
      <c r="Q107">
        <v>-178.33999999999997</v>
      </c>
      <c r="R107">
        <v>11738.7</v>
      </c>
      <c r="S107">
        <v>1406.856888</v>
      </c>
      <c r="T107">
        <v>1718.6164222095401</v>
      </c>
      <c r="U107">
        <v>0.42712618399605101</v>
      </c>
      <c r="V107">
        <v>0.15970421150612399</v>
      </c>
      <c r="W107" t="s">
        <v>1561</v>
      </c>
      <c r="X107">
        <v>9609.3000000000011</v>
      </c>
      <c r="Y107">
        <v>87.98</v>
      </c>
      <c r="Z107">
        <v>55750.588429188501</v>
      </c>
      <c r="AA107">
        <v>10.981132075471699</v>
      </c>
      <c r="AB107">
        <v>15.990644328256421</v>
      </c>
      <c r="AC107">
        <v>11.5</v>
      </c>
      <c r="AD107">
        <v>122.33538156521739</v>
      </c>
      <c r="AE107">
        <v>0.7752</v>
      </c>
      <c r="AF107">
        <v>0.12929451979981516</v>
      </c>
      <c r="AG107">
        <v>0.12748410480828673</v>
      </c>
      <c r="AH107">
        <v>0.26177025305457674</v>
      </c>
      <c r="AI107">
        <v>137.78729141069536</v>
      </c>
      <c r="AJ107">
        <v>11.334504016053899</v>
      </c>
      <c r="AK107">
        <v>1.4624657074909595</v>
      </c>
      <c r="AL107">
        <v>2.8042204418948962</v>
      </c>
      <c r="AM107">
        <v>3</v>
      </c>
      <c r="AN107">
        <v>1.01040801740127</v>
      </c>
      <c r="AO107">
        <v>78</v>
      </c>
      <c r="AP107">
        <v>2.7303754266211604E-2</v>
      </c>
      <c r="AQ107">
        <v>11.03</v>
      </c>
      <c r="AR107">
        <v>3.407190952174699</v>
      </c>
      <c r="AS107">
        <v>9519.0600000000559</v>
      </c>
      <c r="AT107">
        <v>0.55973473448755418</v>
      </c>
      <c r="AU107">
        <v>16514671.35</v>
      </c>
    </row>
    <row r="108" spans="1:47" ht="15" x14ac:dyDescent="0.25">
      <c r="A108" t="s">
        <v>895</v>
      </c>
      <c r="B108" t="s">
        <v>151</v>
      </c>
      <c r="C108" t="s">
        <v>109</v>
      </c>
      <c r="D108"/>
      <c r="E108">
        <v>69.558000000000007</v>
      </c>
      <c r="F108" t="s">
        <v>1543</v>
      </c>
      <c r="G108">
        <v>1062480</v>
      </c>
      <c r="H108">
        <v>0.13086581293255758</v>
      </c>
      <c r="I108">
        <v>-1875999</v>
      </c>
      <c r="J108">
        <v>0</v>
      </c>
      <c r="K108">
        <v>0.7626747369623984</v>
      </c>
      <c r="L108" s="126">
        <v>172186.5557</v>
      </c>
      <c r="M108">
        <v>41876</v>
      </c>
      <c r="N108">
        <v>76</v>
      </c>
      <c r="O108">
        <v>389.57000000000011</v>
      </c>
      <c r="P108">
        <v>478.43</v>
      </c>
      <c r="Q108">
        <v>-109.16</v>
      </c>
      <c r="R108">
        <v>19891</v>
      </c>
      <c r="S108">
        <v>5183.8603320000002</v>
      </c>
      <c r="T108">
        <v>7514.5178551582003</v>
      </c>
      <c r="U108">
        <v>0.99945319379411102</v>
      </c>
      <c r="V108">
        <v>0.18310804655375101</v>
      </c>
      <c r="W108">
        <v>2.06226908429754E-2</v>
      </c>
      <c r="X108">
        <v>13721.7</v>
      </c>
      <c r="Y108">
        <v>391.51</v>
      </c>
      <c r="Z108">
        <v>78336.051824985305</v>
      </c>
      <c r="AA108">
        <v>10.026829268292699</v>
      </c>
      <c r="AB108">
        <v>13.240684355444307</v>
      </c>
      <c r="AC108">
        <v>35</v>
      </c>
      <c r="AD108">
        <v>148.1102952</v>
      </c>
      <c r="AE108">
        <v>0.8196</v>
      </c>
      <c r="AF108">
        <v>0.12036822028765452</v>
      </c>
      <c r="AG108">
        <v>0.19432133725064646</v>
      </c>
      <c r="AH108">
        <v>0.32460584878963727</v>
      </c>
      <c r="AI108">
        <v>228.81133441771902</v>
      </c>
      <c r="AJ108">
        <v>8.360489804624466</v>
      </c>
      <c r="AK108">
        <v>1.4981640146156479</v>
      </c>
      <c r="AL108">
        <v>3.6953228071891182</v>
      </c>
      <c r="AM108">
        <v>3.8</v>
      </c>
      <c r="AN108">
        <v>0.47280164039174</v>
      </c>
      <c r="AO108">
        <v>10</v>
      </c>
      <c r="AP108">
        <v>0.41780330222541279</v>
      </c>
      <c r="AQ108">
        <v>105.9</v>
      </c>
      <c r="AR108">
        <v>3.6574930883086778</v>
      </c>
      <c r="AS108">
        <v>22235.169999999925</v>
      </c>
      <c r="AT108">
        <v>0.70721534161031785</v>
      </c>
      <c r="AU108">
        <v>103112280.79000001</v>
      </c>
    </row>
    <row r="109" spans="1:47" ht="15" x14ac:dyDescent="0.25">
      <c r="A109" t="s">
        <v>896</v>
      </c>
      <c r="B109" t="s">
        <v>150</v>
      </c>
      <c r="C109" t="s">
        <v>109</v>
      </c>
      <c r="D109"/>
      <c r="E109">
        <v>55.123000000000005</v>
      </c>
      <c r="F109" t="s">
        <v>1543</v>
      </c>
      <c r="G109">
        <v>21476345</v>
      </c>
      <c r="H109">
        <v>0.13609548737878691</v>
      </c>
      <c r="I109">
        <v>19920089</v>
      </c>
      <c r="J109">
        <v>7.7457242708622875E-4</v>
      </c>
      <c r="K109">
        <v>0.60641870015326271</v>
      </c>
      <c r="L109" s="126">
        <v>85041.877800000002</v>
      </c>
      <c r="M109">
        <v>24805</v>
      </c>
      <c r="N109">
        <v>98</v>
      </c>
      <c r="O109">
        <v>16212.109999999999</v>
      </c>
      <c r="P109">
        <v>1</v>
      </c>
      <c r="Q109">
        <v>305.4799999999999</v>
      </c>
      <c r="R109">
        <v>16746.5</v>
      </c>
      <c r="S109">
        <v>38948.990626999999</v>
      </c>
      <c r="T109">
        <v>59008.910281028402</v>
      </c>
      <c r="U109">
        <v>1</v>
      </c>
      <c r="V109">
        <v>0.21770716546173899</v>
      </c>
      <c r="W109">
        <v>9.1608319023460796E-2</v>
      </c>
      <c r="X109">
        <v>11053.6</v>
      </c>
      <c r="Y109">
        <v>2774.01</v>
      </c>
      <c r="Z109">
        <v>66094.259656598195</v>
      </c>
      <c r="AA109">
        <v>11.8120240480962</v>
      </c>
      <c r="AB109">
        <v>14.040681405979068</v>
      </c>
      <c r="AC109">
        <v>675</v>
      </c>
      <c r="AD109">
        <v>57.702208336296295</v>
      </c>
      <c r="AE109">
        <v>0.56540000000000001</v>
      </c>
      <c r="AF109">
        <v>9.938282668035929E-2</v>
      </c>
      <c r="AG109">
        <v>0.15676230058273172</v>
      </c>
      <c r="AH109">
        <v>0.26559135529337402</v>
      </c>
      <c r="AI109">
        <v>270.14379142103155</v>
      </c>
      <c r="AJ109">
        <v>5.4083072228513904</v>
      </c>
      <c r="AK109">
        <v>1.3173868837240068</v>
      </c>
      <c r="AL109">
        <v>2.6995561560215582</v>
      </c>
      <c r="AM109">
        <v>1</v>
      </c>
      <c r="AN109">
        <v>0.40759481253930602</v>
      </c>
      <c r="AO109">
        <v>79</v>
      </c>
      <c r="AP109">
        <v>0.34779658595814583</v>
      </c>
      <c r="AQ109">
        <v>65.959999999999994</v>
      </c>
      <c r="AR109">
        <v>2.9839445193025327</v>
      </c>
      <c r="AS109">
        <v>-682718.96999999881</v>
      </c>
      <c r="AT109">
        <v>0.67096546937629009</v>
      </c>
      <c r="AU109">
        <v>652250472.74000001</v>
      </c>
    </row>
    <row r="110" spans="1:47" ht="15" x14ac:dyDescent="0.25">
      <c r="A110" t="s">
        <v>897</v>
      </c>
      <c r="B110" t="s">
        <v>447</v>
      </c>
      <c r="C110" t="s">
        <v>328</v>
      </c>
      <c r="D110"/>
      <c r="E110">
        <v>87.177999999999997</v>
      </c>
      <c r="F110" t="s">
        <v>1539</v>
      </c>
      <c r="G110">
        <v>-46635</v>
      </c>
      <c r="H110">
        <v>0.18891516366624217</v>
      </c>
      <c r="I110">
        <v>-46635</v>
      </c>
      <c r="J110">
        <v>8.1925661599108763E-3</v>
      </c>
      <c r="K110">
        <v>0.73510642408422811</v>
      </c>
      <c r="L110" s="126">
        <v>156079.65119999999</v>
      </c>
      <c r="M110">
        <v>44914</v>
      </c>
      <c r="N110">
        <v>82</v>
      </c>
      <c r="O110">
        <v>46.790000000000006</v>
      </c>
      <c r="P110">
        <v>0</v>
      </c>
      <c r="Q110">
        <v>51.909999999999982</v>
      </c>
      <c r="R110">
        <v>9047.2000000000007</v>
      </c>
      <c r="S110">
        <v>1738.806075</v>
      </c>
      <c r="T110">
        <v>1969.1936611926201</v>
      </c>
      <c r="U110">
        <v>0.224813999456495</v>
      </c>
      <c r="V110">
        <v>0.10840845204661501</v>
      </c>
      <c r="W110" t="s">
        <v>1561</v>
      </c>
      <c r="X110">
        <v>7988.8</v>
      </c>
      <c r="Y110">
        <v>98.13</v>
      </c>
      <c r="Z110">
        <v>52417.634566391505</v>
      </c>
      <c r="AA110">
        <v>13.019607843137299</v>
      </c>
      <c r="AB110">
        <v>17.719413787832469</v>
      </c>
      <c r="AC110">
        <v>13.61</v>
      </c>
      <c r="AD110">
        <v>127.75944709772227</v>
      </c>
      <c r="AE110">
        <v>0.60909999999999997</v>
      </c>
      <c r="AF110">
        <v>0.10556444694518391</v>
      </c>
      <c r="AG110">
        <v>0.16636514045406831</v>
      </c>
      <c r="AH110">
        <v>0.27892018897525761</v>
      </c>
      <c r="AI110">
        <v>154.71363015568025</v>
      </c>
      <c r="AJ110">
        <v>6.3245721274120221</v>
      </c>
      <c r="AK110">
        <v>1.7329988439392308</v>
      </c>
      <c r="AL110">
        <v>2.3954318872041545</v>
      </c>
      <c r="AM110">
        <v>0.5</v>
      </c>
      <c r="AN110">
        <v>1.2614652288450401</v>
      </c>
      <c r="AO110">
        <v>127</v>
      </c>
      <c r="AP110">
        <v>1.3289036544850499E-2</v>
      </c>
      <c r="AQ110">
        <v>7.2</v>
      </c>
      <c r="AR110">
        <v>4.025203085237183</v>
      </c>
      <c r="AS110">
        <v>-6100.6999999999534</v>
      </c>
      <c r="AT110">
        <v>0.36886421237821665</v>
      </c>
      <c r="AU110">
        <v>15731397.85</v>
      </c>
    </row>
    <row r="111" spans="1:47" ht="15" x14ac:dyDescent="0.25">
      <c r="A111" t="s">
        <v>898</v>
      </c>
      <c r="B111" t="s">
        <v>602</v>
      </c>
      <c r="C111" t="s">
        <v>128</v>
      </c>
      <c r="D111"/>
      <c r="E111">
        <v>90.742000000000004</v>
      </c>
      <c r="F111" t="s">
        <v>1543</v>
      </c>
      <c r="G111">
        <v>4917540</v>
      </c>
      <c r="H111">
        <v>0.51222125157056564</v>
      </c>
      <c r="I111">
        <v>5020271</v>
      </c>
      <c r="J111">
        <v>0</v>
      </c>
      <c r="K111">
        <v>0.62830551114252042</v>
      </c>
      <c r="L111" s="126">
        <v>195390.75289999999</v>
      </c>
      <c r="M111">
        <v>40441</v>
      </c>
      <c r="N111" t="s">
        <v>1561</v>
      </c>
      <c r="O111">
        <v>79.209999999999994</v>
      </c>
      <c r="P111">
        <v>0</v>
      </c>
      <c r="Q111">
        <v>-58.019999999999982</v>
      </c>
      <c r="R111">
        <v>11410.5</v>
      </c>
      <c r="S111">
        <v>2301.221904</v>
      </c>
      <c r="T111">
        <v>2671.7536939093302</v>
      </c>
      <c r="U111">
        <v>0.29690538527048499</v>
      </c>
      <c r="V111">
        <v>0.118968714631181</v>
      </c>
      <c r="W111" t="s">
        <v>1561</v>
      </c>
      <c r="X111">
        <v>9828.1</v>
      </c>
      <c r="Y111">
        <v>148.31</v>
      </c>
      <c r="Z111">
        <v>59486.230193513606</v>
      </c>
      <c r="AA111">
        <v>12.161290322580598</v>
      </c>
      <c r="AB111">
        <v>15.516296298294113</v>
      </c>
      <c r="AC111">
        <v>15.9</v>
      </c>
      <c r="AD111">
        <v>144.73093735849056</v>
      </c>
      <c r="AE111">
        <v>0.66449999999999998</v>
      </c>
      <c r="AF111">
        <v>0.11047681107233623</v>
      </c>
      <c r="AG111">
        <v>0.16492513907614437</v>
      </c>
      <c r="AH111">
        <v>0.28005782146295144</v>
      </c>
      <c r="AI111">
        <v>175.45548271471694</v>
      </c>
      <c r="AJ111">
        <v>7.7935120937582036</v>
      </c>
      <c r="AK111">
        <v>1.5214556595221937</v>
      </c>
      <c r="AL111">
        <v>3.1813946087051281</v>
      </c>
      <c r="AM111">
        <v>2</v>
      </c>
      <c r="AN111">
        <v>1.09852246991303</v>
      </c>
      <c r="AO111">
        <v>117</v>
      </c>
      <c r="AP111">
        <v>3.0018761726078799E-2</v>
      </c>
      <c r="AQ111">
        <v>14.03</v>
      </c>
      <c r="AR111">
        <v>3.770800812585418</v>
      </c>
      <c r="AS111">
        <v>19490.369999999995</v>
      </c>
      <c r="AT111">
        <v>0.45125543394310091</v>
      </c>
      <c r="AU111">
        <v>26258180.890000001</v>
      </c>
    </row>
    <row r="112" spans="1:47" ht="15" x14ac:dyDescent="0.25">
      <c r="A112" t="s">
        <v>899</v>
      </c>
      <c r="B112" t="s">
        <v>352</v>
      </c>
      <c r="C112" t="s">
        <v>185</v>
      </c>
      <c r="D112"/>
      <c r="E112">
        <v>85.69</v>
      </c>
      <c r="F112" t="s">
        <v>1539</v>
      </c>
      <c r="G112">
        <v>1175728</v>
      </c>
      <c r="H112">
        <v>0.24865105077260799</v>
      </c>
      <c r="I112">
        <v>1033810</v>
      </c>
      <c r="J112">
        <v>5.6948075322762338E-2</v>
      </c>
      <c r="K112">
        <v>0.65582961149142072</v>
      </c>
      <c r="L112" s="126">
        <v>102948.1842</v>
      </c>
      <c r="M112">
        <v>34359</v>
      </c>
      <c r="N112">
        <v>44</v>
      </c>
      <c r="O112">
        <v>48.730000000000004</v>
      </c>
      <c r="P112">
        <v>0</v>
      </c>
      <c r="Q112">
        <v>106.53999999999999</v>
      </c>
      <c r="R112">
        <v>9851.3000000000011</v>
      </c>
      <c r="S112">
        <v>2147.0262670000002</v>
      </c>
      <c r="T112">
        <v>2584.0114964944505</v>
      </c>
      <c r="U112">
        <v>0.42149557362634699</v>
      </c>
      <c r="V112">
        <v>0.160514869471786</v>
      </c>
      <c r="W112" t="s">
        <v>1561</v>
      </c>
      <c r="X112">
        <v>8185.3</v>
      </c>
      <c r="Y112">
        <v>139.58000000000001</v>
      </c>
      <c r="Z112">
        <v>57240.663454649708</v>
      </c>
      <c r="AA112">
        <v>12.3884892086331</v>
      </c>
      <c r="AB112">
        <v>15.382048051296747</v>
      </c>
      <c r="AC112">
        <v>16</v>
      </c>
      <c r="AD112">
        <v>134.18914168750001</v>
      </c>
      <c r="AE112">
        <v>0.7863</v>
      </c>
      <c r="AF112">
        <v>0.10922385060715473</v>
      </c>
      <c r="AG112">
        <v>0.15987071992110904</v>
      </c>
      <c r="AH112">
        <v>0.27399871081414995</v>
      </c>
      <c r="AI112">
        <v>170.69749244944845</v>
      </c>
      <c r="AJ112">
        <v>5.0983329240474555</v>
      </c>
      <c r="AK112">
        <v>1.4550612564530743</v>
      </c>
      <c r="AL112">
        <v>2.3804403643190026</v>
      </c>
      <c r="AM112">
        <v>1.5</v>
      </c>
      <c r="AN112">
        <v>0.96400316722399404</v>
      </c>
      <c r="AO112">
        <v>67</v>
      </c>
      <c r="AP112">
        <v>1.9175455417066154E-3</v>
      </c>
      <c r="AQ112">
        <v>14.13</v>
      </c>
      <c r="AR112">
        <v>3.3357203107449811</v>
      </c>
      <c r="AS112">
        <v>26623.379999999888</v>
      </c>
      <c r="AT112">
        <v>0.65977560560303816</v>
      </c>
      <c r="AU112">
        <v>21150968.66</v>
      </c>
    </row>
    <row r="113" spans="1:47" ht="15" x14ac:dyDescent="0.25">
      <c r="A113" t="s">
        <v>900</v>
      </c>
      <c r="B113" t="s">
        <v>353</v>
      </c>
      <c r="C113" t="s">
        <v>139</v>
      </c>
      <c r="D113"/>
      <c r="E113">
        <v>95.124000000000009</v>
      </c>
      <c r="F113" t="s">
        <v>1539</v>
      </c>
      <c r="G113">
        <v>424922</v>
      </c>
      <c r="H113">
        <v>0.4139824074086304</v>
      </c>
      <c r="I113">
        <v>464426</v>
      </c>
      <c r="J113">
        <v>0</v>
      </c>
      <c r="K113">
        <v>0.78544146068670606</v>
      </c>
      <c r="L113" s="126">
        <v>129601.75320000001</v>
      </c>
      <c r="M113">
        <v>40413</v>
      </c>
      <c r="N113">
        <v>8</v>
      </c>
      <c r="O113">
        <v>1.6300000000000001</v>
      </c>
      <c r="P113">
        <v>0</v>
      </c>
      <c r="Q113">
        <v>111.79</v>
      </c>
      <c r="R113">
        <v>10657.6</v>
      </c>
      <c r="S113">
        <v>1296.6755900000001</v>
      </c>
      <c r="T113">
        <v>1451.4655929156299</v>
      </c>
      <c r="U113">
        <v>0.17889666373684099</v>
      </c>
      <c r="V113">
        <v>0.120289602274382</v>
      </c>
      <c r="W113">
        <v>1.0747943516080201E-2</v>
      </c>
      <c r="X113">
        <v>9521.1</v>
      </c>
      <c r="Y113">
        <v>88.66</v>
      </c>
      <c r="Z113">
        <v>61436.440897811903</v>
      </c>
      <c r="AA113">
        <v>16.202020202020201</v>
      </c>
      <c r="AB113">
        <v>14.625260433115272</v>
      </c>
      <c r="AC113">
        <v>8.92</v>
      </c>
      <c r="AD113">
        <v>145.36721860986549</v>
      </c>
      <c r="AE113">
        <v>0.7752</v>
      </c>
      <c r="AF113">
        <v>0.10257798349052928</v>
      </c>
      <c r="AG113">
        <v>0.15716918580465597</v>
      </c>
      <c r="AH113">
        <v>0.26387690394171454</v>
      </c>
      <c r="AI113">
        <v>228.28377605226609</v>
      </c>
      <c r="AJ113">
        <v>3.6426991317860886</v>
      </c>
      <c r="AK113">
        <v>0.7846103847842979</v>
      </c>
      <c r="AL113">
        <v>2.0879830411134757</v>
      </c>
      <c r="AM113">
        <v>0.5</v>
      </c>
      <c r="AN113">
        <v>1.14682811453769</v>
      </c>
      <c r="AO113">
        <v>44</v>
      </c>
      <c r="AP113">
        <v>0</v>
      </c>
      <c r="AQ113">
        <v>6.2</v>
      </c>
      <c r="AR113">
        <v>3.2674035313523109</v>
      </c>
      <c r="AS113">
        <v>7413.7000000000116</v>
      </c>
      <c r="AT113">
        <v>0.67927124659178972</v>
      </c>
      <c r="AU113">
        <v>13819483.189999999</v>
      </c>
    </row>
    <row r="114" spans="1:47" ht="15" x14ac:dyDescent="0.25">
      <c r="A114" t="s">
        <v>901</v>
      </c>
      <c r="B114" t="s">
        <v>456</v>
      </c>
      <c r="C114" t="s">
        <v>132</v>
      </c>
      <c r="D114"/>
      <c r="E114">
        <v>85.406000000000006</v>
      </c>
      <c r="F114" t="s">
        <v>1543</v>
      </c>
      <c r="G114">
        <v>911086</v>
      </c>
      <c r="H114">
        <v>0.31593449388737432</v>
      </c>
      <c r="I114">
        <v>896792</v>
      </c>
      <c r="J114">
        <v>6.0792193965661231E-3</v>
      </c>
      <c r="K114">
        <v>0.65750368921688385</v>
      </c>
      <c r="L114" s="126">
        <v>180767.86249999999</v>
      </c>
      <c r="M114">
        <v>38556</v>
      </c>
      <c r="N114">
        <v>28</v>
      </c>
      <c r="O114">
        <v>21.779999999999998</v>
      </c>
      <c r="P114">
        <v>0</v>
      </c>
      <c r="Q114">
        <v>184.19</v>
      </c>
      <c r="R114">
        <v>9996.7000000000007</v>
      </c>
      <c r="S114">
        <v>906.96827299999995</v>
      </c>
      <c r="T114">
        <v>1068.3956354187001</v>
      </c>
      <c r="U114">
        <v>0.33507471104228997</v>
      </c>
      <c r="V114">
        <v>0.140826115755429</v>
      </c>
      <c r="W114" t="s">
        <v>1561</v>
      </c>
      <c r="X114">
        <v>8486.2999999999993</v>
      </c>
      <c r="Y114">
        <v>56.1</v>
      </c>
      <c r="Z114">
        <v>51198.369340463505</v>
      </c>
      <c r="AA114">
        <v>14.212121212121199</v>
      </c>
      <c r="AB114">
        <v>16.166992388591797</v>
      </c>
      <c r="AC114">
        <v>5.67</v>
      </c>
      <c r="AD114">
        <v>159.95913104056436</v>
      </c>
      <c r="AE114">
        <v>0.31009999999999999</v>
      </c>
      <c r="AF114">
        <v>0.11896306655122728</v>
      </c>
      <c r="AG114">
        <v>0.1963078518890759</v>
      </c>
      <c r="AH114">
        <v>0.32157859491721719</v>
      </c>
      <c r="AI114">
        <v>200.28263987576113</v>
      </c>
      <c r="AJ114">
        <v>4.8340190476190479</v>
      </c>
      <c r="AK114">
        <v>1.6001461601981832</v>
      </c>
      <c r="AL114">
        <v>2.0519214973850812</v>
      </c>
      <c r="AM114">
        <v>0.5</v>
      </c>
      <c r="AN114">
        <v>2.2878903344100099</v>
      </c>
      <c r="AO114">
        <v>109</v>
      </c>
      <c r="AP114">
        <v>1.2307692307692308E-2</v>
      </c>
      <c r="AQ114">
        <v>5.41</v>
      </c>
      <c r="AR114">
        <v>5.1998557767230995</v>
      </c>
      <c r="AS114">
        <v>1303.2199999999721</v>
      </c>
      <c r="AT114">
        <v>0.36421095159717659</v>
      </c>
      <c r="AU114">
        <v>9066677.3800000008</v>
      </c>
    </row>
    <row r="115" spans="1:47" ht="15" x14ac:dyDescent="0.25">
      <c r="A115" t="s">
        <v>902</v>
      </c>
      <c r="B115" t="s">
        <v>574</v>
      </c>
      <c r="C115" t="s">
        <v>173</v>
      </c>
      <c r="D115"/>
      <c r="E115">
        <v>86.75800000000001</v>
      </c>
      <c r="F115" t="s">
        <v>1543</v>
      </c>
      <c r="G115">
        <v>1125814</v>
      </c>
      <c r="H115">
        <v>0.48975411238176164</v>
      </c>
      <c r="I115">
        <v>1208972</v>
      </c>
      <c r="J115">
        <v>0</v>
      </c>
      <c r="K115">
        <v>0.71509904867402163</v>
      </c>
      <c r="L115" s="126">
        <v>253170.56529999999</v>
      </c>
      <c r="M115">
        <v>43702</v>
      </c>
      <c r="N115">
        <v>20</v>
      </c>
      <c r="O115">
        <v>23.380000000000003</v>
      </c>
      <c r="P115">
        <v>0</v>
      </c>
      <c r="Q115">
        <v>84.89</v>
      </c>
      <c r="R115">
        <v>11694.5</v>
      </c>
      <c r="S115">
        <v>828.23927900000001</v>
      </c>
      <c r="T115">
        <v>936.76608354442408</v>
      </c>
      <c r="U115">
        <v>0.28195572091431798</v>
      </c>
      <c r="V115">
        <v>9.4196739973738897E-2</v>
      </c>
      <c r="W115" t="s">
        <v>1561</v>
      </c>
      <c r="X115">
        <v>10339.700000000001</v>
      </c>
      <c r="Y115">
        <v>61.550000000000004</v>
      </c>
      <c r="Z115">
        <v>56981.0073111292</v>
      </c>
      <c r="AA115">
        <v>13.2878787878788</v>
      </c>
      <c r="AB115">
        <v>13.456365215272136</v>
      </c>
      <c r="AC115">
        <v>8.1</v>
      </c>
      <c r="AD115">
        <v>102.25176283950618</v>
      </c>
      <c r="AE115">
        <v>0.56489999999999996</v>
      </c>
      <c r="AF115">
        <v>0.12920981250591584</v>
      </c>
      <c r="AG115">
        <v>0.11864108518895927</v>
      </c>
      <c r="AH115">
        <v>0.25376521400627772</v>
      </c>
      <c r="AI115">
        <v>173.89177699214142</v>
      </c>
      <c r="AJ115">
        <v>5.8867435982891738</v>
      </c>
      <c r="AK115">
        <v>0.90598761317558185</v>
      </c>
      <c r="AL115">
        <v>2.8322392795645168</v>
      </c>
      <c r="AM115">
        <v>2</v>
      </c>
      <c r="AN115">
        <v>0.83428107169344401</v>
      </c>
      <c r="AO115">
        <v>25</v>
      </c>
      <c r="AP115">
        <v>0.11874999999999999</v>
      </c>
      <c r="AQ115">
        <v>17.399999999999999</v>
      </c>
      <c r="AR115">
        <v>4.9722814328895755</v>
      </c>
      <c r="AS115">
        <v>-62910.75</v>
      </c>
      <c r="AT115">
        <v>0.34613588198747253</v>
      </c>
      <c r="AU115">
        <v>9685848.7200000007</v>
      </c>
    </row>
    <row r="116" spans="1:47" ht="15" x14ac:dyDescent="0.25">
      <c r="A116" t="s">
        <v>903</v>
      </c>
      <c r="B116" t="s">
        <v>354</v>
      </c>
      <c r="C116" t="s">
        <v>168</v>
      </c>
      <c r="D116"/>
      <c r="E116">
        <v>96.695000000000007</v>
      </c>
      <c r="F116" t="s">
        <v>1539</v>
      </c>
      <c r="G116">
        <v>53415</v>
      </c>
      <c r="H116">
        <v>0.29270291962171552</v>
      </c>
      <c r="I116">
        <v>-221159</v>
      </c>
      <c r="J116">
        <v>1.7553195964568721E-2</v>
      </c>
      <c r="K116">
        <v>0.66322867231263638</v>
      </c>
      <c r="L116" s="126">
        <v>170642.82709999999</v>
      </c>
      <c r="M116">
        <v>36047</v>
      </c>
      <c r="N116">
        <v>18</v>
      </c>
      <c r="O116">
        <v>18.700000000000003</v>
      </c>
      <c r="P116">
        <v>0</v>
      </c>
      <c r="Q116">
        <v>29.370000000000005</v>
      </c>
      <c r="R116">
        <v>9314.9</v>
      </c>
      <c r="S116">
        <v>1035.2060489999999</v>
      </c>
      <c r="T116">
        <v>1203.4416613722101</v>
      </c>
      <c r="U116">
        <v>0.30807782113336601</v>
      </c>
      <c r="V116">
        <v>0.16056223508407999</v>
      </c>
      <c r="W116">
        <v>9.6599126421835697E-4</v>
      </c>
      <c r="X116">
        <v>8012.7</v>
      </c>
      <c r="Y116">
        <v>66.290000000000006</v>
      </c>
      <c r="Z116">
        <v>50604.410921707604</v>
      </c>
      <c r="AA116">
        <v>7.1219512195121988</v>
      </c>
      <c r="AB116">
        <v>15.616322959722428</v>
      </c>
      <c r="AC116">
        <v>9.25</v>
      </c>
      <c r="AD116">
        <v>111.91416745945945</v>
      </c>
      <c r="AE116">
        <v>0.3987</v>
      </c>
      <c r="AF116">
        <v>0.12501808236430009</v>
      </c>
      <c r="AG116">
        <v>0.13303666115975116</v>
      </c>
      <c r="AH116">
        <v>0.2638745668332993</v>
      </c>
      <c r="AI116">
        <v>185.31673011891377</v>
      </c>
      <c r="AJ116">
        <v>4.3931267038849882</v>
      </c>
      <c r="AK116">
        <v>1.1179506466292399</v>
      </c>
      <c r="AL116">
        <v>1.6041850803530009</v>
      </c>
      <c r="AM116">
        <v>4.5999999999999996</v>
      </c>
      <c r="AN116">
        <v>1.32207488440987</v>
      </c>
      <c r="AO116">
        <v>16</v>
      </c>
      <c r="AP116">
        <v>1.5018773466833541E-2</v>
      </c>
      <c r="AQ116">
        <v>36.130000000000003</v>
      </c>
      <c r="AR116">
        <v>3.4792674786677673</v>
      </c>
      <c r="AS116">
        <v>-781.38999999995576</v>
      </c>
      <c r="AT116">
        <v>0.32772863624048115</v>
      </c>
      <c r="AU116">
        <v>9642834.7300000004</v>
      </c>
    </row>
    <row r="117" spans="1:47" ht="15" x14ac:dyDescent="0.25">
      <c r="A117" t="s">
        <v>904</v>
      </c>
      <c r="B117" t="s">
        <v>152</v>
      </c>
      <c r="C117" t="s">
        <v>122</v>
      </c>
      <c r="D117"/>
      <c r="E117">
        <v>60.509</v>
      </c>
      <c r="F117" t="s">
        <v>1543</v>
      </c>
      <c r="G117">
        <v>5501743</v>
      </c>
      <c r="H117">
        <v>0.14379617065110994</v>
      </c>
      <c r="I117">
        <v>4475860</v>
      </c>
      <c r="J117">
        <v>4.6400960578023096E-3</v>
      </c>
      <c r="K117">
        <v>0.67789388768618086</v>
      </c>
      <c r="L117" s="126">
        <v>125811.82369999999</v>
      </c>
      <c r="M117">
        <v>29943</v>
      </c>
      <c r="N117">
        <v>599</v>
      </c>
      <c r="O117">
        <v>18483.52</v>
      </c>
      <c r="P117">
        <v>4615.92</v>
      </c>
      <c r="Q117">
        <v>-209.64</v>
      </c>
      <c r="R117">
        <v>14775.9</v>
      </c>
      <c r="S117">
        <v>50062.904490000001</v>
      </c>
      <c r="T117">
        <v>72170.090590219901</v>
      </c>
      <c r="U117">
        <v>0.99375988212864497</v>
      </c>
      <c r="V117">
        <v>0.163746111647147</v>
      </c>
      <c r="W117">
        <v>0.14395213482748501</v>
      </c>
      <c r="X117">
        <v>10249.700000000001</v>
      </c>
      <c r="Y117">
        <v>3269.78</v>
      </c>
      <c r="Z117">
        <v>67383.814320841193</v>
      </c>
      <c r="AA117">
        <v>10.860390650015999</v>
      </c>
      <c r="AB117">
        <v>15.310786808286796</v>
      </c>
      <c r="AC117">
        <v>310</v>
      </c>
      <c r="AD117">
        <v>161.49324029032257</v>
      </c>
      <c r="AE117">
        <v>0.33229999999999998</v>
      </c>
      <c r="AF117">
        <v>0.11007265324396076</v>
      </c>
      <c r="AG117">
        <v>0.17641332061525428</v>
      </c>
      <c r="AH117">
        <v>0.299481034802074</v>
      </c>
      <c r="AI117">
        <v>161.00677901359214</v>
      </c>
      <c r="AJ117">
        <v>6.9714281194873688</v>
      </c>
      <c r="AK117">
        <v>1.709295628900906</v>
      </c>
      <c r="AL117">
        <v>3.8506592732158076</v>
      </c>
      <c r="AM117">
        <v>0.5</v>
      </c>
      <c r="AN117">
        <v>0.51745815387472804</v>
      </c>
      <c r="AO117">
        <v>137</v>
      </c>
      <c r="AP117">
        <v>0.30096276921364573</v>
      </c>
      <c r="AQ117">
        <v>207.09</v>
      </c>
      <c r="AR117">
        <v>2.6358000186590504</v>
      </c>
      <c r="AS117">
        <v>1597311.6000000015</v>
      </c>
      <c r="AT117">
        <v>0.70907669561960107</v>
      </c>
      <c r="AU117">
        <v>739723758.61000001</v>
      </c>
    </row>
    <row r="118" spans="1:47" ht="15" x14ac:dyDescent="0.25">
      <c r="A118" t="s">
        <v>905</v>
      </c>
      <c r="B118" t="s">
        <v>664</v>
      </c>
      <c r="C118" t="s">
        <v>665</v>
      </c>
      <c r="D118"/>
      <c r="E118">
        <v>91.743000000000009</v>
      </c>
      <c r="F118" t="s">
        <v>1539</v>
      </c>
      <c r="G118">
        <v>667659</v>
      </c>
      <c r="H118">
        <v>0.58153999483588104</v>
      </c>
      <c r="I118">
        <v>426367</v>
      </c>
      <c r="J118">
        <v>0</v>
      </c>
      <c r="K118">
        <v>0.68151848426386985</v>
      </c>
      <c r="L118" s="126">
        <v>142851.58489999999</v>
      </c>
      <c r="M118">
        <v>38987</v>
      </c>
      <c r="N118">
        <v>36</v>
      </c>
      <c r="O118">
        <v>1.4000000000000001</v>
      </c>
      <c r="P118">
        <v>0</v>
      </c>
      <c r="Q118">
        <v>-37.97</v>
      </c>
      <c r="R118">
        <v>9784.7000000000007</v>
      </c>
      <c r="S118">
        <v>865.09714799999995</v>
      </c>
      <c r="T118">
        <v>1035.2630300069</v>
      </c>
      <c r="U118">
        <v>0.27194447414823802</v>
      </c>
      <c r="V118">
        <v>0.14238569423650399</v>
      </c>
      <c r="W118" t="s">
        <v>1561</v>
      </c>
      <c r="X118">
        <v>8176.4000000000005</v>
      </c>
      <c r="Y118">
        <v>53.08</v>
      </c>
      <c r="Z118">
        <v>57208.419555388107</v>
      </c>
      <c r="AA118">
        <v>6.75</v>
      </c>
      <c r="AB118">
        <v>16.297986963074603</v>
      </c>
      <c r="AC118">
        <v>5.21</v>
      </c>
      <c r="AD118">
        <v>166.04551785028789</v>
      </c>
      <c r="AE118">
        <v>0</v>
      </c>
      <c r="AF118">
        <v>0.10910284100565198</v>
      </c>
      <c r="AG118">
        <v>0.15102323582014629</v>
      </c>
      <c r="AH118">
        <v>0.28649215674469025</v>
      </c>
      <c r="AI118">
        <v>157.53144061919855</v>
      </c>
      <c r="AJ118">
        <v>6.3723937481655417</v>
      </c>
      <c r="AK118">
        <v>1.6643828881714118</v>
      </c>
      <c r="AL118">
        <v>3.061880026416202</v>
      </c>
      <c r="AM118">
        <v>0.5</v>
      </c>
      <c r="AN118">
        <v>1.0800556936742201</v>
      </c>
      <c r="AO118">
        <v>73</v>
      </c>
      <c r="AP118">
        <v>0.17268041237113402</v>
      </c>
      <c r="AQ118">
        <v>5.15</v>
      </c>
      <c r="AR118">
        <v>3.9138451557594505</v>
      </c>
      <c r="AS118">
        <v>-5545.0100000000093</v>
      </c>
      <c r="AT118">
        <v>0.51484904958263078</v>
      </c>
      <c r="AU118">
        <v>8464713.4199999999</v>
      </c>
    </row>
    <row r="119" spans="1:47" ht="15" x14ac:dyDescent="0.25">
      <c r="A119" t="s">
        <v>906</v>
      </c>
      <c r="B119" t="s">
        <v>153</v>
      </c>
      <c r="C119" t="s">
        <v>104</v>
      </c>
      <c r="D119"/>
      <c r="E119">
        <v>78.429000000000002</v>
      </c>
      <c r="F119" t="s">
        <v>1539</v>
      </c>
      <c r="G119">
        <v>-775905</v>
      </c>
      <c r="H119">
        <v>0.16736820358472776</v>
      </c>
      <c r="I119">
        <v>-775905</v>
      </c>
      <c r="J119">
        <v>7.2579959974922465E-3</v>
      </c>
      <c r="K119">
        <v>0.81557084626536458</v>
      </c>
      <c r="L119" s="126">
        <v>124884.8036</v>
      </c>
      <c r="M119">
        <v>28656</v>
      </c>
      <c r="N119">
        <v>37</v>
      </c>
      <c r="O119">
        <v>68.53</v>
      </c>
      <c r="P119">
        <v>0</v>
      </c>
      <c r="Q119">
        <v>-12.870000000000005</v>
      </c>
      <c r="R119">
        <v>11107.800000000001</v>
      </c>
      <c r="S119">
        <v>1609.7260409999999</v>
      </c>
      <c r="T119">
        <v>2039.7265232960101</v>
      </c>
      <c r="U119">
        <v>0.60504470959229495</v>
      </c>
      <c r="V119">
        <v>0.16652586786349899</v>
      </c>
      <c r="W119">
        <v>2.0317960427404199E-3</v>
      </c>
      <c r="X119">
        <v>8766.1</v>
      </c>
      <c r="Y119">
        <v>106</v>
      </c>
      <c r="Z119">
        <v>52188.650943396198</v>
      </c>
      <c r="AA119">
        <v>9.8148148148148096</v>
      </c>
      <c r="AB119">
        <v>15.186094726415094</v>
      </c>
      <c r="AC119">
        <v>9</v>
      </c>
      <c r="AD119">
        <v>178.85844899999998</v>
      </c>
      <c r="AE119">
        <v>1.1407</v>
      </c>
      <c r="AF119">
        <v>0.11191466913701638</v>
      </c>
      <c r="AG119">
        <v>0.17813470868726805</v>
      </c>
      <c r="AH119">
        <v>0.29475196281207522</v>
      </c>
      <c r="AI119">
        <v>223.74738982060117</v>
      </c>
      <c r="AJ119">
        <v>5.1693281543262666</v>
      </c>
      <c r="AK119">
        <v>1.6637656730673125</v>
      </c>
      <c r="AL119">
        <v>2.6625319291893876</v>
      </c>
      <c r="AM119">
        <v>2</v>
      </c>
      <c r="AN119">
        <v>0.97558225090057504</v>
      </c>
      <c r="AO119">
        <v>59</v>
      </c>
      <c r="AP119">
        <v>1.2131715771230503E-2</v>
      </c>
      <c r="AQ119">
        <v>13.05</v>
      </c>
      <c r="AR119">
        <v>3.5248206022946991</v>
      </c>
      <c r="AS119">
        <v>-57326.020000000019</v>
      </c>
      <c r="AT119">
        <v>0.48625596465012955</v>
      </c>
      <c r="AU119">
        <v>17880523.469999999</v>
      </c>
    </row>
    <row r="120" spans="1:47" ht="15" x14ac:dyDescent="0.25">
      <c r="A120" t="s">
        <v>907</v>
      </c>
      <c r="B120" t="s">
        <v>530</v>
      </c>
      <c r="C120" t="s">
        <v>343</v>
      </c>
      <c r="D120"/>
      <c r="E120">
        <v>72.807000000000002</v>
      </c>
      <c r="F120" t="s">
        <v>1543</v>
      </c>
      <c r="G120">
        <v>408432</v>
      </c>
      <c r="H120">
        <v>0.40756955774130021</v>
      </c>
      <c r="I120">
        <v>408432</v>
      </c>
      <c r="J120">
        <v>1.684124370757821E-2</v>
      </c>
      <c r="K120">
        <v>0.58368561815917896</v>
      </c>
      <c r="L120" s="126">
        <v>192858.35819999999</v>
      </c>
      <c r="M120">
        <v>35491</v>
      </c>
      <c r="N120">
        <v>8</v>
      </c>
      <c r="O120">
        <v>8.52</v>
      </c>
      <c r="P120">
        <v>0</v>
      </c>
      <c r="Q120">
        <v>-22.699999999999989</v>
      </c>
      <c r="R120">
        <v>12763.4</v>
      </c>
      <c r="S120">
        <v>402.61420199999998</v>
      </c>
      <c r="T120">
        <v>503.82480221372003</v>
      </c>
      <c r="U120">
        <v>0.48274438664734398</v>
      </c>
      <c r="V120">
        <v>0.218820882528133</v>
      </c>
      <c r="W120">
        <v>4.9675346524412998E-3</v>
      </c>
      <c r="X120">
        <v>10199.4</v>
      </c>
      <c r="Y120">
        <v>31.5</v>
      </c>
      <c r="Z120">
        <v>41887.317460317499</v>
      </c>
      <c r="AA120">
        <v>13.6875</v>
      </c>
      <c r="AB120">
        <v>12.781403238095237</v>
      </c>
      <c r="AC120">
        <v>7.5</v>
      </c>
      <c r="AD120">
        <v>53.681893599999995</v>
      </c>
      <c r="AE120">
        <v>0.27689999999999998</v>
      </c>
      <c r="AF120">
        <v>0.10610791155311713</v>
      </c>
      <c r="AG120">
        <v>0.15070431902455328</v>
      </c>
      <c r="AH120">
        <v>0.27296817665747825</v>
      </c>
      <c r="AI120">
        <v>175.95504492412317</v>
      </c>
      <c r="AJ120">
        <v>7.9861813613393196</v>
      </c>
      <c r="AK120">
        <v>1.0120764518223653</v>
      </c>
      <c r="AL120">
        <v>2.7398934248044946</v>
      </c>
      <c r="AM120">
        <v>2</v>
      </c>
      <c r="AN120">
        <v>1.98258242862191</v>
      </c>
      <c r="AO120">
        <v>70</v>
      </c>
      <c r="AP120">
        <v>0</v>
      </c>
      <c r="AQ120">
        <v>4.17</v>
      </c>
      <c r="AR120">
        <v>3.6122511843070968</v>
      </c>
      <c r="AS120">
        <v>-3755.6999999999825</v>
      </c>
      <c r="AT120">
        <v>0.46057325452551556</v>
      </c>
      <c r="AU120">
        <v>5138706.7699999996</v>
      </c>
    </row>
    <row r="121" spans="1:47" ht="15" x14ac:dyDescent="0.25">
      <c r="A121" t="s">
        <v>908</v>
      </c>
      <c r="B121" t="s">
        <v>666</v>
      </c>
      <c r="C121" t="s">
        <v>665</v>
      </c>
      <c r="D121"/>
      <c r="E121">
        <v>90.326999999999998</v>
      </c>
      <c r="F121" t="s">
        <v>1540</v>
      </c>
      <c r="G121">
        <v>754244</v>
      </c>
      <c r="H121">
        <v>0.73785210751526542</v>
      </c>
      <c r="I121">
        <v>725577</v>
      </c>
      <c r="J121">
        <v>0</v>
      </c>
      <c r="K121">
        <v>0.56100633859445559</v>
      </c>
      <c r="L121" s="126">
        <v>158784.4086</v>
      </c>
      <c r="M121">
        <v>36707</v>
      </c>
      <c r="N121">
        <v>5</v>
      </c>
      <c r="O121">
        <v>12.6</v>
      </c>
      <c r="P121">
        <v>0</v>
      </c>
      <c r="Q121">
        <v>-72.710000000000008</v>
      </c>
      <c r="R121">
        <v>12977</v>
      </c>
      <c r="S121">
        <v>436.55735800000002</v>
      </c>
      <c r="T121">
        <v>568.45732173469503</v>
      </c>
      <c r="U121">
        <v>0.35775073340992702</v>
      </c>
      <c r="V121">
        <v>0.20954675101364301</v>
      </c>
      <c r="W121">
        <v>2.2906497432119799E-3</v>
      </c>
      <c r="X121">
        <v>9965.9</v>
      </c>
      <c r="Y121">
        <v>30.51</v>
      </c>
      <c r="Z121">
        <v>45928.287446738803</v>
      </c>
      <c r="AA121">
        <v>10.4772727272727</v>
      </c>
      <c r="AB121">
        <v>14.30866463454605</v>
      </c>
      <c r="AC121">
        <v>4.1100000000000003</v>
      </c>
      <c r="AD121">
        <v>106.21833527980534</v>
      </c>
      <c r="AE121">
        <v>0.31009999999999999</v>
      </c>
      <c r="AF121">
        <v>0.10583331631716571</v>
      </c>
      <c r="AG121">
        <v>0.1871400010214396</v>
      </c>
      <c r="AH121">
        <v>0.29657273906057152</v>
      </c>
      <c r="AI121">
        <v>390.12972036540498</v>
      </c>
      <c r="AJ121">
        <v>4.7107271275408955</v>
      </c>
      <c r="AK121">
        <v>1.1396559296358493</v>
      </c>
      <c r="AL121">
        <v>1.5174474793616497</v>
      </c>
      <c r="AM121">
        <v>1.9</v>
      </c>
      <c r="AN121">
        <v>1.09521831931312</v>
      </c>
      <c r="AO121">
        <v>80</v>
      </c>
      <c r="AP121">
        <v>0</v>
      </c>
      <c r="AQ121">
        <v>2.0299999999999998</v>
      </c>
      <c r="AR121">
        <v>4.8495563040727703</v>
      </c>
      <c r="AS121">
        <v>-46059.030000000028</v>
      </c>
      <c r="AT121">
        <v>0.63470086634831924</v>
      </c>
      <c r="AU121">
        <v>5665191.4500000002</v>
      </c>
    </row>
    <row r="122" spans="1:47" ht="15" x14ac:dyDescent="0.25">
      <c r="A122" t="s">
        <v>909</v>
      </c>
      <c r="B122" t="s">
        <v>722</v>
      </c>
      <c r="C122" t="s">
        <v>98</v>
      </c>
      <c r="D122"/>
      <c r="E122">
        <v>96.876000000000005</v>
      </c>
      <c r="F122" t="s">
        <v>1543</v>
      </c>
      <c r="G122">
        <v>5204585</v>
      </c>
      <c r="H122">
        <v>0.73759971185392903</v>
      </c>
      <c r="I122">
        <v>4911995</v>
      </c>
      <c r="J122">
        <v>2.8195429649675941E-3</v>
      </c>
      <c r="K122">
        <v>0.6503766463718097</v>
      </c>
      <c r="L122" s="126">
        <v>271350.9952</v>
      </c>
      <c r="M122">
        <v>52994</v>
      </c>
      <c r="N122">
        <v>52</v>
      </c>
      <c r="O122">
        <v>52.11</v>
      </c>
      <c r="P122">
        <v>0</v>
      </c>
      <c r="Q122">
        <v>-71.709999999999994</v>
      </c>
      <c r="R122">
        <v>11514</v>
      </c>
      <c r="S122">
        <v>2820.8367950000002</v>
      </c>
      <c r="T122">
        <v>3258.3810571610102</v>
      </c>
      <c r="U122">
        <v>0.172694731174619</v>
      </c>
      <c r="V122">
        <v>9.6188322373326099E-2</v>
      </c>
      <c r="W122">
        <v>2.9175944579948699E-2</v>
      </c>
      <c r="X122">
        <v>9967.9</v>
      </c>
      <c r="Y122">
        <v>181.61</v>
      </c>
      <c r="Z122">
        <v>68230.609063377604</v>
      </c>
      <c r="AA122">
        <v>11.253968253968299</v>
      </c>
      <c r="AB122">
        <v>15.532386955564121</v>
      </c>
      <c r="AC122">
        <v>18</v>
      </c>
      <c r="AD122">
        <v>156.71315527777779</v>
      </c>
      <c r="AE122">
        <v>0.3765</v>
      </c>
      <c r="AF122">
        <v>0.11281083262785885</v>
      </c>
      <c r="AG122">
        <v>0.12599466929706174</v>
      </c>
      <c r="AH122">
        <v>0.24306296025289006</v>
      </c>
      <c r="AI122">
        <v>195.27184308442062</v>
      </c>
      <c r="AJ122">
        <v>6.1053165223390158</v>
      </c>
      <c r="AK122">
        <v>1.2505799793039594</v>
      </c>
      <c r="AL122">
        <v>3.1218028792912516</v>
      </c>
      <c r="AM122">
        <v>2</v>
      </c>
      <c r="AN122">
        <v>1.2770852300853699</v>
      </c>
      <c r="AO122">
        <v>23</v>
      </c>
      <c r="AP122">
        <v>7.8399122807017538E-2</v>
      </c>
      <c r="AQ122">
        <v>76.739999999999995</v>
      </c>
      <c r="AR122">
        <v>4.1348113822923462</v>
      </c>
      <c r="AS122">
        <v>31266.039999999921</v>
      </c>
      <c r="AT122">
        <v>0.29147576244500722</v>
      </c>
      <c r="AU122">
        <v>32479150.75</v>
      </c>
    </row>
    <row r="123" spans="1:47" ht="15" x14ac:dyDescent="0.25">
      <c r="A123" t="s">
        <v>910</v>
      </c>
      <c r="B123" t="s">
        <v>521</v>
      </c>
      <c r="C123" t="s">
        <v>179</v>
      </c>
      <c r="D123"/>
      <c r="E123">
        <v>84.237000000000009</v>
      </c>
      <c r="F123" t="s">
        <v>1543</v>
      </c>
      <c r="G123">
        <v>652396</v>
      </c>
      <c r="H123">
        <v>0.36380717200527374</v>
      </c>
      <c r="I123">
        <v>738697</v>
      </c>
      <c r="J123">
        <v>0</v>
      </c>
      <c r="K123">
        <v>0.57928822811922409</v>
      </c>
      <c r="L123" s="126">
        <v>198217.92230000001</v>
      </c>
      <c r="M123">
        <v>42687</v>
      </c>
      <c r="N123">
        <v>34</v>
      </c>
      <c r="O123">
        <v>15.32</v>
      </c>
      <c r="P123">
        <v>0</v>
      </c>
      <c r="Q123">
        <v>-105.94000000000001</v>
      </c>
      <c r="R123">
        <v>13424.7</v>
      </c>
      <c r="S123">
        <v>530.41714999999999</v>
      </c>
      <c r="T123">
        <v>643.292018807673</v>
      </c>
      <c r="U123">
        <v>0.37359415132033302</v>
      </c>
      <c r="V123">
        <v>0.16061055341065</v>
      </c>
      <c r="W123" t="s">
        <v>1561</v>
      </c>
      <c r="X123">
        <v>11069.2</v>
      </c>
      <c r="Y123">
        <v>40.660000000000004</v>
      </c>
      <c r="Z123">
        <v>53167.437284800799</v>
      </c>
      <c r="AA123">
        <v>12.3469387755102</v>
      </c>
      <c r="AB123">
        <v>13.045183226758484</v>
      </c>
      <c r="AC123">
        <v>5.12</v>
      </c>
      <c r="AD123">
        <v>103.59709960937499</v>
      </c>
      <c r="AE123">
        <v>0.3765</v>
      </c>
      <c r="AF123">
        <v>0.11153601265826903</v>
      </c>
      <c r="AG123">
        <v>0.13627890640358603</v>
      </c>
      <c r="AH123">
        <v>0.2498756595927912</v>
      </c>
      <c r="AI123">
        <v>371.40578882111936</v>
      </c>
      <c r="AJ123">
        <v>4.4689334517766497</v>
      </c>
      <c r="AK123">
        <v>0.8896472081218274</v>
      </c>
      <c r="AL123">
        <v>1.3993136548223348</v>
      </c>
      <c r="AM123">
        <v>1.7</v>
      </c>
      <c r="AN123">
        <v>1.43488794767834</v>
      </c>
      <c r="AO123">
        <v>101</v>
      </c>
      <c r="AP123">
        <v>3.482587064676617E-2</v>
      </c>
      <c r="AQ123">
        <v>3.6</v>
      </c>
      <c r="AR123">
        <v>2.910363342318059</v>
      </c>
      <c r="AS123">
        <v>27479.430000000022</v>
      </c>
      <c r="AT123">
        <v>0.63928718912819638</v>
      </c>
      <c r="AU123">
        <v>7120696.5300000003</v>
      </c>
    </row>
    <row r="124" spans="1:47" ht="15" x14ac:dyDescent="0.25">
      <c r="A124" t="s">
        <v>911</v>
      </c>
      <c r="B124" t="s">
        <v>154</v>
      </c>
      <c r="C124" t="s">
        <v>155</v>
      </c>
      <c r="D124"/>
      <c r="E124">
        <v>78.659000000000006</v>
      </c>
      <c r="F124" t="s">
        <v>1539</v>
      </c>
      <c r="G124">
        <v>863570</v>
      </c>
      <c r="H124">
        <v>0.21113123477227611</v>
      </c>
      <c r="I124">
        <v>1516707</v>
      </c>
      <c r="J124">
        <v>9.483390101230206E-3</v>
      </c>
      <c r="K124">
        <v>0.68540778566416671</v>
      </c>
      <c r="L124" s="126">
        <v>96931.926999999996</v>
      </c>
      <c r="M124">
        <v>26737</v>
      </c>
      <c r="N124">
        <v>16</v>
      </c>
      <c r="O124">
        <v>88.15</v>
      </c>
      <c r="P124">
        <v>0</v>
      </c>
      <c r="Q124">
        <v>-114.41</v>
      </c>
      <c r="R124">
        <v>11355.6</v>
      </c>
      <c r="S124">
        <v>1476.8039510000001</v>
      </c>
      <c r="T124">
        <v>2037.0712187567601</v>
      </c>
      <c r="U124">
        <v>0.99969014912257603</v>
      </c>
      <c r="V124">
        <v>0.19344962126255799</v>
      </c>
      <c r="W124">
        <v>6.7713795004601795E-4</v>
      </c>
      <c r="X124">
        <v>8232.4</v>
      </c>
      <c r="Y124">
        <v>99.4</v>
      </c>
      <c r="Z124">
        <v>56087.9034205231</v>
      </c>
      <c r="AA124">
        <v>14.653465346534698</v>
      </c>
      <c r="AB124">
        <v>14.857182605633803</v>
      </c>
      <c r="AC124">
        <v>11.200000000000001</v>
      </c>
      <c r="AD124">
        <v>131.85749562499998</v>
      </c>
      <c r="AE124">
        <v>0.66449999999999998</v>
      </c>
      <c r="AF124">
        <v>0.10448571338536081</v>
      </c>
      <c r="AG124">
        <v>0.18319959487920387</v>
      </c>
      <c r="AH124">
        <v>0.29460454477458642</v>
      </c>
      <c r="AI124">
        <v>199.65547884696849</v>
      </c>
      <c r="AJ124">
        <v>5.3347133477134285</v>
      </c>
      <c r="AK124">
        <v>1.3098558598890291</v>
      </c>
      <c r="AL124">
        <v>2.1976976584862915</v>
      </c>
      <c r="AM124">
        <v>1.62</v>
      </c>
      <c r="AN124">
        <v>1.54289801649856</v>
      </c>
      <c r="AO124">
        <v>9</v>
      </c>
      <c r="AP124">
        <v>9.6930533117932146E-3</v>
      </c>
      <c r="AQ124">
        <v>71.22</v>
      </c>
      <c r="AR124">
        <v>2.3106556451292883</v>
      </c>
      <c r="AS124">
        <v>187145.02000000002</v>
      </c>
      <c r="AT124">
        <v>0.78904628192362314</v>
      </c>
      <c r="AU124">
        <v>16770015.6</v>
      </c>
    </row>
    <row r="125" spans="1:47" ht="15" x14ac:dyDescent="0.25">
      <c r="A125" t="s">
        <v>912</v>
      </c>
      <c r="B125" t="s">
        <v>723</v>
      </c>
      <c r="C125" t="s">
        <v>98</v>
      </c>
      <c r="D125"/>
      <c r="E125">
        <v>87.14500000000001</v>
      </c>
      <c r="F125" t="s">
        <v>1543</v>
      </c>
      <c r="G125">
        <v>251742</v>
      </c>
      <c r="H125">
        <v>9.1816734543245571E-2</v>
      </c>
      <c r="I125">
        <v>482692</v>
      </c>
      <c r="J125">
        <v>7.2851577113020281E-3</v>
      </c>
      <c r="K125">
        <v>0.66342222730522682</v>
      </c>
      <c r="L125" s="126">
        <v>190928.03330000001</v>
      </c>
      <c r="M125">
        <v>37245</v>
      </c>
      <c r="N125">
        <v>2</v>
      </c>
      <c r="O125">
        <v>30.060000000000002</v>
      </c>
      <c r="P125">
        <v>0</v>
      </c>
      <c r="Q125">
        <v>628.19000000000005</v>
      </c>
      <c r="R125">
        <v>9429.3000000000011</v>
      </c>
      <c r="S125">
        <v>1994.328608</v>
      </c>
      <c r="T125">
        <v>2434.4295748674704</v>
      </c>
      <c r="U125">
        <v>0.43626959644957403</v>
      </c>
      <c r="V125">
        <v>0.16023876843469501</v>
      </c>
      <c r="W125">
        <v>1.5252446802387701E-2</v>
      </c>
      <c r="X125">
        <v>7724.6</v>
      </c>
      <c r="Y125">
        <v>112.31</v>
      </c>
      <c r="Z125">
        <v>57531.573323835801</v>
      </c>
      <c r="AA125">
        <v>15.452173913043501</v>
      </c>
      <c r="AB125">
        <v>17.757355605021814</v>
      </c>
      <c r="AC125">
        <v>11</v>
      </c>
      <c r="AD125">
        <v>181.30260072727273</v>
      </c>
      <c r="AE125">
        <v>0.40970000000000001</v>
      </c>
      <c r="AF125">
        <v>0.1170774696827047</v>
      </c>
      <c r="AG125">
        <v>0.15438861033036028</v>
      </c>
      <c r="AH125">
        <v>0.27783748215428716</v>
      </c>
      <c r="AI125">
        <v>189.17945542503094</v>
      </c>
      <c r="AJ125">
        <v>4.5277479683847268</v>
      </c>
      <c r="AK125">
        <v>1.1373494908371899</v>
      </c>
      <c r="AL125">
        <v>1.2891838552185875</v>
      </c>
      <c r="AM125">
        <v>1.1000000000000001</v>
      </c>
      <c r="AN125">
        <v>0.925245650337708</v>
      </c>
      <c r="AO125">
        <v>13</v>
      </c>
      <c r="AP125">
        <v>6.985294117647059E-2</v>
      </c>
      <c r="AQ125">
        <v>98.69</v>
      </c>
      <c r="AR125">
        <v>2.6380419157852337</v>
      </c>
      <c r="AS125">
        <v>136751.49</v>
      </c>
      <c r="AT125">
        <v>0.43637910514962303</v>
      </c>
      <c r="AU125">
        <v>18805027.140000001</v>
      </c>
    </row>
    <row r="126" spans="1:47" ht="15" x14ac:dyDescent="0.25">
      <c r="A126" t="s">
        <v>913</v>
      </c>
      <c r="B126" t="s">
        <v>355</v>
      </c>
      <c r="C126" t="s">
        <v>272</v>
      </c>
      <c r="D126"/>
      <c r="E126">
        <v>86.795000000000002</v>
      </c>
      <c r="F126" t="s">
        <v>1543</v>
      </c>
      <c r="G126">
        <v>264518</v>
      </c>
      <c r="H126">
        <v>0.22356398138849892</v>
      </c>
      <c r="I126">
        <v>255409</v>
      </c>
      <c r="J126">
        <v>0</v>
      </c>
      <c r="K126">
        <v>0.65421988670899667</v>
      </c>
      <c r="L126" s="126">
        <v>119907.16039999999</v>
      </c>
      <c r="M126">
        <v>37571</v>
      </c>
      <c r="N126">
        <v>75</v>
      </c>
      <c r="O126">
        <v>9.0299999999999994</v>
      </c>
      <c r="P126">
        <v>0</v>
      </c>
      <c r="Q126">
        <v>43.45000000000001</v>
      </c>
      <c r="R126">
        <v>11389.2</v>
      </c>
      <c r="S126">
        <v>770.44165799999996</v>
      </c>
      <c r="T126">
        <v>870.78099304150703</v>
      </c>
      <c r="U126">
        <v>0.34968372128185199</v>
      </c>
      <c r="V126">
        <v>9.0963806632584798E-2</v>
      </c>
      <c r="W126" t="s">
        <v>1561</v>
      </c>
      <c r="X126">
        <v>10076.9</v>
      </c>
      <c r="Y126">
        <v>52.5</v>
      </c>
      <c r="Z126">
        <v>53978.247619047601</v>
      </c>
      <c r="AA126">
        <v>12.945454545454499</v>
      </c>
      <c r="AB126">
        <v>14.675079199999999</v>
      </c>
      <c r="AC126">
        <v>5.7</v>
      </c>
      <c r="AD126">
        <v>135.16520315789472</v>
      </c>
      <c r="AE126">
        <v>0.3765</v>
      </c>
      <c r="AF126">
        <v>0.12611965198215264</v>
      </c>
      <c r="AG126">
        <v>0.13060214679385213</v>
      </c>
      <c r="AH126">
        <v>0.26618819853852987</v>
      </c>
      <c r="AI126">
        <v>171.66517234196598</v>
      </c>
      <c r="AJ126">
        <v>8.1891594459314376</v>
      </c>
      <c r="AK126">
        <v>1.2998908194589363</v>
      </c>
      <c r="AL126">
        <v>2.6679088599555412</v>
      </c>
      <c r="AM126">
        <v>0</v>
      </c>
      <c r="AN126">
        <v>1.2155606192638599</v>
      </c>
      <c r="AO126">
        <v>35</v>
      </c>
      <c r="AP126">
        <v>1.8726591760299626E-2</v>
      </c>
      <c r="AQ126">
        <v>7.86</v>
      </c>
      <c r="AR126">
        <v>3.8568461756440833</v>
      </c>
      <c r="AS126">
        <v>-19997.329999999958</v>
      </c>
      <c r="AT126">
        <v>0.53035957605385753</v>
      </c>
      <c r="AU126">
        <v>8774730.3399999999</v>
      </c>
    </row>
    <row r="127" spans="1:47" ht="15" x14ac:dyDescent="0.25">
      <c r="A127" t="s">
        <v>914</v>
      </c>
      <c r="B127" t="s">
        <v>356</v>
      </c>
      <c r="C127" t="s">
        <v>132</v>
      </c>
      <c r="D127"/>
      <c r="E127">
        <v>66.02</v>
      </c>
      <c r="F127" t="s">
        <v>1543</v>
      </c>
      <c r="G127">
        <v>1091989</v>
      </c>
      <c r="H127">
        <v>0.3777827691851347</v>
      </c>
      <c r="I127">
        <v>1077787</v>
      </c>
      <c r="J127">
        <v>3.1613994380887418E-2</v>
      </c>
      <c r="K127">
        <v>0.55085280543991222</v>
      </c>
      <c r="L127" s="126">
        <v>86091.149000000005</v>
      </c>
      <c r="M127">
        <v>29426</v>
      </c>
      <c r="N127">
        <v>5</v>
      </c>
      <c r="O127">
        <v>56.230000000000004</v>
      </c>
      <c r="P127">
        <v>0</v>
      </c>
      <c r="Q127">
        <v>-118.51999999999998</v>
      </c>
      <c r="R127">
        <v>12663.9</v>
      </c>
      <c r="S127">
        <v>593.09971199999995</v>
      </c>
      <c r="T127">
        <v>805.4223249187221</v>
      </c>
      <c r="U127">
        <v>0.99283009430967295</v>
      </c>
      <c r="V127">
        <v>0.16010859401665001</v>
      </c>
      <c r="W127">
        <v>1.6860571330036299E-3</v>
      </c>
      <c r="X127">
        <v>9325.5</v>
      </c>
      <c r="Y127">
        <v>45.77</v>
      </c>
      <c r="Z127">
        <v>46107.393052217602</v>
      </c>
      <c r="AA127">
        <v>13.320754716981099</v>
      </c>
      <c r="AB127">
        <v>12.958263316582913</v>
      </c>
      <c r="AC127">
        <v>6.25</v>
      </c>
      <c r="AD127">
        <v>94.895953919999997</v>
      </c>
      <c r="AE127">
        <v>0.47620000000000001</v>
      </c>
      <c r="AF127">
        <v>0.11475289138822307</v>
      </c>
      <c r="AG127">
        <v>0.23900379008098507</v>
      </c>
      <c r="AH127">
        <v>0.35925036689848677</v>
      </c>
      <c r="AI127">
        <v>199.89218946037863</v>
      </c>
      <c r="AJ127">
        <v>5.5044028982084416</v>
      </c>
      <c r="AK127">
        <v>1.2706282263234252</v>
      </c>
      <c r="AL127">
        <v>4.1315698910219645</v>
      </c>
      <c r="AM127">
        <v>3</v>
      </c>
      <c r="AN127">
        <v>1.0368768898868299</v>
      </c>
      <c r="AO127">
        <v>20</v>
      </c>
      <c r="AP127">
        <v>5.8047493403693931E-2</v>
      </c>
      <c r="AQ127">
        <v>19</v>
      </c>
      <c r="AR127">
        <v>2.1973902904660014</v>
      </c>
      <c r="AS127">
        <v>40022.119999999995</v>
      </c>
      <c r="AT127">
        <v>0.82056653869657903</v>
      </c>
      <c r="AU127">
        <v>7510934.46</v>
      </c>
    </row>
    <row r="128" spans="1:47" ht="15" x14ac:dyDescent="0.25">
      <c r="A128" t="s">
        <v>915</v>
      </c>
      <c r="B128" t="s">
        <v>450</v>
      </c>
      <c r="C128" t="s">
        <v>168</v>
      </c>
      <c r="D128"/>
      <c r="E128">
        <v>87.725999999999999</v>
      </c>
      <c r="F128" t="s">
        <v>1539</v>
      </c>
      <c r="G128">
        <v>-25127</v>
      </c>
      <c r="H128">
        <v>0.12988689569523534</v>
      </c>
      <c r="I128">
        <v>-88162</v>
      </c>
      <c r="J128">
        <v>5.6148798070659693E-3</v>
      </c>
      <c r="K128">
        <v>0.72477284814386989</v>
      </c>
      <c r="L128" s="126">
        <v>113711.217</v>
      </c>
      <c r="M128">
        <v>37482</v>
      </c>
      <c r="N128">
        <v>17</v>
      </c>
      <c r="O128">
        <v>20.89</v>
      </c>
      <c r="P128">
        <v>0</v>
      </c>
      <c r="Q128">
        <v>379.36</v>
      </c>
      <c r="R128">
        <v>9729.8000000000011</v>
      </c>
      <c r="S128">
        <v>1268.285934</v>
      </c>
      <c r="T128">
        <v>1447.6121687371801</v>
      </c>
      <c r="U128">
        <v>0.36921920794558</v>
      </c>
      <c r="V128">
        <v>0.10463220748768499</v>
      </c>
      <c r="W128" t="s">
        <v>1561</v>
      </c>
      <c r="X128">
        <v>8524.5</v>
      </c>
      <c r="Y128">
        <v>76.95</v>
      </c>
      <c r="Z128">
        <v>50414.842365172204</v>
      </c>
      <c r="AA128">
        <v>11.8604651162791</v>
      </c>
      <c r="AB128">
        <v>16.481948460038986</v>
      </c>
      <c r="AC128">
        <v>12.200000000000001</v>
      </c>
      <c r="AD128">
        <v>103.95786344262294</v>
      </c>
      <c r="AE128">
        <v>0.40970000000000001</v>
      </c>
      <c r="AF128">
        <v>0.11490662187270781</v>
      </c>
      <c r="AG128">
        <v>0.1604932642446511</v>
      </c>
      <c r="AH128">
        <v>0.2920659641887941</v>
      </c>
      <c r="AI128">
        <v>117.11475781454185</v>
      </c>
      <c r="AJ128">
        <v>9.6590579997980264</v>
      </c>
      <c r="AK128">
        <v>2.0933588716464131</v>
      </c>
      <c r="AL128">
        <v>5.2998612448244522</v>
      </c>
      <c r="AM128">
        <v>5.2</v>
      </c>
      <c r="AN128">
        <v>1.2255624609451401</v>
      </c>
      <c r="AO128">
        <v>38</v>
      </c>
      <c r="AP128">
        <v>0</v>
      </c>
      <c r="AQ128">
        <v>18.55</v>
      </c>
      <c r="AR128">
        <v>3.7778799906936738</v>
      </c>
      <c r="AS128">
        <v>-19451.069999999949</v>
      </c>
      <c r="AT128">
        <v>0.49237932948468527</v>
      </c>
      <c r="AU128">
        <v>12340109.810000001</v>
      </c>
    </row>
    <row r="129" spans="1:47" ht="15" x14ac:dyDescent="0.25">
      <c r="A129" t="s">
        <v>916</v>
      </c>
      <c r="B129" t="s">
        <v>675</v>
      </c>
      <c r="C129" t="s">
        <v>228</v>
      </c>
      <c r="D129"/>
      <c r="E129">
        <v>89.832000000000008</v>
      </c>
      <c r="F129" t="s">
        <v>1539</v>
      </c>
      <c r="G129">
        <v>500916</v>
      </c>
      <c r="H129">
        <v>0.52633950439920574</v>
      </c>
      <c r="I129">
        <v>148587</v>
      </c>
      <c r="J129">
        <v>0</v>
      </c>
      <c r="K129">
        <v>0.73761713652476879</v>
      </c>
      <c r="L129" s="126">
        <v>124007.78449999999</v>
      </c>
      <c r="M129">
        <v>36669</v>
      </c>
      <c r="N129">
        <v>58</v>
      </c>
      <c r="O129">
        <v>28.93</v>
      </c>
      <c r="P129">
        <v>0</v>
      </c>
      <c r="Q129">
        <v>-60.82</v>
      </c>
      <c r="R129">
        <v>10536.300000000001</v>
      </c>
      <c r="S129">
        <v>1059.765085</v>
      </c>
      <c r="T129">
        <v>1213.1243605293801</v>
      </c>
      <c r="U129">
        <v>0.36407436842477198</v>
      </c>
      <c r="V129">
        <v>0.104487096779566</v>
      </c>
      <c r="W129" t="s">
        <v>1561</v>
      </c>
      <c r="X129">
        <v>9204.4</v>
      </c>
      <c r="Y129">
        <v>79.77</v>
      </c>
      <c r="Z129">
        <v>47578.181271154601</v>
      </c>
      <c r="AA129">
        <v>13.228915662650598</v>
      </c>
      <c r="AB129">
        <v>13.285258681208475</v>
      </c>
      <c r="AC129">
        <v>12.5</v>
      </c>
      <c r="AD129">
        <v>84.781206800000007</v>
      </c>
      <c r="AE129">
        <v>0.33229999999999998</v>
      </c>
      <c r="AF129">
        <v>0.11595646754277986</v>
      </c>
      <c r="AG129">
        <v>0.16556548994820655</v>
      </c>
      <c r="AH129">
        <v>0.28780398223535275</v>
      </c>
      <c r="AI129">
        <v>238.26034993406108</v>
      </c>
      <c r="AJ129">
        <v>5.1003691089108907</v>
      </c>
      <c r="AK129">
        <v>1.2219772673267326</v>
      </c>
      <c r="AL129">
        <v>2.7406854653465347</v>
      </c>
      <c r="AM129">
        <v>3</v>
      </c>
      <c r="AN129">
        <v>1.2022816682847299</v>
      </c>
      <c r="AO129">
        <v>104</v>
      </c>
      <c r="AP129">
        <v>4.3630017452006981E-2</v>
      </c>
      <c r="AQ129">
        <v>5.7</v>
      </c>
      <c r="AR129">
        <v>2.3943003676303727</v>
      </c>
      <c r="AS129">
        <v>37541.589999999967</v>
      </c>
      <c r="AT129">
        <v>0.56592206417561342</v>
      </c>
      <c r="AU129">
        <v>11166043.779999999</v>
      </c>
    </row>
    <row r="130" spans="1:47" ht="15" x14ac:dyDescent="0.25">
      <c r="A130" t="s">
        <v>917</v>
      </c>
      <c r="B130" t="s">
        <v>753</v>
      </c>
      <c r="C130" t="s">
        <v>311</v>
      </c>
      <c r="D130"/>
      <c r="E130">
        <v>94.666000000000011</v>
      </c>
      <c r="F130" t="s">
        <v>1539</v>
      </c>
      <c r="G130">
        <v>1979221</v>
      </c>
      <c r="H130">
        <v>0.80480345892327598</v>
      </c>
      <c r="I130">
        <v>1977121</v>
      </c>
      <c r="J130">
        <v>0</v>
      </c>
      <c r="K130">
        <v>0.63390043986995037</v>
      </c>
      <c r="L130" s="126">
        <v>238552.47320000001</v>
      </c>
      <c r="M130">
        <v>41476</v>
      </c>
      <c r="N130">
        <v>9</v>
      </c>
      <c r="O130">
        <v>8.32</v>
      </c>
      <c r="P130">
        <v>0</v>
      </c>
      <c r="Q130">
        <v>51.199999999999989</v>
      </c>
      <c r="R130">
        <v>12123.9</v>
      </c>
      <c r="S130">
        <v>827.56821400000001</v>
      </c>
      <c r="T130">
        <v>1003.50899855751</v>
      </c>
      <c r="U130">
        <v>0.34694007351036299</v>
      </c>
      <c r="V130">
        <v>0.18033172550051599</v>
      </c>
      <c r="W130" t="s">
        <v>1561</v>
      </c>
      <c r="X130">
        <v>9998.3000000000011</v>
      </c>
      <c r="Y130">
        <v>69.31</v>
      </c>
      <c r="Z130">
        <v>51011.8078199394</v>
      </c>
      <c r="AA130">
        <v>10.957746478873201</v>
      </c>
      <c r="AB130">
        <v>11.9400983119319</v>
      </c>
      <c r="AC130">
        <v>6</v>
      </c>
      <c r="AD130">
        <v>137.92803566666666</v>
      </c>
      <c r="AE130">
        <v>0.53159999999999996</v>
      </c>
      <c r="AF130">
        <v>0.12602258372812086</v>
      </c>
      <c r="AG130">
        <v>0.14040388006777535</v>
      </c>
      <c r="AH130">
        <v>0.28434308017513238</v>
      </c>
      <c r="AI130">
        <v>230.3967174843668</v>
      </c>
      <c r="AJ130">
        <v>4.0428711012277825</v>
      </c>
      <c r="AK130">
        <v>1.3556057355941449</v>
      </c>
      <c r="AL130">
        <v>1.910103739989196</v>
      </c>
      <c r="AM130">
        <v>2.5</v>
      </c>
      <c r="AN130">
        <v>1.40619159706068</v>
      </c>
      <c r="AO130">
        <v>128</v>
      </c>
      <c r="AP130">
        <v>6.024096385542169E-3</v>
      </c>
      <c r="AQ130">
        <v>2.5499999999999998</v>
      </c>
      <c r="AR130">
        <v>3.1646992521588233</v>
      </c>
      <c r="AS130">
        <v>34111.989999999991</v>
      </c>
      <c r="AT130">
        <v>0.64960741042241676</v>
      </c>
      <c r="AU130">
        <v>10033391.390000001</v>
      </c>
    </row>
    <row r="131" spans="1:47" ht="15" x14ac:dyDescent="0.25">
      <c r="A131" t="s">
        <v>918</v>
      </c>
      <c r="B131" t="s">
        <v>654</v>
      </c>
      <c r="C131" t="s">
        <v>210</v>
      </c>
      <c r="D131"/>
      <c r="E131">
        <v>86.862000000000009</v>
      </c>
      <c r="F131" t="s">
        <v>1543</v>
      </c>
      <c r="G131">
        <v>674337</v>
      </c>
      <c r="H131">
        <v>0.20346500965585759</v>
      </c>
      <c r="I131">
        <v>749153</v>
      </c>
      <c r="J131">
        <v>1.2275113798157409E-2</v>
      </c>
      <c r="K131">
        <v>0.76649120361984568</v>
      </c>
      <c r="L131" s="126">
        <v>164012.34570000001</v>
      </c>
      <c r="M131">
        <v>39656</v>
      </c>
      <c r="N131">
        <v>18</v>
      </c>
      <c r="O131">
        <v>44.05</v>
      </c>
      <c r="P131">
        <v>0</v>
      </c>
      <c r="Q131">
        <v>53.860000000000014</v>
      </c>
      <c r="R131">
        <v>11364.300000000001</v>
      </c>
      <c r="S131">
        <v>1744.912617</v>
      </c>
      <c r="T131">
        <v>2024.9105379863101</v>
      </c>
      <c r="U131">
        <v>0.33076242579544601</v>
      </c>
      <c r="V131">
        <v>0.120719571827132</v>
      </c>
      <c r="W131">
        <v>1.71928380296651E-3</v>
      </c>
      <c r="X131">
        <v>9792.9</v>
      </c>
      <c r="Y131">
        <v>118.26</v>
      </c>
      <c r="Z131">
        <v>53605.076949095201</v>
      </c>
      <c r="AA131">
        <v>12.243902439024401</v>
      </c>
      <c r="AB131">
        <v>14.754884297311008</v>
      </c>
      <c r="AC131">
        <v>18</v>
      </c>
      <c r="AD131">
        <v>96.939589833333329</v>
      </c>
      <c r="AE131">
        <v>0.33229999999999998</v>
      </c>
      <c r="AF131">
        <v>0.11326879650258212</v>
      </c>
      <c r="AG131">
        <v>0.18029425588087472</v>
      </c>
      <c r="AH131">
        <v>0.29679288465180065</v>
      </c>
      <c r="AI131">
        <v>181.38845287517341</v>
      </c>
      <c r="AJ131">
        <v>5.3384936510092977</v>
      </c>
      <c r="AK131">
        <v>0.90536168236405512</v>
      </c>
      <c r="AL131">
        <v>2.6993459544338672</v>
      </c>
      <c r="AM131">
        <v>4</v>
      </c>
      <c r="AN131">
        <v>0.97872267836849802</v>
      </c>
      <c r="AO131">
        <v>74</v>
      </c>
      <c r="AP131">
        <v>2.3674242424242424E-2</v>
      </c>
      <c r="AQ131">
        <v>15.08</v>
      </c>
      <c r="AR131">
        <v>3.4780428942303967</v>
      </c>
      <c r="AS131">
        <v>4899.6600000000326</v>
      </c>
      <c r="AT131">
        <v>0.35958820739044495</v>
      </c>
      <c r="AU131">
        <v>19843703.949999999</v>
      </c>
    </row>
    <row r="132" spans="1:47" ht="15" x14ac:dyDescent="0.25">
      <c r="A132" t="s">
        <v>919</v>
      </c>
      <c r="B132" t="s">
        <v>357</v>
      </c>
      <c r="C132" t="s">
        <v>252</v>
      </c>
      <c r="D132"/>
      <c r="E132">
        <v>72.685000000000002</v>
      </c>
      <c r="F132" t="s">
        <v>1543</v>
      </c>
      <c r="G132">
        <v>1297406</v>
      </c>
      <c r="H132">
        <v>0.32276597655325323</v>
      </c>
      <c r="I132">
        <v>1297406</v>
      </c>
      <c r="J132">
        <v>5.1158929549415758E-3</v>
      </c>
      <c r="K132">
        <v>0.65795404123872103</v>
      </c>
      <c r="L132" s="126">
        <v>80759.934999999998</v>
      </c>
      <c r="M132">
        <v>31368</v>
      </c>
      <c r="N132">
        <v>21</v>
      </c>
      <c r="O132">
        <v>16.760000000000002</v>
      </c>
      <c r="P132">
        <v>0</v>
      </c>
      <c r="Q132">
        <v>155.37</v>
      </c>
      <c r="R132">
        <v>11044.9</v>
      </c>
      <c r="S132">
        <v>1100.672489</v>
      </c>
      <c r="T132">
        <v>1507.89116120782</v>
      </c>
      <c r="U132">
        <v>1</v>
      </c>
      <c r="V132">
        <v>0.15736561214259601</v>
      </c>
      <c r="W132" t="s">
        <v>1561</v>
      </c>
      <c r="X132">
        <v>8062.1</v>
      </c>
      <c r="Y132">
        <v>64.849999999999994</v>
      </c>
      <c r="Z132">
        <v>53604.829144178904</v>
      </c>
      <c r="AA132">
        <v>12.7671232876712</v>
      </c>
      <c r="AB132">
        <v>16.972590424055515</v>
      </c>
      <c r="AC132">
        <v>9.5</v>
      </c>
      <c r="AD132">
        <v>115.86026200000001</v>
      </c>
      <c r="AE132">
        <v>0.3765</v>
      </c>
      <c r="AF132">
        <v>9.7017083678429678E-2</v>
      </c>
      <c r="AG132">
        <v>0.20762225643841403</v>
      </c>
      <c r="AH132">
        <v>0.31296400738451535</v>
      </c>
      <c r="AI132">
        <v>176.77192983788657</v>
      </c>
      <c r="AJ132">
        <v>6.5553066280169396</v>
      </c>
      <c r="AK132">
        <v>1.5341151679618439</v>
      </c>
      <c r="AL132">
        <v>2.9613218514863697</v>
      </c>
      <c r="AM132">
        <v>1.8</v>
      </c>
      <c r="AN132">
        <v>1.5352953867304</v>
      </c>
      <c r="AO132">
        <v>45</v>
      </c>
      <c r="AP132">
        <v>8.0775444264943458E-3</v>
      </c>
      <c r="AQ132">
        <v>14.11</v>
      </c>
      <c r="AR132">
        <v>2.6904673622488575</v>
      </c>
      <c r="AS132">
        <v>-47137.720000000088</v>
      </c>
      <c r="AT132">
        <v>0.74485775981309588</v>
      </c>
      <c r="AU132">
        <v>12156796.74</v>
      </c>
    </row>
    <row r="133" spans="1:47" ht="15" x14ac:dyDescent="0.25">
      <c r="A133" t="s">
        <v>920</v>
      </c>
      <c r="B133" t="s">
        <v>156</v>
      </c>
      <c r="C133" t="s">
        <v>98</v>
      </c>
      <c r="D133"/>
      <c r="E133">
        <v>85.219000000000008</v>
      </c>
      <c r="F133" t="s">
        <v>1541</v>
      </c>
      <c r="G133">
        <v>248147</v>
      </c>
      <c r="H133">
        <v>6.5334176213995759E-2</v>
      </c>
      <c r="I133">
        <v>66869</v>
      </c>
      <c r="J133">
        <v>5.2450757777961247E-4</v>
      </c>
      <c r="K133">
        <v>0.75252927117687041</v>
      </c>
      <c r="L133" s="126">
        <v>149740.1495</v>
      </c>
      <c r="M133">
        <v>37088</v>
      </c>
      <c r="N133" t="s">
        <v>1561</v>
      </c>
      <c r="O133">
        <v>225.54000000000002</v>
      </c>
      <c r="P133">
        <v>0</v>
      </c>
      <c r="Q133">
        <v>241.39</v>
      </c>
      <c r="R133">
        <v>10571.800000000001</v>
      </c>
      <c r="S133">
        <v>4706.5276400000002</v>
      </c>
      <c r="T133">
        <v>5826.5209996018702</v>
      </c>
      <c r="U133">
        <v>0.46100592665381701</v>
      </c>
      <c r="V133">
        <v>0.14200670348129499</v>
      </c>
      <c r="W133">
        <v>3.0310875429173101E-2</v>
      </c>
      <c r="X133">
        <v>8539.7000000000007</v>
      </c>
      <c r="Y133">
        <v>333.47</v>
      </c>
      <c r="Z133">
        <v>55391.4235163583</v>
      </c>
      <c r="AA133">
        <v>9.0699708454810501</v>
      </c>
      <c r="AB133">
        <v>14.113796263531951</v>
      </c>
      <c r="AC133">
        <v>33.4</v>
      </c>
      <c r="AD133">
        <v>140.91400119760479</v>
      </c>
      <c r="AE133">
        <v>0.68669999999999998</v>
      </c>
      <c r="AF133">
        <v>0.11700391065446067</v>
      </c>
      <c r="AG133">
        <v>0.17726751407388897</v>
      </c>
      <c r="AH133">
        <v>0.29950844565916096</v>
      </c>
      <c r="AI133">
        <v>177.25700639888305</v>
      </c>
      <c r="AJ133">
        <v>5.4129966737187827</v>
      </c>
      <c r="AK133">
        <v>1.0307265437241164</v>
      </c>
      <c r="AL133">
        <v>3.2578194218863308</v>
      </c>
      <c r="AM133">
        <v>0</v>
      </c>
      <c r="AN133">
        <v>0.63362254250329297</v>
      </c>
      <c r="AO133">
        <v>10</v>
      </c>
      <c r="AP133">
        <v>0.12919254658385093</v>
      </c>
      <c r="AQ133">
        <v>62.7</v>
      </c>
      <c r="AR133">
        <v>3.281302486975517</v>
      </c>
      <c r="AS133">
        <v>1190.1899999999441</v>
      </c>
      <c r="AT133">
        <v>0.48583351969625083</v>
      </c>
      <c r="AU133">
        <v>49756540.520000003</v>
      </c>
    </row>
    <row r="134" spans="1:47" ht="15" x14ac:dyDescent="0.25">
      <c r="A134" t="s">
        <v>921</v>
      </c>
      <c r="B134" t="s">
        <v>458</v>
      </c>
      <c r="C134" t="s">
        <v>109</v>
      </c>
      <c r="D134"/>
      <c r="E134">
        <v>101.92700000000001</v>
      </c>
      <c r="F134" t="s">
        <v>1539</v>
      </c>
      <c r="G134">
        <v>2124038</v>
      </c>
      <c r="H134">
        <v>0.6078913011125664</v>
      </c>
      <c r="I134">
        <v>2347004</v>
      </c>
      <c r="J134">
        <v>0</v>
      </c>
      <c r="K134">
        <v>0.64361346293790034</v>
      </c>
      <c r="L134" s="126">
        <v>424288.11009999999</v>
      </c>
      <c r="M134">
        <v>42582</v>
      </c>
      <c r="N134">
        <v>17</v>
      </c>
      <c r="O134">
        <v>7.03</v>
      </c>
      <c r="P134">
        <v>0</v>
      </c>
      <c r="Q134">
        <v>-1.47</v>
      </c>
      <c r="R134">
        <v>17960.600000000002</v>
      </c>
      <c r="S134">
        <v>742.92669000000001</v>
      </c>
      <c r="T134">
        <v>847.93986123472303</v>
      </c>
      <c r="U134">
        <v>0.234866612478278</v>
      </c>
      <c r="V134">
        <v>8.5841358048396404E-2</v>
      </c>
      <c r="W134" t="s">
        <v>1561</v>
      </c>
      <c r="X134">
        <v>15736.300000000001</v>
      </c>
      <c r="Y134">
        <v>60.54</v>
      </c>
      <c r="Z134">
        <v>72861.766930954691</v>
      </c>
      <c r="AA134">
        <v>18.72</v>
      </c>
      <c r="AB134">
        <v>12.271666501486621</v>
      </c>
      <c r="AC134">
        <v>9.5</v>
      </c>
      <c r="AD134">
        <v>78.202809473684212</v>
      </c>
      <c r="AE134">
        <v>0.443</v>
      </c>
      <c r="AF134">
        <v>0.12324776937407771</v>
      </c>
      <c r="AG134">
        <v>0.11518799026372828</v>
      </c>
      <c r="AH134">
        <v>0.24817774504878784</v>
      </c>
      <c r="AI134">
        <v>151.81847888652379</v>
      </c>
      <c r="AJ134">
        <v>13.242975529745545</v>
      </c>
      <c r="AK134">
        <v>2.5447559180778438</v>
      </c>
      <c r="AL134">
        <v>6.2118754322191689</v>
      </c>
      <c r="AM134">
        <v>0</v>
      </c>
      <c r="AN134">
        <v>0.90613623629324003</v>
      </c>
      <c r="AO134">
        <v>11</v>
      </c>
      <c r="AP134">
        <v>4.3137254901960784E-2</v>
      </c>
      <c r="AQ134">
        <v>41</v>
      </c>
      <c r="AR134" t="s">
        <v>1561</v>
      </c>
      <c r="AS134">
        <v>-96240.680000000022</v>
      </c>
      <c r="AT134">
        <v>0.3310331108623023</v>
      </c>
      <c r="AU134">
        <v>13343396</v>
      </c>
    </row>
    <row r="135" spans="1:47" ht="15" x14ac:dyDescent="0.25">
      <c r="A135" t="s">
        <v>922</v>
      </c>
      <c r="B135" t="s">
        <v>768</v>
      </c>
      <c r="C135" t="s">
        <v>267</v>
      </c>
      <c r="D135"/>
      <c r="E135">
        <v>96.335000000000008</v>
      </c>
      <c r="F135" t="s">
        <v>1539</v>
      </c>
      <c r="G135">
        <v>465826</v>
      </c>
      <c r="H135">
        <v>0.22574588411811525</v>
      </c>
      <c r="I135">
        <v>465826</v>
      </c>
      <c r="J135">
        <v>0</v>
      </c>
      <c r="K135">
        <v>0.75217259185369556</v>
      </c>
      <c r="L135" s="126">
        <v>187594.0716</v>
      </c>
      <c r="M135">
        <v>38747</v>
      </c>
      <c r="N135">
        <v>18</v>
      </c>
      <c r="O135">
        <v>26.79</v>
      </c>
      <c r="P135">
        <v>0</v>
      </c>
      <c r="Q135">
        <v>57.930000000000007</v>
      </c>
      <c r="R135">
        <v>9848.9</v>
      </c>
      <c r="S135">
        <v>841.13862700000004</v>
      </c>
      <c r="T135">
        <v>955.367640466137</v>
      </c>
      <c r="U135">
        <v>0.21794327369536001</v>
      </c>
      <c r="V135">
        <v>7.7601034959960305E-2</v>
      </c>
      <c r="W135">
        <v>1.5828884291625801E-2</v>
      </c>
      <c r="X135">
        <v>8671.2999999999993</v>
      </c>
      <c r="Y135">
        <v>57.33</v>
      </c>
      <c r="Z135">
        <v>50220.547706262005</v>
      </c>
      <c r="AA135">
        <v>13.859375</v>
      </c>
      <c r="AB135">
        <v>14.67187557997558</v>
      </c>
      <c r="AC135">
        <v>8.6</v>
      </c>
      <c r="AD135">
        <v>97.80681709302327</v>
      </c>
      <c r="AE135">
        <v>0.31009999999999999</v>
      </c>
      <c r="AF135">
        <v>0.1403823364392241</v>
      </c>
      <c r="AG135">
        <v>0.14179649491072038</v>
      </c>
      <c r="AH135">
        <v>0.28694772214785902</v>
      </c>
      <c r="AI135">
        <v>206.28823172568437</v>
      </c>
      <c r="AJ135">
        <v>4.6488421307422332</v>
      </c>
      <c r="AK135">
        <v>1.1515197934496333</v>
      </c>
      <c r="AL135">
        <v>1.829908769745904</v>
      </c>
      <c r="AM135">
        <v>2.5</v>
      </c>
      <c r="AN135">
        <v>1.3277846397138999</v>
      </c>
      <c r="AO135">
        <v>43</v>
      </c>
      <c r="AP135">
        <v>6.1302681992337162E-2</v>
      </c>
      <c r="AQ135">
        <v>11.12</v>
      </c>
      <c r="AR135">
        <v>4.3222490968367255</v>
      </c>
      <c r="AS135">
        <v>13225.630000000005</v>
      </c>
      <c r="AT135">
        <v>0.39582588857192552</v>
      </c>
      <c r="AU135">
        <v>8284254.29</v>
      </c>
    </row>
    <row r="136" spans="1:47" ht="15" x14ac:dyDescent="0.25">
      <c r="A136" t="s">
        <v>923</v>
      </c>
      <c r="B136" t="s">
        <v>638</v>
      </c>
      <c r="C136" t="s">
        <v>274</v>
      </c>
      <c r="D136"/>
      <c r="E136">
        <v>87.444000000000003</v>
      </c>
      <c r="F136" t="s">
        <v>1539</v>
      </c>
      <c r="G136">
        <v>580266</v>
      </c>
      <c r="H136">
        <v>0.39942968734577111</v>
      </c>
      <c r="I136">
        <v>526946</v>
      </c>
      <c r="J136">
        <v>0</v>
      </c>
      <c r="K136">
        <v>0.68566411927269999</v>
      </c>
      <c r="L136" s="126">
        <v>873166.69079999998</v>
      </c>
      <c r="M136">
        <v>39873</v>
      </c>
      <c r="N136">
        <v>2</v>
      </c>
      <c r="O136">
        <v>7.4300000000000006</v>
      </c>
      <c r="P136">
        <v>0</v>
      </c>
      <c r="Q136">
        <v>8.2700000000000031</v>
      </c>
      <c r="R136">
        <v>16863.5</v>
      </c>
      <c r="S136">
        <v>524.17695900000001</v>
      </c>
      <c r="T136">
        <v>617.96731821848607</v>
      </c>
      <c r="U136">
        <v>0.294187957620625</v>
      </c>
      <c r="V136">
        <v>0.16645539164188999</v>
      </c>
      <c r="W136">
        <v>2.9017204474262302E-3</v>
      </c>
      <c r="X136">
        <v>14304.1</v>
      </c>
      <c r="Y136">
        <v>35.5</v>
      </c>
      <c r="Z136">
        <v>73781.492957746508</v>
      </c>
      <c r="AA136">
        <v>15.0555555555556</v>
      </c>
      <c r="AB136">
        <v>14.765548140845072</v>
      </c>
      <c r="AC136">
        <v>9</v>
      </c>
      <c r="AD136">
        <v>58.241884333333331</v>
      </c>
      <c r="AE136">
        <v>0.7752</v>
      </c>
      <c r="AF136">
        <v>0.12110937943482504</v>
      </c>
      <c r="AG136">
        <v>0.14286340195221708</v>
      </c>
      <c r="AH136">
        <v>0.27114863150727375</v>
      </c>
      <c r="AI136">
        <v>265.16808420035875</v>
      </c>
      <c r="AJ136">
        <v>6.0400374114176767</v>
      </c>
      <c r="AK136">
        <v>1.1510514766718227</v>
      </c>
      <c r="AL136">
        <v>2.5984869959351058</v>
      </c>
      <c r="AM136">
        <v>1.5</v>
      </c>
      <c r="AN136">
        <v>0.65767522288222902</v>
      </c>
      <c r="AO136">
        <v>21</v>
      </c>
      <c r="AP136">
        <v>1.1811023622047244E-2</v>
      </c>
      <c r="AQ136">
        <v>11.48</v>
      </c>
      <c r="AR136">
        <v>5.4498965049202583</v>
      </c>
      <c r="AS136">
        <v>-116196.85</v>
      </c>
      <c r="AT136">
        <v>0.43467085023942159</v>
      </c>
      <c r="AU136">
        <v>8839441.6199999992</v>
      </c>
    </row>
    <row r="137" spans="1:47" ht="15" x14ac:dyDescent="0.25">
      <c r="A137" t="s">
        <v>924</v>
      </c>
      <c r="B137" t="s">
        <v>549</v>
      </c>
      <c r="C137" t="s">
        <v>244</v>
      </c>
      <c r="D137"/>
      <c r="E137">
        <v>77.204000000000008</v>
      </c>
      <c r="F137" t="s">
        <v>1543</v>
      </c>
      <c r="G137">
        <v>881275</v>
      </c>
      <c r="H137">
        <v>0.78182460429519218</v>
      </c>
      <c r="I137">
        <v>912931</v>
      </c>
      <c r="J137">
        <v>0</v>
      </c>
      <c r="K137">
        <v>0.59805100841549608</v>
      </c>
      <c r="L137" s="126">
        <v>138522.24429999999</v>
      </c>
      <c r="M137">
        <v>32694</v>
      </c>
      <c r="N137">
        <v>45</v>
      </c>
      <c r="O137">
        <v>13.649999999999999</v>
      </c>
      <c r="P137">
        <v>0</v>
      </c>
      <c r="Q137">
        <v>96.27000000000001</v>
      </c>
      <c r="R137">
        <v>11750.5</v>
      </c>
      <c r="S137">
        <v>623.52569600000004</v>
      </c>
      <c r="T137">
        <v>747.79808890488505</v>
      </c>
      <c r="U137">
        <v>0.40985179382246301</v>
      </c>
      <c r="V137">
        <v>0.16490204278605999</v>
      </c>
      <c r="W137">
        <v>6.2370709418205E-3</v>
      </c>
      <c r="X137">
        <v>9797.7000000000007</v>
      </c>
      <c r="Y137">
        <v>49.44</v>
      </c>
      <c r="Z137">
        <v>47199.368122977299</v>
      </c>
      <c r="AA137">
        <v>10.921875</v>
      </c>
      <c r="AB137">
        <v>12.611765695792881</v>
      </c>
      <c r="AC137">
        <v>7</v>
      </c>
      <c r="AD137">
        <v>89.075099428571434</v>
      </c>
      <c r="AE137">
        <v>0.73099999999999998</v>
      </c>
      <c r="AF137">
        <v>0.10792299651843525</v>
      </c>
      <c r="AG137">
        <v>0.15524921412931492</v>
      </c>
      <c r="AH137">
        <v>0.26675705699596497</v>
      </c>
      <c r="AI137">
        <v>287.49095851215725</v>
      </c>
      <c r="AJ137">
        <v>5.0936596414107038</v>
      </c>
      <c r="AK137">
        <v>0.86936510504412634</v>
      </c>
      <c r="AL137">
        <v>2.6911560990304477</v>
      </c>
      <c r="AM137">
        <v>0.5</v>
      </c>
      <c r="AN137">
        <v>1.1048852453907601</v>
      </c>
      <c r="AO137">
        <v>78</v>
      </c>
      <c r="AP137">
        <v>0</v>
      </c>
      <c r="AQ137">
        <v>2.56</v>
      </c>
      <c r="AR137">
        <v>2.9369429120506445</v>
      </c>
      <c r="AS137">
        <v>490.57000000000698</v>
      </c>
      <c r="AT137">
        <v>0.58305536136236469</v>
      </c>
      <c r="AU137">
        <v>7326735.4800000004</v>
      </c>
    </row>
    <row r="138" spans="1:47" ht="15" x14ac:dyDescent="0.25">
      <c r="A138" t="s">
        <v>925</v>
      </c>
      <c r="B138" t="s">
        <v>556</v>
      </c>
      <c r="C138" t="s">
        <v>206</v>
      </c>
      <c r="D138"/>
      <c r="E138">
        <v>88.224000000000004</v>
      </c>
      <c r="F138" t="s">
        <v>1539</v>
      </c>
      <c r="G138">
        <v>1236148</v>
      </c>
      <c r="H138">
        <v>0.45277753351974354</v>
      </c>
      <c r="I138">
        <v>1175824</v>
      </c>
      <c r="J138">
        <v>0</v>
      </c>
      <c r="K138">
        <v>0.6703082777711924</v>
      </c>
      <c r="L138" s="126">
        <v>69829.3842</v>
      </c>
      <c r="M138">
        <v>32242</v>
      </c>
      <c r="N138">
        <v>14</v>
      </c>
      <c r="O138">
        <v>26.409999999999997</v>
      </c>
      <c r="P138">
        <v>0</v>
      </c>
      <c r="Q138">
        <v>138.6</v>
      </c>
      <c r="R138">
        <v>11622.300000000001</v>
      </c>
      <c r="S138">
        <v>1079.0512739999999</v>
      </c>
      <c r="T138">
        <v>1517.9283388746301</v>
      </c>
      <c r="U138">
        <v>0.99585671866784697</v>
      </c>
      <c r="V138">
        <v>0.19855298739029201</v>
      </c>
      <c r="W138">
        <v>3.1300736873046898E-4</v>
      </c>
      <c r="X138">
        <v>8261.9</v>
      </c>
      <c r="Y138">
        <v>78.63</v>
      </c>
      <c r="Z138">
        <v>53846.1655856543</v>
      </c>
      <c r="AA138">
        <v>15.637500000000001</v>
      </c>
      <c r="AB138">
        <v>13.723149866463181</v>
      </c>
      <c r="AC138">
        <v>15.14</v>
      </c>
      <c r="AD138">
        <v>71.271550462351385</v>
      </c>
      <c r="AE138">
        <v>0.97460000000000002</v>
      </c>
      <c r="AF138">
        <v>0.11393892865668462</v>
      </c>
      <c r="AG138">
        <v>0.15174078943564032</v>
      </c>
      <c r="AH138">
        <v>0.26858674389889425</v>
      </c>
      <c r="AI138">
        <v>203.61312320734075</v>
      </c>
      <c r="AJ138">
        <v>4.9013552016530957</v>
      </c>
      <c r="AK138">
        <v>1.4343918091657601</v>
      </c>
      <c r="AL138">
        <v>4.0828433974029288</v>
      </c>
      <c r="AM138">
        <v>0.5</v>
      </c>
      <c r="AN138">
        <v>1.0915070966771101</v>
      </c>
      <c r="AO138">
        <v>48</v>
      </c>
      <c r="AP138">
        <v>1.8045112781954888E-2</v>
      </c>
      <c r="AQ138">
        <v>14.1</v>
      </c>
      <c r="AR138">
        <v>2.8165979431011188</v>
      </c>
      <c r="AS138">
        <v>-43059.219999999972</v>
      </c>
      <c r="AT138">
        <v>0.66017869941059604</v>
      </c>
      <c r="AU138">
        <v>12541034.73</v>
      </c>
    </row>
    <row r="139" spans="1:47" ht="15" x14ac:dyDescent="0.25">
      <c r="A139" t="s">
        <v>926</v>
      </c>
      <c r="B139" t="s">
        <v>157</v>
      </c>
      <c r="C139" t="s">
        <v>141</v>
      </c>
      <c r="D139"/>
      <c r="E139">
        <v>55.459000000000003</v>
      </c>
      <c r="F139" t="s">
        <v>1543</v>
      </c>
      <c r="G139">
        <v>16391729</v>
      </c>
      <c r="H139">
        <v>0.17382219595633508</v>
      </c>
      <c r="I139">
        <v>17619040</v>
      </c>
      <c r="J139">
        <v>0</v>
      </c>
      <c r="K139">
        <v>0.49889459229233496</v>
      </c>
      <c r="L139" s="126">
        <v>61653.314200000001</v>
      </c>
      <c r="M139">
        <v>24256</v>
      </c>
      <c r="N139">
        <v>310</v>
      </c>
      <c r="O139">
        <v>6794.1000000000022</v>
      </c>
      <c r="P139">
        <v>2565.2199999999998</v>
      </c>
      <c r="Q139">
        <v>-858.96</v>
      </c>
      <c r="R139">
        <v>14902.9</v>
      </c>
      <c r="S139">
        <v>13325.080685999999</v>
      </c>
      <c r="T139">
        <v>19342.028191085999</v>
      </c>
      <c r="U139">
        <v>1</v>
      </c>
      <c r="V139">
        <v>0.19510187774933499</v>
      </c>
      <c r="W139">
        <v>5.8580720552043601E-2</v>
      </c>
      <c r="X139">
        <v>10266.9</v>
      </c>
      <c r="Y139">
        <v>1023.33</v>
      </c>
      <c r="Z139">
        <v>45208.761728865604</v>
      </c>
      <c r="AA139">
        <v>15.258909853249499</v>
      </c>
      <c r="AB139">
        <v>13.021293899328661</v>
      </c>
      <c r="AC139">
        <v>132</v>
      </c>
      <c r="AD139">
        <v>100.94758095454544</v>
      </c>
      <c r="AE139">
        <v>0.63129999999999997</v>
      </c>
      <c r="AF139">
        <v>0.11031841372582372</v>
      </c>
      <c r="AG139">
        <v>0.16897366685574849</v>
      </c>
      <c r="AH139">
        <v>0.28808925862929891</v>
      </c>
      <c r="AI139">
        <v>220.00939949880618</v>
      </c>
      <c r="AJ139">
        <v>5.9422889860736792</v>
      </c>
      <c r="AK139">
        <v>1.2103159081784516</v>
      </c>
      <c r="AL139">
        <v>4.255120756517762</v>
      </c>
      <c r="AM139">
        <v>1</v>
      </c>
      <c r="AN139">
        <v>0.57655852968880095</v>
      </c>
      <c r="AO139">
        <v>49</v>
      </c>
      <c r="AP139">
        <v>0.37369122406244049</v>
      </c>
      <c r="AQ139">
        <v>96.76</v>
      </c>
      <c r="AR139">
        <v>2.6140395461735668</v>
      </c>
      <c r="AS139">
        <v>2953940.5900000008</v>
      </c>
      <c r="AT139">
        <v>0.76584485189393803</v>
      </c>
      <c r="AU139">
        <v>198582353.97</v>
      </c>
    </row>
    <row r="140" spans="1:47" ht="15" x14ac:dyDescent="0.25">
      <c r="A140" t="s">
        <v>927</v>
      </c>
      <c r="B140" t="s">
        <v>158</v>
      </c>
      <c r="C140" t="s">
        <v>145</v>
      </c>
      <c r="D140"/>
      <c r="E140">
        <v>85.052999999999997</v>
      </c>
      <c r="F140" t="s">
        <v>1539</v>
      </c>
      <c r="G140">
        <v>500814</v>
      </c>
      <c r="H140">
        <v>0.62567866608221123</v>
      </c>
      <c r="I140">
        <v>500814</v>
      </c>
      <c r="J140">
        <v>3.1273926249638763E-3</v>
      </c>
      <c r="K140">
        <v>0.63042217292403313</v>
      </c>
      <c r="L140" s="126">
        <v>183238.9963</v>
      </c>
      <c r="M140">
        <v>38718</v>
      </c>
      <c r="N140">
        <v>34</v>
      </c>
      <c r="O140">
        <v>34.33</v>
      </c>
      <c r="P140">
        <v>0</v>
      </c>
      <c r="Q140">
        <v>-36.729999999999997</v>
      </c>
      <c r="R140">
        <v>12439.1</v>
      </c>
      <c r="S140">
        <v>1183.997881</v>
      </c>
      <c r="T140">
        <v>1474.4789750248601</v>
      </c>
      <c r="U140">
        <v>0.43024882153484201</v>
      </c>
      <c r="V140">
        <v>0.140391183689965</v>
      </c>
      <c r="W140">
        <v>2.8857170733399301E-2</v>
      </c>
      <c r="X140">
        <v>9988.5</v>
      </c>
      <c r="Y140">
        <v>70.2</v>
      </c>
      <c r="Z140">
        <v>62273</v>
      </c>
      <c r="AA140">
        <v>14.369863013698598</v>
      </c>
      <c r="AB140">
        <v>16.866066680911679</v>
      </c>
      <c r="AC140">
        <v>17.150000000000002</v>
      </c>
      <c r="AD140">
        <v>69.037777317784247</v>
      </c>
      <c r="AE140">
        <v>1.3844000000000001</v>
      </c>
      <c r="AF140">
        <v>0.120094908529362</v>
      </c>
      <c r="AG140">
        <v>0.13116140262875708</v>
      </c>
      <c r="AH140">
        <v>0.25980854484712029</v>
      </c>
      <c r="AI140">
        <v>230.12456725841048</v>
      </c>
      <c r="AJ140">
        <v>5.4123972444369413</v>
      </c>
      <c r="AK140">
        <v>0.90261224295052256</v>
      </c>
      <c r="AL140">
        <v>2.2206375450972047</v>
      </c>
      <c r="AM140">
        <v>3.3</v>
      </c>
      <c r="AN140">
        <v>9.3746136835020505E-2</v>
      </c>
      <c r="AO140">
        <v>2</v>
      </c>
      <c r="AP140">
        <v>0.13157894736842105</v>
      </c>
      <c r="AQ140">
        <v>6.5</v>
      </c>
      <c r="AR140">
        <v>3.2184039229230756</v>
      </c>
      <c r="AS140">
        <v>33634.679999999993</v>
      </c>
      <c r="AT140">
        <v>0.47526361334012479</v>
      </c>
      <c r="AU140">
        <v>14727889.59</v>
      </c>
    </row>
    <row r="141" spans="1:47" ht="15" x14ac:dyDescent="0.25">
      <c r="A141" t="s">
        <v>928</v>
      </c>
      <c r="B141" t="s">
        <v>159</v>
      </c>
      <c r="C141" t="s">
        <v>160</v>
      </c>
      <c r="D141"/>
      <c r="E141">
        <v>81.25500000000001</v>
      </c>
      <c r="F141" t="s">
        <v>1543</v>
      </c>
      <c r="G141">
        <v>2300125</v>
      </c>
      <c r="H141">
        <v>0.40721994012538787</v>
      </c>
      <c r="I141">
        <v>2300125</v>
      </c>
      <c r="J141">
        <v>9.0346737372647059E-3</v>
      </c>
      <c r="K141">
        <v>0.65118276726052071</v>
      </c>
      <c r="L141" s="126">
        <v>90878.569000000003</v>
      </c>
      <c r="M141">
        <v>32025</v>
      </c>
      <c r="N141">
        <v>0</v>
      </c>
      <c r="O141">
        <v>46.62</v>
      </c>
      <c r="P141">
        <v>0</v>
      </c>
      <c r="Q141">
        <v>-127.81</v>
      </c>
      <c r="R141">
        <v>9664.3000000000011</v>
      </c>
      <c r="S141">
        <v>2453.3671800000002</v>
      </c>
      <c r="T141">
        <v>3017.0427892805001</v>
      </c>
      <c r="U141">
        <v>0.56070302326290999</v>
      </c>
      <c r="V141">
        <v>0.123695626351372</v>
      </c>
      <c r="W141">
        <v>2.85322150596308E-3</v>
      </c>
      <c r="X141">
        <v>7858.7</v>
      </c>
      <c r="Y141">
        <v>151.17000000000002</v>
      </c>
      <c r="Z141">
        <v>54983.979956340503</v>
      </c>
      <c r="AA141">
        <v>12.940119760478998</v>
      </c>
      <c r="AB141">
        <v>16.229193490771976</v>
      </c>
      <c r="AC141">
        <v>29.96</v>
      </c>
      <c r="AD141">
        <v>81.888090120160214</v>
      </c>
      <c r="AE141">
        <v>0.52049999999999996</v>
      </c>
      <c r="AF141">
        <v>0.12112201405106086</v>
      </c>
      <c r="AG141">
        <v>0.14563539387166832</v>
      </c>
      <c r="AH141">
        <v>0.27126320544650873</v>
      </c>
      <c r="AI141">
        <v>192.7681285766609</v>
      </c>
      <c r="AJ141">
        <v>4.5562437438019501</v>
      </c>
      <c r="AK141">
        <v>1.3050507790777091</v>
      </c>
      <c r="AL141">
        <v>2.2738086317031452</v>
      </c>
      <c r="AM141">
        <v>0.5</v>
      </c>
      <c r="AN141">
        <v>1.2096148625393901</v>
      </c>
      <c r="AO141">
        <v>34</v>
      </c>
      <c r="AP141">
        <v>2.4249422632794459E-2</v>
      </c>
      <c r="AQ141">
        <v>50.29</v>
      </c>
      <c r="AR141">
        <v>3.0578828940417315</v>
      </c>
      <c r="AS141">
        <v>40611.040000000037</v>
      </c>
      <c r="AT141">
        <v>0.60118735807549739</v>
      </c>
      <c r="AU141">
        <v>23710054.809999999</v>
      </c>
    </row>
    <row r="142" spans="1:47" ht="15" x14ac:dyDescent="0.25">
      <c r="A142" t="s">
        <v>929</v>
      </c>
      <c r="B142" t="s">
        <v>161</v>
      </c>
      <c r="C142" t="s">
        <v>162</v>
      </c>
      <c r="D142"/>
      <c r="E142">
        <v>88.19</v>
      </c>
      <c r="F142" t="s">
        <v>1539</v>
      </c>
      <c r="G142">
        <v>-1246709</v>
      </c>
      <c r="H142">
        <v>0.13412451413071866</v>
      </c>
      <c r="I142">
        <v>-1246709</v>
      </c>
      <c r="J142">
        <v>4.3763100242045997E-3</v>
      </c>
      <c r="K142">
        <v>0.82037827067002533</v>
      </c>
      <c r="L142" s="126">
        <v>130122.50229999999</v>
      </c>
      <c r="M142">
        <v>40913</v>
      </c>
      <c r="N142">
        <v>187</v>
      </c>
      <c r="O142">
        <v>174.04000000000002</v>
      </c>
      <c r="P142">
        <v>0</v>
      </c>
      <c r="Q142">
        <v>-4.2800000000000011</v>
      </c>
      <c r="R142">
        <v>9994.8000000000011</v>
      </c>
      <c r="S142">
        <v>5451.2685149999998</v>
      </c>
      <c r="T142">
        <v>6484.5037218706202</v>
      </c>
      <c r="U142">
        <v>0.33372554901563101</v>
      </c>
      <c r="V142">
        <v>0.142563260067185</v>
      </c>
      <c r="W142">
        <v>1.31326110249405E-2</v>
      </c>
      <c r="X142">
        <v>8402.2000000000007</v>
      </c>
      <c r="Y142">
        <v>305.58</v>
      </c>
      <c r="Z142">
        <v>62237.249263695303</v>
      </c>
      <c r="AA142">
        <v>11.7381703470032</v>
      </c>
      <c r="AB142">
        <v>17.839088012958964</v>
      </c>
      <c r="AC142">
        <v>33</v>
      </c>
      <c r="AD142">
        <v>165.189955</v>
      </c>
      <c r="AE142">
        <v>0.4541</v>
      </c>
      <c r="AF142">
        <v>0.10811923799889796</v>
      </c>
      <c r="AG142">
        <v>0.17599864397845216</v>
      </c>
      <c r="AH142">
        <v>0.29082183488891766</v>
      </c>
      <c r="AI142">
        <v>169.95640509188897</v>
      </c>
      <c r="AJ142">
        <v>5.1677116348148573</v>
      </c>
      <c r="AK142">
        <v>1.0849390703287072</v>
      </c>
      <c r="AL142">
        <v>3.0587093379443444</v>
      </c>
      <c r="AM142">
        <v>3</v>
      </c>
      <c r="AN142">
        <v>1.1328899635936001</v>
      </c>
      <c r="AO142">
        <v>36</v>
      </c>
      <c r="AP142">
        <v>7.7429983525535415E-2</v>
      </c>
      <c r="AQ142">
        <v>77.69</v>
      </c>
      <c r="AR142">
        <v>3.2861275785904804</v>
      </c>
      <c r="AS142">
        <v>82889.84999999986</v>
      </c>
      <c r="AT142">
        <v>0.45503985680009101</v>
      </c>
      <c r="AU142">
        <v>54484300.560000002</v>
      </c>
    </row>
    <row r="143" spans="1:47" ht="15" x14ac:dyDescent="0.25">
      <c r="A143" t="s">
        <v>930</v>
      </c>
      <c r="B143" t="s">
        <v>163</v>
      </c>
      <c r="C143" t="s">
        <v>164</v>
      </c>
      <c r="D143"/>
      <c r="E143">
        <v>92.176000000000002</v>
      </c>
      <c r="F143" t="s">
        <v>1543</v>
      </c>
      <c r="G143">
        <v>317722</v>
      </c>
      <c r="H143">
        <v>0.13425478401631791</v>
      </c>
      <c r="I143">
        <v>314510</v>
      </c>
      <c r="J143">
        <v>0</v>
      </c>
      <c r="K143">
        <v>0.67883467939227182</v>
      </c>
      <c r="L143" s="126">
        <v>183715.96520000001</v>
      </c>
      <c r="M143">
        <v>36204</v>
      </c>
      <c r="N143">
        <v>18</v>
      </c>
      <c r="O143">
        <v>12.48</v>
      </c>
      <c r="P143">
        <v>0</v>
      </c>
      <c r="Q143">
        <v>6.0499999999999972</v>
      </c>
      <c r="R143">
        <v>10417</v>
      </c>
      <c r="S143">
        <v>961.70936500000005</v>
      </c>
      <c r="T143">
        <v>1164.4114441189001</v>
      </c>
      <c r="U143">
        <v>0.50369142136824296</v>
      </c>
      <c r="V143">
        <v>0.121996298746659</v>
      </c>
      <c r="W143">
        <v>1.13240479882402E-2</v>
      </c>
      <c r="X143">
        <v>8603.6</v>
      </c>
      <c r="Y143">
        <v>62.14</v>
      </c>
      <c r="Z143">
        <v>54969.205342774403</v>
      </c>
      <c r="AA143">
        <v>14.234375</v>
      </c>
      <c r="AB143">
        <v>15.476494448020599</v>
      </c>
      <c r="AC143">
        <v>5.22</v>
      </c>
      <c r="AD143">
        <v>184.23551053639849</v>
      </c>
      <c r="AE143">
        <v>0.55379999999999996</v>
      </c>
      <c r="AF143">
        <v>0.10919873790127983</v>
      </c>
      <c r="AG143">
        <v>0.15195300230343856</v>
      </c>
      <c r="AH143">
        <v>0.26540663451654734</v>
      </c>
      <c r="AI143">
        <v>156.88939454176989</v>
      </c>
      <c r="AJ143">
        <v>4.013018252674275</v>
      </c>
      <c r="AK143">
        <v>1.1166886043398152</v>
      </c>
      <c r="AL143">
        <v>2.1091371402818098</v>
      </c>
      <c r="AM143">
        <v>2.25</v>
      </c>
      <c r="AN143">
        <v>1.0703732697028201</v>
      </c>
      <c r="AO143">
        <v>53</v>
      </c>
      <c r="AP143">
        <v>0.36201780415430268</v>
      </c>
      <c r="AQ143">
        <v>7.42</v>
      </c>
      <c r="AR143">
        <v>3.4520011115963318</v>
      </c>
      <c r="AS143">
        <v>-11508.950000000012</v>
      </c>
      <c r="AT143">
        <v>0.62920949788886238</v>
      </c>
      <c r="AU143">
        <v>10018083.49</v>
      </c>
    </row>
    <row r="144" spans="1:47" ht="15" x14ac:dyDescent="0.25">
      <c r="A144" t="s">
        <v>931</v>
      </c>
      <c r="B144" t="s">
        <v>165</v>
      </c>
      <c r="C144" t="s">
        <v>149</v>
      </c>
      <c r="D144"/>
      <c r="E144">
        <v>90.13900000000001</v>
      </c>
      <c r="F144" t="s">
        <v>1539</v>
      </c>
      <c r="G144">
        <v>-304279</v>
      </c>
      <c r="H144">
        <v>0.32066830130640034</v>
      </c>
      <c r="I144">
        <v>-67650</v>
      </c>
      <c r="J144">
        <v>0</v>
      </c>
      <c r="K144">
        <v>0.85476085626347287</v>
      </c>
      <c r="L144" s="126">
        <v>123118.1639</v>
      </c>
      <c r="M144">
        <v>37495</v>
      </c>
      <c r="N144">
        <v>51</v>
      </c>
      <c r="O144">
        <v>40.260000000000005</v>
      </c>
      <c r="P144">
        <v>0</v>
      </c>
      <c r="Q144">
        <v>64.72999999999999</v>
      </c>
      <c r="R144">
        <v>8999.7000000000007</v>
      </c>
      <c r="S144">
        <v>2770.8859739999998</v>
      </c>
      <c r="T144">
        <v>3255.5525505693604</v>
      </c>
      <c r="U144">
        <v>0.347633686495394</v>
      </c>
      <c r="V144">
        <v>0.13439815658036899</v>
      </c>
      <c r="W144">
        <v>6.4613303715831599E-2</v>
      </c>
      <c r="X144">
        <v>7659.9000000000005</v>
      </c>
      <c r="Y144">
        <v>154.11000000000001</v>
      </c>
      <c r="Z144">
        <v>59712.663681785707</v>
      </c>
      <c r="AA144">
        <v>15.575949367088599</v>
      </c>
      <c r="AB144">
        <v>17.979923262604629</v>
      </c>
      <c r="AC144">
        <v>16.059999999999999</v>
      </c>
      <c r="AD144">
        <v>172.53337322540474</v>
      </c>
      <c r="AE144">
        <v>0.29899999999999999</v>
      </c>
      <c r="AF144">
        <v>0.10858170404281874</v>
      </c>
      <c r="AG144">
        <v>0.17897274897690446</v>
      </c>
      <c r="AH144">
        <v>0.29251844665688032</v>
      </c>
      <c r="AI144">
        <v>144.78149002316181</v>
      </c>
      <c r="AJ144">
        <v>5.0890002816739912</v>
      </c>
      <c r="AK144">
        <v>1.2500613949592818</v>
      </c>
      <c r="AL144">
        <v>2.7952286170804115</v>
      </c>
      <c r="AM144">
        <v>0.4</v>
      </c>
      <c r="AN144">
        <v>1.86808264869084</v>
      </c>
      <c r="AO144">
        <v>36</v>
      </c>
      <c r="AP144">
        <v>2.3012552301255231E-2</v>
      </c>
      <c r="AQ144">
        <v>27.78</v>
      </c>
      <c r="AR144">
        <v>2.9649378003027711</v>
      </c>
      <c r="AS144">
        <v>33904.5</v>
      </c>
      <c r="AT144">
        <v>0.41321721230011821</v>
      </c>
      <c r="AU144">
        <v>24937181.460000001</v>
      </c>
    </row>
    <row r="145" spans="1:47" ht="15" x14ac:dyDescent="0.25">
      <c r="A145" t="s">
        <v>932</v>
      </c>
      <c r="B145" t="s">
        <v>494</v>
      </c>
      <c r="C145" t="s">
        <v>122</v>
      </c>
      <c r="D145"/>
      <c r="E145">
        <v>100.116</v>
      </c>
      <c r="F145" t="s">
        <v>1543</v>
      </c>
      <c r="G145">
        <v>-4822150</v>
      </c>
      <c r="H145">
        <v>0.3084020841344835</v>
      </c>
      <c r="I145">
        <v>-7094381</v>
      </c>
      <c r="J145">
        <v>0</v>
      </c>
      <c r="K145">
        <v>0.83267172280807822</v>
      </c>
      <c r="L145" s="126">
        <v>204338.5693</v>
      </c>
      <c r="M145">
        <v>59074</v>
      </c>
      <c r="N145">
        <v>115</v>
      </c>
      <c r="O145">
        <v>192.27000000000004</v>
      </c>
      <c r="P145">
        <v>0</v>
      </c>
      <c r="Q145">
        <v>-13.4</v>
      </c>
      <c r="R145">
        <v>12873.6</v>
      </c>
      <c r="S145">
        <v>15146.158595000001</v>
      </c>
      <c r="T145">
        <v>18239.214029782601</v>
      </c>
      <c r="U145">
        <v>0.15540071082954399</v>
      </c>
      <c r="V145">
        <v>0.105534775961456</v>
      </c>
      <c r="W145">
        <v>8.9959721830048606E-2</v>
      </c>
      <c r="X145">
        <v>10690.5</v>
      </c>
      <c r="Y145">
        <v>937.5</v>
      </c>
      <c r="Z145">
        <v>77532.997333333304</v>
      </c>
      <c r="AA145">
        <v>10.478260869565197</v>
      </c>
      <c r="AB145">
        <v>16.155902501333333</v>
      </c>
      <c r="AC145">
        <v>97.5</v>
      </c>
      <c r="AD145">
        <v>155.34521635897437</v>
      </c>
      <c r="AE145">
        <v>0.40970000000000001</v>
      </c>
      <c r="AF145">
        <v>0.11361678025898407</v>
      </c>
      <c r="AG145">
        <v>0.13136822511698978</v>
      </c>
      <c r="AH145">
        <v>0.24991694138965226</v>
      </c>
      <c r="AI145">
        <v>142.08124036878937</v>
      </c>
      <c r="AJ145">
        <v>7.6111048032397992</v>
      </c>
      <c r="AK145">
        <v>1.2900640292567094</v>
      </c>
      <c r="AL145">
        <v>2.97391545015416</v>
      </c>
      <c r="AM145">
        <v>0</v>
      </c>
      <c r="AN145">
        <v>0.84111720280095204</v>
      </c>
      <c r="AO145">
        <v>42</v>
      </c>
      <c r="AP145">
        <v>6.705960854092527E-2</v>
      </c>
      <c r="AQ145">
        <v>206.26</v>
      </c>
      <c r="AR145">
        <v>3.8076698664341615</v>
      </c>
      <c r="AS145">
        <v>596662.21</v>
      </c>
      <c r="AT145">
        <v>0.37071372610230408</v>
      </c>
      <c r="AU145">
        <v>194985705.53</v>
      </c>
    </row>
    <row r="146" spans="1:47" ht="15" x14ac:dyDescent="0.25">
      <c r="A146" t="s">
        <v>933</v>
      </c>
      <c r="B146" t="s">
        <v>166</v>
      </c>
      <c r="C146" t="s">
        <v>109</v>
      </c>
      <c r="D146"/>
      <c r="E146">
        <v>52.114000000000004</v>
      </c>
      <c r="F146" t="s">
        <v>1543</v>
      </c>
      <c r="G146">
        <v>139653</v>
      </c>
      <c r="H146">
        <v>0.23432604497298859</v>
      </c>
      <c r="I146">
        <v>139653</v>
      </c>
      <c r="J146">
        <v>0</v>
      </c>
      <c r="K146">
        <v>0.57616863110866534</v>
      </c>
      <c r="L146" s="126">
        <v>56610.256099999999</v>
      </c>
      <c r="M146">
        <v>21163</v>
      </c>
      <c r="N146">
        <v>0</v>
      </c>
      <c r="O146">
        <v>710.16</v>
      </c>
      <c r="P146">
        <v>178.25</v>
      </c>
      <c r="Q146">
        <v>393.17999999999995</v>
      </c>
      <c r="R146">
        <v>19527.5</v>
      </c>
      <c r="S146">
        <v>2159.4975549999999</v>
      </c>
      <c r="T146">
        <v>3229.9990940900702</v>
      </c>
      <c r="U146">
        <v>0.99999736883239998</v>
      </c>
      <c r="V146">
        <v>0.27180537511652803</v>
      </c>
      <c r="W146" t="s">
        <v>1561</v>
      </c>
      <c r="X146">
        <v>13055.6</v>
      </c>
      <c r="Y146">
        <v>163.69</v>
      </c>
      <c r="Z146">
        <v>69025.761989125793</v>
      </c>
      <c r="AA146">
        <v>12.547872340425499</v>
      </c>
      <c r="AB146">
        <v>13.192605259942574</v>
      </c>
      <c r="AC146">
        <v>23</v>
      </c>
      <c r="AD146">
        <v>93.891198043478255</v>
      </c>
      <c r="AE146">
        <v>0.47620000000000001</v>
      </c>
      <c r="AF146">
        <v>9.6529770996765227E-2</v>
      </c>
      <c r="AG146">
        <v>0.15629602663409753</v>
      </c>
      <c r="AH146">
        <v>0.26042769230048313</v>
      </c>
      <c r="AI146">
        <v>325.25204688180349</v>
      </c>
      <c r="AJ146">
        <v>6.0953534477726476</v>
      </c>
      <c r="AK146">
        <v>1.6335373251839103</v>
      </c>
      <c r="AL146">
        <v>3.3324195272935917</v>
      </c>
      <c r="AM146">
        <v>0.5</v>
      </c>
      <c r="AN146">
        <v>0.333151826374807</v>
      </c>
      <c r="AO146">
        <v>4</v>
      </c>
      <c r="AP146">
        <v>0.10975609756097561</v>
      </c>
      <c r="AQ146">
        <v>31.5</v>
      </c>
      <c r="AR146">
        <v>3.3907107463536312</v>
      </c>
      <c r="AS146">
        <v>-33396.419999999925</v>
      </c>
      <c r="AT146">
        <v>0.67524451950068953</v>
      </c>
      <c r="AU146">
        <v>42169645.810000002</v>
      </c>
    </row>
    <row r="147" spans="1:47" ht="15" x14ac:dyDescent="0.25">
      <c r="A147" t="s">
        <v>934</v>
      </c>
      <c r="B147" t="s">
        <v>448</v>
      </c>
      <c r="C147" t="s">
        <v>328</v>
      </c>
      <c r="D147"/>
      <c r="E147">
        <v>80.088000000000008</v>
      </c>
      <c r="F147" t="s">
        <v>1541</v>
      </c>
      <c r="G147">
        <v>51392</v>
      </c>
      <c r="H147">
        <v>0.56282215251610479</v>
      </c>
      <c r="I147">
        <v>119984</v>
      </c>
      <c r="J147">
        <v>3.2194475153453105E-3</v>
      </c>
      <c r="K147">
        <v>0.69265448542388819</v>
      </c>
      <c r="L147" s="126">
        <v>134182.38380000001</v>
      </c>
      <c r="M147">
        <v>32041</v>
      </c>
      <c r="N147">
        <v>38</v>
      </c>
      <c r="O147">
        <v>24.080000000000002</v>
      </c>
      <c r="P147">
        <v>0</v>
      </c>
      <c r="Q147">
        <v>18.02000000000001</v>
      </c>
      <c r="R147">
        <v>9920</v>
      </c>
      <c r="S147">
        <v>1308.105057</v>
      </c>
      <c r="T147">
        <v>1640.5733503221099</v>
      </c>
      <c r="U147">
        <v>0.51887638562962901</v>
      </c>
      <c r="V147">
        <v>0.198562042559247</v>
      </c>
      <c r="W147" t="s">
        <v>1561</v>
      </c>
      <c r="X147">
        <v>7909.6</v>
      </c>
      <c r="Y147">
        <v>89.51</v>
      </c>
      <c r="Z147">
        <v>50412.807507541103</v>
      </c>
      <c r="AA147">
        <v>12.7731958762887</v>
      </c>
      <c r="AB147">
        <v>14.614066104345882</v>
      </c>
      <c r="AC147">
        <v>14.47</v>
      </c>
      <c r="AD147">
        <v>90.401178783690384</v>
      </c>
      <c r="AE147">
        <v>0.56489999999999996</v>
      </c>
      <c r="AF147">
        <v>0.1090319814991929</v>
      </c>
      <c r="AG147">
        <v>0.15446078429089249</v>
      </c>
      <c r="AH147">
        <v>0.26661942857730042</v>
      </c>
      <c r="AI147">
        <v>195.17469077409123</v>
      </c>
      <c r="AJ147">
        <v>4.6349565036876887</v>
      </c>
      <c r="AK147">
        <v>0.77392782863118803</v>
      </c>
      <c r="AL147">
        <v>2.9003371209005562</v>
      </c>
      <c r="AM147">
        <v>3.5</v>
      </c>
      <c r="AN147">
        <v>2.9714075565866498</v>
      </c>
      <c r="AO147">
        <v>129</v>
      </c>
      <c r="AP147">
        <v>0</v>
      </c>
      <c r="AQ147">
        <v>6.31</v>
      </c>
      <c r="AR147">
        <v>2.9643770944595205</v>
      </c>
      <c r="AS147">
        <v>57068.910000000033</v>
      </c>
      <c r="AT147">
        <v>0.59564957573757182</v>
      </c>
      <c r="AU147">
        <v>12976352.25</v>
      </c>
    </row>
    <row r="148" spans="1:47" ht="15" x14ac:dyDescent="0.25">
      <c r="A148" t="s">
        <v>935</v>
      </c>
      <c r="B148" t="s">
        <v>788</v>
      </c>
      <c r="C148" t="s">
        <v>134</v>
      </c>
      <c r="D148"/>
      <c r="E148">
        <v>78.852000000000004</v>
      </c>
      <c r="F148" t="s">
        <v>1543</v>
      </c>
      <c r="G148">
        <v>1485699</v>
      </c>
      <c r="H148">
        <v>0.44010399962560376</v>
      </c>
      <c r="I148">
        <v>1658955</v>
      </c>
      <c r="J148">
        <v>2.9430626122422493E-3</v>
      </c>
      <c r="K148">
        <v>0.63325935119699894</v>
      </c>
      <c r="L148" s="126">
        <v>210337.22020000001</v>
      </c>
      <c r="M148">
        <v>37406</v>
      </c>
      <c r="N148">
        <v>31</v>
      </c>
      <c r="O148">
        <v>16.54</v>
      </c>
      <c r="P148">
        <v>0</v>
      </c>
      <c r="Q148">
        <v>61.129999999999995</v>
      </c>
      <c r="R148">
        <v>13448.9</v>
      </c>
      <c r="S148">
        <v>941.20412399999998</v>
      </c>
      <c r="T148">
        <v>1170.5754616156501</v>
      </c>
      <c r="U148">
        <v>0.47492295093258602</v>
      </c>
      <c r="V148">
        <v>0.15692806824123101</v>
      </c>
      <c r="W148" t="s">
        <v>1561</v>
      </c>
      <c r="X148">
        <v>10813.7</v>
      </c>
      <c r="Y148">
        <v>60.34</v>
      </c>
      <c r="Z148">
        <v>49863.136890951304</v>
      </c>
      <c r="AA148">
        <v>11.3857142857143</v>
      </c>
      <c r="AB148">
        <v>15.598344779582366</v>
      </c>
      <c r="AC148">
        <v>10.5</v>
      </c>
      <c r="AD148">
        <v>89.638487999999995</v>
      </c>
      <c r="AE148">
        <v>0.67549999999999999</v>
      </c>
      <c r="AF148">
        <v>9.5287691994747334E-2</v>
      </c>
      <c r="AG148">
        <v>0.25395794557080126</v>
      </c>
      <c r="AH148">
        <v>0.35175796817157512</v>
      </c>
      <c r="AI148">
        <v>239.36146714121284</v>
      </c>
      <c r="AJ148">
        <v>6.603126398210291</v>
      </c>
      <c r="AK148">
        <v>1.6257269361883457</v>
      </c>
      <c r="AL148">
        <v>2.7074592521572387</v>
      </c>
      <c r="AM148">
        <v>3.8</v>
      </c>
      <c r="AN148">
        <v>1.5387887357143799</v>
      </c>
      <c r="AO148">
        <v>239</v>
      </c>
      <c r="AP148">
        <v>1.016260162601626E-2</v>
      </c>
      <c r="AQ148">
        <v>2.27</v>
      </c>
      <c r="AR148">
        <v>3.1743491100898593</v>
      </c>
      <c r="AS148">
        <v>-52521.130000000005</v>
      </c>
      <c r="AT148">
        <v>0.41939184420034836</v>
      </c>
      <c r="AU148">
        <v>12658196.83</v>
      </c>
    </row>
    <row r="149" spans="1:47" ht="15" x14ac:dyDescent="0.25">
      <c r="A149" t="s">
        <v>936</v>
      </c>
      <c r="B149" t="s">
        <v>537</v>
      </c>
      <c r="C149" t="s">
        <v>538</v>
      </c>
      <c r="D149"/>
      <c r="E149">
        <v>95.338999999999999</v>
      </c>
      <c r="F149" t="s">
        <v>1539</v>
      </c>
      <c r="G149">
        <v>753570</v>
      </c>
      <c r="H149">
        <v>0.52160181069994416</v>
      </c>
      <c r="I149">
        <v>975972</v>
      </c>
      <c r="J149">
        <v>0</v>
      </c>
      <c r="K149">
        <v>0.79417686301708257</v>
      </c>
      <c r="L149" s="126">
        <v>297129.59259999997</v>
      </c>
      <c r="M149">
        <v>33062</v>
      </c>
      <c r="N149">
        <v>118</v>
      </c>
      <c r="O149">
        <v>13.37</v>
      </c>
      <c r="P149">
        <v>0</v>
      </c>
      <c r="Q149">
        <v>134.36000000000001</v>
      </c>
      <c r="R149">
        <v>11435.300000000001</v>
      </c>
      <c r="S149">
        <v>1611.847516</v>
      </c>
      <c r="T149">
        <v>1967.9786818034202</v>
      </c>
      <c r="U149">
        <v>0.27927969149161103</v>
      </c>
      <c r="V149">
        <v>0.107219324585292</v>
      </c>
      <c r="W149">
        <v>0.30273009646155602</v>
      </c>
      <c r="X149">
        <v>9365.9</v>
      </c>
      <c r="Y149">
        <v>104.19</v>
      </c>
      <c r="Z149">
        <v>60274.638257030405</v>
      </c>
      <c r="AA149">
        <v>15.0241935483871</v>
      </c>
      <c r="AB149">
        <v>15.470270812937903</v>
      </c>
      <c r="AC149">
        <v>16.8</v>
      </c>
      <c r="AD149">
        <v>95.943304523809516</v>
      </c>
      <c r="AE149">
        <v>0.74199999999999999</v>
      </c>
      <c r="AF149">
        <v>0.12338944454588112</v>
      </c>
      <c r="AG149">
        <v>0.16003661381483716</v>
      </c>
      <c r="AH149">
        <v>0.28623037153077646</v>
      </c>
      <c r="AI149">
        <v>187.87012852895694</v>
      </c>
      <c r="AJ149">
        <v>5.5340986335026328</v>
      </c>
      <c r="AK149">
        <v>1.3124921900283339</v>
      </c>
      <c r="AL149">
        <v>3.495716536005125</v>
      </c>
      <c r="AM149">
        <v>1</v>
      </c>
      <c r="AN149">
        <v>1.7543096102078</v>
      </c>
      <c r="AO149">
        <v>149</v>
      </c>
      <c r="AP149">
        <v>2.1555042340261739E-2</v>
      </c>
      <c r="AQ149">
        <v>7.3</v>
      </c>
      <c r="AR149">
        <v>3.4697973338998356</v>
      </c>
      <c r="AS149">
        <v>-51705.859999999986</v>
      </c>
      <c r="AT149">
        <v>0.54341713273798009</v>
      </c>
      <c r="AU149">
        <v>18431947.16</v>
      </c>
    </row>
    <row r="150" spans="1:47" ht="15" x14ac:dyDescent="0.25">
      <c r="A150" t="s">
        <v>937</v>
      </c>
      <c r="B150" t="s">
        <v>550</v>
      </c>
      <c r="C150" t="s">
        <v>244</v>
      </c>
      <c r="D150"/>
      <c r="E150">
        <v>84.499000000000009</v>
      </c>
      <c r="F150" t="s">
        <v>1543</v>
      </c>
      <c r="G150">
        <v>804956</v>
      </c>
      <c r="H150">
        <v>0.28828568502073143</v>
      </c>
      <c r="I150">
        <v>806419</v>
      </c>
      <c r="J150">
        <v>0</v>
      </c>
      <c r="K150">
        <v>0.5203453835230798</v>
      </c>
      <c r="L150" s="126">
        <v>218961.1672</v>
      </c>
      <c r="M150">
        <v>39420</v>
      </c>
      <c r="N150">
        <v>90</v>
      </c>
      <c r="O150">
        <v>41.489999999999995</v>
      </c>
      <c r="P150">
        <v>0</v>
      </c>
      <c r="Q150">
        <v>-231.89</v>
      </c>
      <c r="R150">
        <v>10083.1</v>
      </c>
      <c r="S150">
        <v>883.95545300000003</v>
      </c>
      <c r="T150">
        <v>1078.1448088009699</v>
      </c>
      <c r="U150">
        <v>0.42135986008788201</v>
      </c>
      <c r="V150">
        <v>0.148283981455341</v>
      </c>
      <c r="W150" t="s">
        <v>1561</v>
      </c>
      <c r="X150">
        <v>8267</v>
      </c>
      <c r="Y150">
        <v>58.14</v>
      </c>
      <c r="Z150">
        <v>39804.548503612001</v>
      </c>
      <c r="AA150">
        <v>9.9402985074626908</v>
      </c>
      <c r="AB150">
        <v>15.203912160302718</v>
      </c>
      <c r="AC150">
        <v>6</v>
      </c>
      <c r="AD150">
        <v>147.32590883333333</v>
      </c>
      <c r="AE150">
        <v>0.65339999999999998</v>
      </c>
      <c r="AF150">
        <v>9.9959607025422892E-2</v>
      </c>
      <c r="AG150">
        <v>0.20508881493393985</v>
      </c>
      <c r="AH150">
        <v>0.30917867810331756</v>
      </c>
      <c r="AI150">
        <v>169.56397462259898</v>
      </c>
      <c r="AJ150">
        <v>6.1166177853983337</v>
      </c>
      <c r="AK150">
        <v>1.6038376243436723</v>
      </c>
      <c r="AL150">
        <v>3.5765868287443205</v>
      </c>
      <c r="AM150">
        <v>3</v>
      </c>
      <c r="AN150">
        <v>1.62955670133841</v>
      </c>
      <c r="AO150">
        <v>107</v>
      </c>
      <c r="AP150">
        <v>0</v>
      </c>
      <c r="AQ150">
        <v>5.39</v>
      </c>
      <c r="AR150">
        <v>2.3439710837067809</v>
      </c>
      <c r="AS150">
        <v>-11657.469999999972</v>
      </c>
      <c r="AT150">
        <v>0.61644006347405333</v>
      </c>
      <c r="AU150">
        <v>8913035.8800000008</v>
      </c>
    </row>
    <row r="151" spans="1:47" ht="15" x14ac:dyDescent="0.25">
      <c r="A151" t="s">
        <v>938</v>
      </c>
      <c r="B151" t="s">
        <v>167</v>
      </c>
      <c r="C151" t="s">
        <v>168</v>
      </c>
      <c r="D151"/>
      <c r="E151">
        <v>66.265000000000001</v>
      </c>
      <c r="F151" t="s">
        <v>1541</v>
      </c>
      <c r="G151">
        <v>475995</v>
      </c>
      <c r="H151">
        <v>0.18472247380598969</v>
      </c>
      <c r="I151">
        <v>553406</v>
      </c>
      <c r="J151">
        <v>0</v>
      </c>
      <c r="K151">
        <v>0.72657366630804809</v>
      </c>
      <c r="L151" s="126">
        <v>66521.607199999999</v>
      </c>
      <c r="M151">
        <v>28141</v>
      </c>
      <c r="N151">
        <v>17</v>
      </c>
      <c r="O151">
        <v>103.83999999999999</v>
      </c>
      <c r="P151">
        <v>14</v>
      </c>
      <c r="Q151">
        <v>-184.82</v>
      </c>
      <c r="R151">
        <v>12503.4</v>
      </c>
      <c r="S151">
        <v>2100.8112430000001</v>
      </c>
      <c r="T151">
        <v>2882.8441315862601</v>
      </c>
      <c r="U151">
        <v>0.98430982787728705</v>
      </c>
      <c r="V151">
        <v>0.173061038782721</v>
      </c>
      <c r="W151">
        <v>4.7600659189731898E-4</v>
      </c>
      <c r="X151">
        <v>9111.6</v>
      </c>
      <c r="Y151">
        <v>121.76</v>
      </c>
      <c r="Z151">
        <v>52990.732999343003</v>
      </c>
      <c r="AA151">
        <v>10.338582677165398</v>
      </c>
      <c r="AB151">
        <v>17.253706003613665</v>
      </c>
      <c r="AC151">
        <v>17.3</v>
      </c>
      <c r="AD151">
        <v>121.43417589595376</v>
      </c>
      <c r="AE151">
        <v>0.8528</v>
      </c>
      <c r="AF151">
        <v>0.12124694287557002</v>
      </c>
      <c r="AG151">
        <v>0.22153170370843506</v>
      </c>
      <c r="AH151">
        <v>0.35223694305397801</v>
      </c>
      <c r="AI151">
        <v>209.75182871296161</v>
      </c>
      <c r="AJ151">
        <v>6.9432763265093076</v>
      </c>
      <c r="AK151">
        <v>1.438227228474364</v>
      </c>
      <c r="AL151">
        <v>4.025651141838515</v>
      </c>
      <c r="AM151">
        <v>0.5</v>
      </c>
      <c r="AN151">
        <v>1.04458386316853</v>
      </c>
      <c r="AO151">
        <v>14</v>
      </c>
      <c r="AP151">
        <v>1.1895321173671689E-2</v>
      </c>
      <c r="AQ151">
        <v>81.569999999999993</v>
      </c>
      <c r="AR151">
        <v>2.6450875237879115</v>
      </c>
      <c r="AS151">
        <v>249663.09000000008</v>
      </c>
      <c r="AT151">
        <v>0.75511834601844374</v>
      </c>
      <c r="AU151">
        <v>26278427.300000001</v>
      </c>
    </row>
    <row r="152" spans="1:47" ht="15" x14ac:dyDescent="0.25">
      <c r="A152" t="s">
        <v>939</v>
      </c>
      <c r="B152" t="s">
        <v>631</v>
      </c>
      <c r="C152" t="s">
        <v>335</v>
      </c>
      <c r="D152"/>
      <c r="E152">
        <v>90.875</v>
      </c>
      <c r="F152" t="s">
        <v>1543</v>
      </c>
      <c r="G152">
        <v>-415262</v>
      </c>
      <c r="H152">
        <v>0.22744981501945383</v>
      </c>
      <c r="I152">
        <v>-415262</v>
      </c>
      <c r="J152">
        <v>0</v>
      </c>
      <c r="K152">
        <v>0.74113061521947587</v>
      </c>
      <c r="L152" s="126">
        <v>144246.38339999999</v>
      </c>
      <c r="M152">
        <v>40733</v>
      </c>
      <c r="N152">
        <v>81</v>
      </c>
      <c r="O152">
        <v>53.519999999999996</v>
      </c>
      <c r="P152">
        <v>0</v>
      </c>
      <c r="Q152">
        <v>164.82</v>
      </c>
      <c r="R152">
        <v>9351.6</v>
      </c>
      <c r="S152">
        <v>2061.0931690000002</v>
      </c>
      <c r="T152">
        <v>2431.3598858985001</v>
      </c>
      <c r="U152">
        <v>0.335522724251967</v>
      </c>
      <c r="V152">
        <v>0.12248201430044101</v>
      </c>
      <c r="W152">
        <v>6.4065274673665202E-4</v>
      </c>
      <c r="X152">
        <v>7927.4000000000005</v>
      </c>
      <c r="Y152">
        <v>111.38</v>
      </c>
      <c r="Z152">
        <v>53655.1052253546</v>
      </c>
      <c r="AA152">
        <v>14.530434782608701</v>
      </c>
      <c r="AB152">
        <v>18.505056284790808</v>
      </c>
      <c r="AC152">
        <v>22.41</v>
      </c>
      <c r="AD152">
        <v>91.972028960285598</v>
      </c>
      <c r="AE152">
        <v>0.432</v>
      </c>
      <c r="AF152">
        <v>0.11516750117538886</v>
      </c>
      <c r="AG152">
        <v>0.16319177853983394</v>
      </c>
      <c r="AH152">
        <v>0.28080423263910259</v>
      </c>
      <c r="AI152">
        <v>187.29866548793552</v>
      </c>
      <c r="AJ152">
        <v>4.7527293544710396</v>
      </c>
      <c r="AK152">
        <v>1.5697867060408246</v>
      </c>
      <c r="AL152">
        <v>2.2236462801782197</v>
      </c>
      <c r="AM152">
        <v>4.3600000000000003</v>
      </c>
      <c r="AN152">
        <v>1.9003361052381</v>
      </c>
      <c r="AO152">
        <v>192</v>
      </c>
      <c r="AP152">
        <v>4.0387722132471729E-3</v>
      </c>
      <c r="AQ152">
        <v>7.15</v>
      </c>
      <c r="AR152">
        <v>3.630701754385965</v>
      </c>
      <c r="AS152">
        <v>-59915.680000000051</v>
      </c>
      <c r="AT152">
        <v>0.53884296559694023</v>
      </c>
      <c r="AU152">
        <v>19274461.059999999</v>
      </c>
    </row>
    <row r="153" spans="1:47" ht="15" x14ac:dyDescent="0.25">
      <c r="A153" t="s">
        <v>940</v>
      </c>
      <c r="B153" t="s">
        <v>169</v>
      </c>
      <c r="C153" t="s">
        <v>168</v>
      </c>
      <c r="D153"/>
      <c r="E153">
        <v>79.076999999999998</v>
      </c>
      <c r="F153" t="s">
        <v>1539</v>
      </c>
      <c r="G153">
        <v>-96673</v>
      </c>
      <c r="H153">
        <v>5.316289868018001E-2</v>
      </c>
      <c r="I153">
        <v>-1328</v>
      </c>
      <c r="J153">
        <v>3.8078470424081751E-3</v>
      </c>
      <c r="K153">
        <v>0.66760692447691483</v>
      </c>
      <c r="L153" s="126">
        <v>100758.51459999999</v>
      </c>
      <c r="M153">
        <v>32467</v>
      </c>
      <c r="N153">
        <v>22</v>
      </c>
      <c r="O153">
        <v>18.54</v>
      </c>
      <c r="P153">
        <v>0</v>
      </c>
      <c r="Q153">
        <v>-147.80000000000001</v>
      </c>
      <c r="R153">
        <v>10625.5</v>
      </c>
      <c r="S153">
        <v>1043.9870209999999</v>
      </c>
      <c r="T153">
        <v>1307.5009852273499</v>
      </c>
      <c r="U153">
        <v>0.49647809654139402</v>
      </c>
      <c r="V153">
        <v>0.14368109754498601</v>
      </c>
      <c r="W153">
        <v>3.83146525726779E-3</v>
      </c>
      <c r="X153">
        <v>8484</v>
      </c>
      <c r="Y153">
        <v>40.57</v>
      </c>
      <c r="Z153">
        <v>92375.7379837318</v>
      </c>
      <c r="AA153">
        <v>10.5510204081633</v>
      </c>
      <c r="AB153">
        <v>25.732980552132116</v>
      </c>
      <c r="AC153">
        <v>2.2000000000000002</v>
      </c>
      <c r="AD153">
        <v>474.53955499999995</v>
      </c>
      <c r="AE153">
        <v>0.90810000000000002</v>
      </c>
      <c r="AF153">
        <v>0.10751973118047775</v>
      </c>
      <c r="AG153">
        <v>0.22173790784844016</v>
      </c>
      <c r="AH153">
        <v>0.33270538442232012</v>
      </c>
      <c r="AI153">
        <v>441.60414902322816</v>
      </c>
      <c r="AJ153">
        <v>2.4010294363261311</v>
      </c>
      <c r="AK153">
        <v>0.60506386799962686</v>
      </c>
      <c r="AL153">
        <v>1.311873786681532</v>
      </c>
      <c r="AM153">
        <v>5.6</v>
      </c>
      <c r="AN153">
        <v>1.03879499505717</v>
      </c>
      <c r="AO153">
        <v>31</v>
      </c>
      <c r="AP153">
        <v>3.4653465346534656E-2</v>
      </c>
      <c r="AQ153">
        <v>13.48</v>
      </c>
      <c r="AR153">
        <v>3.2476086148783141</v>
      </c>
      <c r="AS153">
        <v>-27070.390000000014</v>
      </c>
      <c r="AT153">
        <v>0.5088664794808786</v>
      </c>
      <c r="AU153">
        <v>11092854.08</v>
      </c>
    </row>
    <row r="154" spans="1:47" ht="15" x14ac:dyDescent="0.25">
      <c r="A154" t="s">
        <v>941</v>
      </c>
      <c r="B154" t="s">
        <v>418</v>
      </c>
      <c r="C154" t="s">
        <v>360</v>
      </c>
      <c r="D154"/>
      <c r="E154">
        <v>86.869</v>
      </c>
      <c r="F154" t="s">
        <v>1539</v>
      </c>
      <c r="G154">
        <v>8729</v>
      </c>
      <c r="H154">
        <v>0.21511429278391356</v>
      </c>
      <c r="I154">
        <v>10764</v>
      </c>
      <c r="J154">
        <v>0</v>
      </c>
      <c r="K154">
        <v>0.64700164208173749</v>
      </c>
      <c r="L154" s="126">
        <v>142845.30720000001</v>
      </c>
      <c r="M154">
        <v>34421</v>
      </c>
      <c r="N154">
        <v>27</v>
      </c>
      <c r="O154">
        <v>27.590000000000003</v>
      </c>
      <c r="P154">
        <v>0</v>
      </c>
      <c r="Q154">
        <v>-11.759999999999991</v>
      </c>
      <c r="R154">
        <v>10548.4</v>
      </c>
      <c r="S154">
        <v>1261.2265480000001</v>
      </c>
      <c r="T154">
        <v>1477.33225774329</v>
      </c>
      <c r="U154">
        <v>0.49102962348997398</v>
      </c>
      <c r="V154">
        <v>0.12399721386137499</v>
      </c>
      <c r="W154" t="s">
        <v>1561</v>
      </c>
      <c r="X154">
        <v>9005.4</v>
      </c>
      <c r="Y154">
        <v>74.3</v>
      </c>
      <c r="Z154">
        <v>55312.294751009402</v>
      </c>
      <c r="AA154">
        <v>15.075000000000001</v>
      </c>
      <c r="AB154">
        <v>16.97478530282638</v>
      </c>
      <c r="AC154">
        <v>7</v>
      </c>
      <c r="AD154">
        <v>180.17522114285717</v>
      </c>
      <c r="AE154">
        <v>0.47620000000000001</v>
      </c>
      <c r="AF154">
        <v>0.10659025461535085</v>
      </c>
      <c r="AG154">
        <v>0.18938874074338694</v>
      </c>
      <c r="AH154">
        <v>0.31523260601458397</v>
      </c>
      <c r="AI154">
        <v>196.89325473982964</v>
      </c>
      <c r="AJ154">
        <v>5.2955307316562434</v>
      </c>
      <c r="AK154">
        <v>1.4673411670901673</v>
      </c>
      <c r="AL154">
        <v>1.9792242889415972</v>
      </c>
      <c r="AM154">
        <v>2</v>
      </c>
      <c r="AN154">
        <v>1.2822934263456001</v>
      </c>
      <c r="AO154">
        <v>143</v>
      </c>
      <c r="AP154">
        <v>0</v>
      </c>
      <c r="AQ154">
        <v>6.03</v>
      </c>
      <c r="AR154">
        <v>3.2298003414512211</v>
      </c>
      <c r="AS154">
        <v>1808.4100000000326</v>
      </c>
      <c r="AT154">
        <v>0.58815321134870724</v>
      </c>
      <c r="AU154">
        <v>13303896.890000001</v>
      </c>
    </row>
    <row r="155" spans="1:47" ht="15" x14ac:dyDescent="0.25">
      <c r="A155" t="s">
        <v>942</v>
      </c>
      <c r="B155" t="s">
        <v>604</v>
      </c>
      <c r="C155" t="s">
        <v>605</v>
      </c>
      <c r="D155"/>
      <c r="E155">
        <v>81.042000000000002</v>
      </c>
      <c r="F155" t="s">
        <v>1543</v>
      </c>
      <c r="G155">
        <v>571252</v>
      </c>
      <c r="H155">
        <v>0.2057094132562631</v>
      </c>
      <c r="I155">
        <v>533252</v>
      </c>
      <c r="J155">
        <v>0</v>
      </c>
      <c r="K155">
        <v>0.69606289831463053</v>
      </c>
      <c r="L155" s="126">
        <v>102027.1534</v>
      </c>
      <c r="M155">
        <v>35382</v>
      </c>
      <c r="N155">
        <v>14</v>
      </c>
      <c r="O155">
        <v>28.67</v>
      </c>
      <c r="P155">
        <v>0</v>
      </c>
      <c r="Q155">
        <v>46.070000000000007</v>
      </c>
      <c r="R155">
        <v>9964.5</v>
      </c>
      <c r="S155">
        <v>807.12144699999999</v>
      </c>
      <c r="T155">
        <v>948.46062097557603</v>
      </c>
      <c r="U155">
        <v>0.53661469486388202</v>
      </c>
      <c r="V155">
        <v>0.114429833754622</v>
      </c>
      <c r="W155" t="s">
        <v>1561</v>
      </c>
      <c r="X155">
        <v>8479.6</v>
      </c>
      <c r="Y155">
        <v>53.75</v>
      </c>
      <c r="Z155">
        <v>45763.283720930202</v>
      </c>
      <c r="AA155">
        <v>14.1272727272727</v>
      </c>
      <c r="AB155">
        <v>15.016212967441859</v>
      </c>
      <c r="AC155">
        <v>11</v>
      </c>
      <c r="AD155">
        <v>73.374677000000005</v>
      </c>
      <c r="AE155">
        <v>0.8085</v>
      </c>
      <c r="AF155">
        <v>0.11178238835277232</v>
      </c>
      <c r="AG155">
        <v>0.19413574708116102</v>
      </c>
      <c r="AH155">
        <v>0.30927381599849763</v>
      </c>
      <c r="AI155">
        <v>160.71930746253605</v>
      </c>
      <c r="AJ155">
        <v>6.4268204594511253</v>
      </c>
      <c r="AK155">
        <v>1.4521125501079248</v>
      </c>
      <c r="AL155">
        <v>3.4078604687018195</v>
      </c>
      <c r="AM155">
        <v>0.5</v>
      </c>
      <c r="AN155">
        <v>1.67854739067382</v>
      </c>
      <c r="AO155">
        <v>116</v>
      </c>
      <c r="AP155">
        <v>0</v>
      </c>
      <c r="AQ155">
        <v>3.7</v>
      </c>
      <c r="AR155">
        <v>2.5306993974400114</v>
      </c>
      <c r="AS155">
        <v>1340.0999999999767</v>
      </c>
      <c r="AT155">
        <v>0.50255413696400297</v>
      </c>
      <c r="AU155">
        <v>8042554.4199999999</v>
      </c>
    </row>
    <row r="156" spans="1:47" ht="15" x14ac:dyDescent="0.25">
      <c r="A156" t="s">
        <v>943</v>
      </c>
      <c r="B156" t="s">
        <v>648</v>
      </c>
      <c r="C156" t="s">
        <v>649</v>
      </c>
      <c r="D156"/>
      <c r="E156">
        <v>71.796000000000006</v>
      </c>
      <c r="F156" t="s">
        <v>1543</v>
      </c>
      <c r="G156">
        <v>1451863</v>
      </c>
      <c r="H156">
        <v>0.4280099577028495</v>
      </c>
      <c r="I156">
        <v>1431863</v>
      </c>
      <c r="J156">
        <v>2.6789085287212918E-3</v>
      </c>
      <c r="K156">
        <v>0.62164529821909709</v>
      </c>
      <c r="L156" s="126">
        <v>68113.574999999997</v>
      </c>
      <c r="M156">
        <v>31535</v>
      </c>
      <c r="N156">
        <v>15</v>
      </c>
      <c r="O156">
        <v>11.020000000000001</v>
      </c>
      <c r="P156">
        <v>0</v>
      </c>
      <c r="Q156">
        <v>15.97999999999999</v>
      </c>
      <c r="R156">
        <v>12868.2</v>
      </c>
      <c r="S156">
        <v>848.52322000000004</v>
      </c>
      <c r="T156">
        <v>1175.9835055999802</v>
      </c>
      <c r="U156">
        <v>0.99062875144418605</v>
      </c>
      <c r="V156">
        <v>0.19889686813756299</v>
      </c>
      <c r="W156" t="s">
        <v>1561</v>
      </c>
      <c r="X156">
        <v>9285</v>
      </c>
      <c r="Y156">
        <v>62.54</v>
      </c>
      <c r="Z156">
        <v>54096.897985289397</v>
      </c>
      <c r="AA156">
        <v>10.521739130434799</v>
      </c>
      <c r="AB156">
        <v>13.567688199552288</v>
      </c>
      <c r="AC156">
        <v>2</v>
      </c>
      <c r="AD156">
        <v>424.26161000000002</v>
      </c>
      <c r="AE156">
        <v>0.3765</v>
      </c>
      <c r="AF156">
        <v>0.10945332476765833</v>
      </c>
      <c r="AG156">
        <v>0.1948954768074842</v>
      </c>
      <c r="AH156">
        <v>0.30722282775025173</v>
      </c>
      <c r="AI156">
        <v>209.08915138468456</v>
      </c>
      <c r="AJ156">
        <v>4.617994273378538</v>
      </c>
      <c r="AK156">
        <v>1.1473593849518366</v>
      </c>
      <c r="AL156">
        <v>2.4698944295078826</v>
      </c>
      <c r="AM156">
        <v>0.5</v>
      </c>
      <c r="AN156">
        <v>1.33087611336583</v>
      </c>
      <c r="AO156">
        <v>87</v>
      </c>
      <c r="AP156">
        <v>0</v>
      </c>
      <c r="AQ156">
        <v>8.2799999999999994</v>
      </c>
      <c r="AR156">
        <v>2.2602256959332263</v>
      </c>
      <c r="AS156">
        <v>63492.520000000019</v>
      </c>
      <c r="AT156">
        <v>0.71524265417274024</v>
      </c>
      <c r="AU156">
        <v>10918949.74</v>
      </c>
    </row>
    <row r="157" spans="1:47" ht="15" x14ac:dyDescent="0.25">
      <c r="A157" t="s">
        <v>944</v>
      </c>
      <c r="B157" t="s">
        <v>779</v>
      </c>
      <c r="C157" t="s">
        <v>124</v>
      </c>
      <c r="D157"/>
      <c r="E157">
        <v>95.463000000000008</v>
      </c>
      <c r="F157" t="s">
        <v>1539</v>
      </c>
      <c r="G157">
        <v>-391429</v>
      </c>
      <c r="H157">
        <v>0.5379486366691989</v>
      </c>
      <c r="I157">
        <v>-403613</v>
      </c>
      <c r="J157">
        <v>0</v>
      </c>
      <c r="K157">
        <v>0.69080817015881024</v>
      </c>
      <c r="L157" s="126">
        <v>206582.22959999999</v>
      </c>
      <c r="M157">
        <v>43672</v>
      </c>
      <c r="N157">
        <v>56</v>
      </c>
      <c r="O157">
        <v>11.290000000000001</v>
      </c>
      <c r="P157">
        <v>0</v>
      </c>
      <c r="Q157">
        <v>52.94</v>
      </c>
      <c r="R157">
        <v>11531.300000000001</v>
      </c>
      <c r="S157">
        <v>1384.674712</v>
      </c>
      <c r="T157">
        <v>1572.37300540406</v>
      </c>
      <c r="U157">
        <v>0.23078380086715999</v>
      </c>
      <c r="V157">
        <v>0.10845039249911601</v>
      </c>
      <c r="W157">
        <v>2.1665738342739401E-3</v>
      </c>
      <c r="X157">
        <v>10154.700000000001</v>
      </c>
      <c r="Y157">
        <v>85.05</v>
      </c>
      <c r="Z157">
        <v>61996.805761316908</v>
      </c>
      <c r="AA157">
        <v>14.244897959183699</v>
      </c>
      <c r="AB157">
        <v>16.280713838918285</v>
      </c>
      <c r="AC157">
        <v>14.790000000000001</v>
      </c>
      <c r="AD157">
        <v>93.622360513860713</v>
      </c>
      <c r="AE157">
        <v>0.33229999999999998</v>
      </c>
      <c r="AF157">
        <v>0.11478466921644338</v>
      </c>
      <c r="AG157">
        <v>0.1703452268686628</v>
      </c>
      <c r="AH157">
        <v>0.29147973098293284</v>
      </c>
      <c r="AI157">
        <v>189.08412042986743</v>
      </c>
      <c r="AJ157">
        <v>5.4464671148117025</v>
      </c>
      <c r="AK157">
        <v>1.0484104728439387</v>
      </c>
      <c r="AL157">
        <v>2.6085631349782292</v>
      </c>
      <c r="AM157">
        <v>2</v>
      </c>
      <c r="AN157">
        <v>1.22989473257205</v>
      </c>
      <c r="AO157">
        <v>105</v>
      </c>
      <c r="AP157">
        <v>3.3707865168539325E-2</v>
      </c>
      <c r="AQ157">
        <v>6.5</v>
      </c>
      <c r="AR157">
        <v>4.1112948487859864</v>
      </c>
      <c r="AS157">
        <v>-14180.409999999916</v>
      </c>
      <c r="AT157">
        <v>0.47122980895458139</v>
      </c>
      <c r="AU157">
        <v>15967049.449999999</v>
      </c>
    </row>
    <row r="158" spans="1:47" ht="15" x14ac:dyDescent="0.25">
      <c r="A158" t="s">
        <v>945</v>
      </c>
      <c r="B158" t="s">
        <v>170</v>
      </c>
      <c r="C158" t="s">
        <v>171</v>
      </c>
      <c r="D158"/>
      <c r="E158">
        <v>88.882000000000005</v>
      </c>
      <c r="F158" t="s">
        <v>1539</v>
      </c>
      <c r="G158">
        <v>563928</v>
      </c>
      <c r="H158">
        <v>0.40569303073907337</v>
      </c>
      <c r="I158">
        <v>1495802</v>
      </c>
      <c r="J158">
        <v>1.1411987232819141E-2</v>
      </c>
      <c r="K158">
        <v>0.70052794630289206</v>
      </c>
      <c r="L158" s="126">
        <v>137312.5962</v>
      </c>
      <c r="M158">
        <v>35188</v>
      </c>
      <c r="N158">
        <v>74</v>
      </c>
      <c r="O158">
        <v>66.66</v>
      </c>
      <c r="P158">
        <v>0</v>
      </c>
      <c r="Q158">
        <v>-120.67</v>
      </c>
      <c r="R158">
        <v>10441.6</v>
      </c>
      <c r="S158">
        <v>1955.048094</v>
      </c>
      <c r="T158">
        <v>2240.7429178845005</v>
      </c>
      <c r="U158">
        <v>0.40047274407357902</v>
      </c>
      <c r="V158">
        <v>9.9365280371460807E-2</v>
      </c>
      <c r="W158">
        <v>6.4025949225574403E-3</v>
      </c>
      <c r="X158">
        <v>9110.3000000000011</v>
      </c>
      <c r="Y158">
        <v>97.26</v>
      </c>
      <c r="Z158">
        <v>59701.932860374305</v>
      </c>
      <c r="AA158">
        <v>15.414414414414399</v>
      </c>
      <c r="AB158">
        <v>20.101255336212212</v>
      </c>
      <c r="AC158">
        <v>8</v>
      </c>
      <c r="AD158">
        <v>244.38101175</v>
      </c>
      <c r="AE158">
        <v>0.40970000000000001</v>
      </c>
      <c r="AF158">
        <v>0.10657995756194731</v>
      </c>
      <c r="AG158">
        <v>0.15610844041307023</v>
      </c>
      <c r="AH158">
        <v>0.26835149719530882</v>
      </c>
      <c r="AI158">
        <v>184.2399688812975</v>
      </c>
      <c r="AJ158">
        <v>6.051424466543402</v>
      </c>
      <c r="AK158">
        <v>1.1013105014464268</v>
      </c>
      <c r="AL158">
        <v>2.6430009328202821</v>
      </c>
      <c r="AM158">
        <v>0.5</v>
      </c>
      <c r="AN158">
        <v>1.3983213048961101</v>
      </c>
      <c r="AO158">
        <v>117</v>
      </c>
      <c r="AP158">
        <v>0</v>
      </c>
      <c r="AQ158">
        <v>9.2899999999999991</v>
      </c>
      <c r="AR158">
        <v>3.6888365971586987</v>
      </c>
      <c r="AS158">
        <v>56606.030000000028</v>
      </c>
      <c r="AT158">
        <v>0.48307706178039883</v>
      </c>
      <c r="AU158">
        <v>20413855.27</v>
      </c>
    </row>
    <row r="159" spans="1:47" ht="15" x14ac:dyDescent="0.25">
      <c r="A159" t="s">
        <v>946</v>
      </c>
      <c r="B159" t="s">
        <v>774</v>
      </c>
      <c r="C159" t="s">
        <v>130</v>
      </c>
      <c r="D159"/>
      <c r="E159">
        <v>93.829000000000008</v>
      </c>
      <c r="F159" t="s">
        <v>1539</v>
      </c>
      <c r="G159">
        <v>1033702</v>
      </c>
      <c r="H159">
        <v>0.49416267650564177</v>
      </c>
      <c r="I159">
        <v>1024708</v>
      </c>
      <c r="J159">
        <v>0</v>
      </c>
      <c r="K159">
        <v>0.66540938684792439</v>
      </c>
      <c r="L159" s="126">
        <v>142765.74160000001</v>
      </c>
      <c r="M159">
        <v>35036</v>
      </c>
      <c r="N159">
        <v>18</v>
      </c>
      <c r="O159">
        <v>5.12</v>
      </c>
      <c r="P159">
        <v>0</v>
      </c>
      <c r="Q159">
        <v>13.989999999999995</v>
      </c>
      <c r="R159">
        <v>10580.6</v>
      </c>
      <c r="S159">
        <v>563.88224500000001</v>
      </c>
      <c r="T159">
        <v>639.70617012156004</v>
      </c>
      <c r="U159">
        <v>0.39335045209660802</v>
      </c>
      <c r="V159">
        <v>9.8587482569166607E-2</v>
      </c>
      <c r="W159" t="s">
        <v>1561</v>
      </c>
      <c r="X159">
        <v>9326.5</v>
      </c>
      <c r="Y159">
        <v>40.24</v>
      </c>
      <c r="Z159">
        <v>48748.328031809098</v>
      </c>
      <c r="AA159">
        <v>14.72</v>
      </c>
      <c r="AB159">
        <v>14.012978255467196</v>
      </c>
      <c r="AC159">
        <v>4.0999999999999996</v>
      </c>
      <c r="AD159">
        <v>137.5322548780488</v>
      </c>
      <c r="AE159">
        <v>0.432</v>
      </c>
      <c r="AF159">
        <v>0.10673416268476726</v>
      </c>
      <c r="AG159">
        <v>0.17639739657240142</v>
      </c>
      <c r="AH159">
        <v>0.29433937660535381</v>
      </c>
      <c r="AI159">
        <v>180.76823823385322</v>
      </c>
      <c r="AJ159">
        <v>6.785534572067653</v>
      </c>
      <c r="AK159">
        <v>2.0901645214456694</v>
      </c>
      <c r="AL159">
        <v>3.3995473452890166</v>
      </c>
      <c r="AM159">
        <v>2.5</v>
      </c>
      <c r="AN159">
        <v>1.1287459471182799</v>
      </c>
      <c r="AO159">
        <v>69</v>
      </c>
      <c r="AP159">
        <v>0.1464968152866242</v>
      </c>
      <c r="AQ159">
        <v>2.0099999999999998</v>
      </c>
      <c r="AR159">
        <v>4.0177363672630193</v>
      </c>
      <c r="AS159">
        <v>-27777.520000000019</v>
      </c>
      <c r="AT159">
        <v>0.56752392809719809</v>
      </c>
      <c r="AU159">
        <v>5966223.5700000003</v>
      </c>
    </row>
    <row r="160" spans="1:47" ht="15" x14ac:dyDescent="0.25">
      <c r="A160" t="s">
        <v>947</v>
      </c>
      <c r="B160" t="s">
        <v>422</v>
      </c>
      <c r="C160" t="s">
        <v>198</v>
      </c>
      <c r="D160"/>
      <c r="E160">
        <v>84.451000000000008</v>
      </c>
      <c r="F160" t="s">
        <v>1543</v>
      </c>
      <c r="G160">
        <v>401940</v>
      </c>
      <c r="H160">
        <v>0.38856134087609484</v>
      </c>
      <c r="I160">
        <v>611992</v>
      </c>
      <c r="J160">
        <v>1.3202459159038708E-3</v>
      </c>
      <c r="K160">
        <v>0.77439636265820444</v>
      </c>
      <c r="L160" s="126">
        <v>121205.0852</v>
      </c>
      <c r="M160">
        <v>40287</v>
      </c>
      <c r="N160">
        <v>55</v>
      </c>
      <c r="O160">
        <v>90.54</v>
      </c>
      <c r="P160">
        <v>0</v>
      </c>
      <c r="Q160">
        <v>96.7</v>
      </c>
      <c r="R160">
        <v>10268.9</v>
      </c>
      <c r="S160">
        <v>3461.3670820000002</v>
      </c>
      <c r="T160">
        <v>4251.1434981868697</v>
      </c>
      <c r="U160">
        <v>0.38606207095142198</v>
      </c>
      <c r="V160">
        <v>0.16545806712562899</v>
      </c>
      <c r="W160">
        <v>3.7023389014826302E-3</v>
      </c>
      <c r="X160">
        <v>8361.1</v>
      </c>
      <c r="Y160">
        <v>209.28</v>
      </c>
      <c r="Z160">
        <v>57099.20465405201</v>
      </c>
      <c r="AA160">
        <v>11.972222222222198</v>
      </c>
      <c r="AB160">
        <v>16.539406928516822</v>
      </c>
      <c r="AC160">
        <v>33.75</v>
      </c>
      <c r="AD160">
        <v>102.55902465185186</v>
      </c>
      <c r="AE160">
        <v>0.73099999999999998</v>
      </c>
      <c r="AF160">
        <v>0.12014877563492432</v>
      </c>
      <c r="AG160">
        <v>0.1448922851301456</v>
      </c>
      <c r="AH160">
        <v>0.27152532188584233</v>
      </c>
      <c r="AI160">
        <v>145.91633537699425</v>
      </c>
      <c r="AJ160">
        <v>7.3454387312649736</v>
      </c>
      <c r="AK160">
        <v>1.5359184667471835</v>
      </c>
      <c r="AL160">
        <v>3.3947689825172747</v>
      </c>
      <c r="AM160">
        <v>2.38</v>
      </c>
      <c r="AN160">
        <v>1.4372657123488899</v>
      </c>
      <c r="AO160">
        <v>63</v>
      </c>
      <c r="AP160">
        <v>4.1887337506018293E-2</v>
      </c>
      <c r="AQ160">
        <v>32.1</v>
      </c>
      <c r="AR160">
        <v>3.0184716105936173</v>
      </c>
      <c r="AS160">
        <v>117590.81000000006</v>
      </c>
      <c r="AT160">
        <v>0.59375544600373464</v>
      </c>
      <c r="AU160">
        <v>35544299.270000003</v>
      </c>
    </row>
    <row r="161" spans="1:47" ht="15" x14ac:dyDescent="0.25">
      <c r="A161" t="s">
        <v>1508</v>
      </c>
      <c r="B161" t="s">
        <v>475</v>
      </c>
      <c r="C161" t="s">
        <v>204</v>
      </c>
      <c r="D161"/>
      <c r="E161">
        <v>94.097999999999999</v>
      </c>
      <c r="F161" t="s">
        <v>1539</v>
      </c>
      <c r="G161">
        <v>441224</v>
      </c>
      <c r="H161">
        <v>0.31589308757554108</v>
      </c>
      <c r="I161">
        <v>358054</v>
      </c>
      <c r="J161">
        <v>0</v>
      </c>
      <c r="K161">
        <v>0.74582976658544786</v>
      </c>
      <c r="L161" s="126">
        <v>168737.54810000001</v>
      </c>
      <c r="M161">
        <v>38294</v>
      </c>
      <c r="N161">
        <v>25</v>
      </c>
      <c r="O161">
        <v>28.69</v>
      </c>
      <c r="P161">
        <v>0</v>
      </c>
      <c r="Q161">
        <v>77.36</v>
      </c>
      <c r="R161">
        <v>10166.5</v>
      </c>
      <c r="S161">
        <v>1504.147258</v>
      </c>
      <c r="T161">
        <v>1779.2755012263501</v>
      </c>
      <c r="U161">
        <v>0.37710788819587798</v>
      </c>
      <c r="V161">
        <v>0.13231199800518501</v>
      </c>
      <c r="W161">
        <v>7.5769622551145202E-3</v>
      </c>
      <c r="X161">
        <v>8594.4</v>
      </c>
      <c r="Y161">
        <v>85.69</v>
      </c>
      <c r="Z161">
        <v>66886.437273894306</v>
      </c>
      <c r="AA161">
        <v>19.161290322580598</v>
      </c>
      <c r="AB161">
        <v>17.553358128136306</v>
      </c>
      <c r="AC161">
        <v>11.53</v>
      </c>
      <c r="AD161">
        <v>130.4550960971379</v>
      </c>
      <c r="AE161">
        <v>0.33229999999999998</v>
      </c>
      <c r="AF161">
        <v>0.10100117079803325</v>
      </c>
      <c r="AG161">
        <v>0.1282146701178373</v>
      </c>
      <c r="AH161">
        <v>0.23459539867239568</v>
      </c>
      <c r="AI161">
        <v>138.73774584908361</v>
      </c>
      <c r="AJ161">
        <v>5.2798334786900645</v>
      </c>
      <c r="AK161">
        <v>1.1712017806998207</v>
      </c>
      <c r="AL161">
        <v>3.2804978867367574</v>
      </c>
      <c r="AM161">
        <v>3.5</v>
      </c>
      <c r="AN161">
        <v>1.0571785086244201</v>
      </c>
      <c r="AO161">
        <v>69</v>
      </c>
      <c r="AP161">
        <v>2.3255813953488372E-2</v>
      </c>
      <c r="AQ161">
        <v>9.52</v>
      </c>
      <c r="AR161">
        <v>3.6337055636614526</v>
      </c>
      <c r="AS161">
        <v>-29095.699999999953</v>
      </c>
      <c r="AT161">
        <v>0.49311070253675338</v>
      </c>
      <c r="AU161">
        <v>15291881.710000001</v>
      </c>
    </row>
    <row r="162" spans="1:47" ht="15" x14ac:dyDescent="0.25">
      <c r="A162" t="s">
        <v>948</v>
      </c>
      <c r="B162" t="s">
        <v>546</v>
      </c>
      <c r="C162" t="s">
        <v>295</v>
      </c>
      <c r="D162"/>
      <c r="E162">
        <v>81.977000000000004</v>
      </c>
      <c r="F162" t="s">
        <v>1543</v>
      </c>
      <c r="G162">
        <v>2403109</v>
      </c>
      <c r="H162">
        <v>0.28243596457529702</v>
      </c>
      <c r="I162">
        <v>1134029</v>
      </c>
      <c r="J162">
        <v>0</v>
      </c>
      <c r="K162">
        <v>0.54580971081856144</v>
      </c>
      <c r="L162" s="126">
        <v>193218.58069999999</v>
      </c>
      <c r="M162">
        <v>37547</v>
      </c>
      <c r="N162">
        <v>69</v>
      </c>
      <c r="O162">
        <v>40.039999999999992</v>
      </c>
      <c r="P162">
        <v>0</v>
      </c>
      <c r="Q162">
        <v>-335.05</v>
      </c>
      <c r="R162">
        <v>11908.9</v>
      </c>
      <c r="S162">
        <v>1513.9979579999999</v>
      </c>
      <c r="T162">
        <v>1859.3473341093702</v>
      </c>
      <c r="U162">
        <v>0.55468240862713203</v>
      </c>
      <c r="V162">
        <v>0.150403723992341</v>
      </c>
      <c r="W162" t="s">
        <v>1561</v>
      </c>
      <c r="X162">
        <v>9697</v>
      </c>
      <c r="Y162">
        <v>86.44</v>
      </c>
      <c r="Z162">
        <v>48621.008792225803</v>
      </c>
      <c r="AA162">
        <v>14</v>
      </c>
      <c r="AB162">
        <v>17.515015710319297</v>
      </c>
      <c r="AC162">
        <v>9.17</v>
      </c>
      <c r="AD162">
        <v>165.1033760087241</v>
      </c>
      <c r="AE162">
        <v>0.27689999999999998</v>
      </c>
      <c r="AF162">
        <v>8.4345384817410315E-2</v>
      </c>
      <c r="AG162">
        <v>0.2985766541061563</v>
      </c>
      <c r="AH162">
        <v>0.39085893213121553</v>
      </c>
      <c r="AI162">
        <v>193.64953463167089</v>
      </c>
      <c r="AJ162">
        <v>10.445700121083958</v>
      </c>
      <c r="AK162">
        <v>0.9320988113307298</v>
      </c>
      <c r="AL162">
        <v>2.643407950611389</v>
      </c>
      <c r="AM162">
        <v>0</v>
      </c>
      <c r="AN162">
        <v>1.7718688246688501</v>
      </c>
      <c r="AO162">
        <v>208</v>
      </c>
      <c r="AP162">
        <v>2.524271844660194E-2</v>
      </c>
      <c r="AQ162">
        <v>4.7</v>
      </c>
      <c r="AR162">
        <v>3.3270355136518632</v>
      </c>
      <c r="AS162">
        <v>-24487.54999999993</v>
      </c>
      <c r="AT162">
        <v>0.4444597217291037</v>
      </c>
      <c r="AU162">
        <v>18030000.050000001</v>
      </c>
    </row>
    <row r="163" spans="1:47" ht="15" x14ac:dyDescent="0.25">
      <c r="A163" t="s">
        <v>1569</v>
      </c>
      <c r="B163" t="s">
        <v>775</v>
      </c>
      <c r="C163" t="s">
        <v>130</v>
      </c>
      <c r="D163"/>
      <c r="E163">
        <v>93.677000000000007</v>
      </c>
      <c r="F163" t="s">
        <v>1540</v>
      </c>
      <c r="G163">
        <v>376435</v>
      </c>
      <c r="H163">
        <v>0.22235668372570311</v>
      </c>
      <c r="I163">
        <v>376435</v>
      </c>
      <c r="J163">
        <v>0</v>
      </c>
      <c r="K163">
        <v>0.73161107545643012</v>
      </c>
      <c r="L163" s="126">
        <v>165027.397</v>
      </c>
      <c r="M163">
        <v>36805</v>
      </c>
      <c r="N163">
        <v>39</v>
      </c>
      <c r="O163">
        <v>12.01</v>
      </c>
      <c r="P163">
        <v>0</v>
      </c>
      <c r="Q163">
        <v>22.83</v>
      </c>
      <c r="R163">
        <v>11595.1</v>
      </c>
      <c r="S163">
        <v>523.88377600000001</v>
      </c>
      <c r="T163">
        <v>626.97687566294599</v>
      </c>
      <c r="U163">
        <v>0.44690172081221302</v>
      </c>
      <c r="V163">
        <v>0.15440844841127499</v>
      </c>
      <c r="W163" t="s">
        <v>1561</v>
      </c>
      <c r="X163">
        <v>9688.5</v>
      </c>
      <c r="Y163">
        <v>40.11</v>
      </c>
      <c r="Z163">
        <v>53757.915731737703</v>
      </c>
      <c r="AA163">
        <v>14.9791666666667</v>
      </c>
      <c r="AB163">
        <v>13.061176165544753</v>
      </c>
      <c r="AC163">
        <v>9.6</v>
      </c>
      <c r="AD163">
        <v>54.571226666666668</v>
      </c>
      <c r="AE163">
        <v>0.33229999999999998</v>
      </c>
      <c r="AF163">
        <v>0.11828699609330111</v>
      </c>
      <c r="AG163">
        <v>0.14527310574867824</v>
      </c>
      <c r="AH163">
        <v>0.26994158870363533</v>
      </c>
      <c r="AI163">
        <v>254.07543828957969</v>
      </c>
      <c r="AJ163">
        <v>5.0313545595239884</v>
      </c>
      <c r="AK163">
        <v>1.1565350923324269</v>
      </c>
      <c r="AL163">
        <v>2.9174145417937583</v>
      </c>
      <c r="AM163">
        <v>3.5</v>
      </c>
      <c r="AN163">
        <v>0.933996471893489</v>
      </c>
      <c r="AO163">
        <v>79</v>
      </c>
      <c r="AP163">
        <v>3.4843205574912892E-3</v>
      </c>
      <c r="AQ163">
        <v>2.81</v>
      </c>
      <c r="AR163">
        <v>3.2513448918302652</v>
      </c>
      <c r="AS163">
        <v>9944.0400000000081</v>
      </c>
      <c r="AT163">
        <v>0.63452368997711939</v>
      </c>
      <c r="AU163">
        <v>6074462.3499999996</v>
      </c>
    </row>
    <row r="164" spans="1:47" ht="15" x14ac:dyDescent="0.25">
      <c r="A164" t="s">
        <v>949</v>
      </c>
      <c r="B164" t="s">
        <v>596</v>
      </c>
      <c r="C164" t="s">
        <v>233</v>
      </c>
      <c r="D164"/>
      <c r="E164">
        <v>79.097999999999999</v>
      </c>
      <c r="F164" t="s">
        <v>1539</v>
      </c>
      <c r="G164">
        <v>1502010</v>
      </c>
      <c r="H164">
        <v>0.79001855531088472</v>
      </c>
      <c r="I164">
        <v>1358609</v>
      </c>
      <c r="J164">
        <v>0</v>
      </c>
      <c r="K164">
        <v>0.59908591533174915</v>
      </c>
      <c r="L164" s="126">
        <v>152802.63279999999</v>
      </c>
      <c r="M164">
        <v>37295</v>
      </c>
      <c r="N164">
        <v>20</v>
      </c>
      <c r="O164">
        <v>55.349999999999994</v>
      </c>
      <c r="P164">
        <v>0</v>
      </c>
      <c r="Q164">
        <v>45.900000000000006</v>
      </c>
      <c r="R164">
        <v>10918.5</v>
      </c>
      <c r="S164">
        <v>1009.775775</v>
      </c>
      <c r="T164">
        <v>1218.4833469799401</v>
      </c>
      <c r="U164">
        <v>0.50977126085243996</v>
      </c>
      <c r="V164">
        <v>0.13626941486093799</v>
      </c>
      <c r="W164">
        <v>4.8826364447097197E-3</v>
      </c>
      <c r="X164">
        <v>9048.3000000000011</v>
      </c>
      <c r="Y164">
        <v>72</v>
      </c>
      <c r="Z164">
        <v>52188.638888888905</v>
      </c>
      <c r="AA164">
        <v>13.3670886075949</v>
      </c>
      <c r="AB164">
        <v>14.024663541666666</v>
      </c>
      <c r="AC164">
        <v>14.74</v>
      </c>
      <c r="AD164">
        <v>68.50581919945725</v>
      </c>
      <c r="AE164">
        <v>0.47620000000000001</v>
      </c>
      <c r="AF164">
        <v>0.12561200100529726</v>
      </c>
      <c r="AG164">
        <v>0.15658277735242995</v>
      </c>
      <c r="AH164">
        <v>0.28875064973610992</v>
      </c>
      <c r="AI164">
        <v>158.05390062957295</v>
      </c>
      <c r="AJ164">
        <v>5.2099229945049785</v>
      </c>
      <c r="AK164">
        <v>1.3694120890481771</v>
      </c>
      <c r="AL164">
        <v>2.4791696689828884</v>
      </c>
      <c r="AM164">
        <v>1</v>
      </c>
      <c r="AN164">
        <v>2.0455552554083098</v>
      </c>
      <c r="AO164">
        <v>132</v>
      </c>
      <c r="AP164">
        <v>0</v>
      </c>
      <c r="AQ164">
        <v>5.55</v>
      </c>
      <c r="AR164">
        <v>2.9580739569342751</v>
      </c>
      <c r="AS164">
        <v>4801.9499999999534</v>
      </c>
      <c r="AT164">
        <v>0.71123600572502244</v>
      </c>
      <c r="AU164">
        <v>11025232.710000001</v>
      </c>
    </row>
    <row r="165" spans="1:47" ht="15" x14ac:dyDescent="0.25">
      <c r="A165" t="s">
        <v>950</v>
      </c>
      <c r="B165" t="s">
        <v>398</v>
      </c>
      <c r="C165" t="s">
        <v>164</v>
      </c>
      <c r="D165"/>
      <c r="E165">
        <v>87.64</v>
      </c>
      <c r="F165" t="s">
        <v>1539</v>
      </c>
      <c r="G165">
        <v>544040</v>
      </c>
      <c r="H165">
        <v>0.20169887233249709</v>
      </c>
      <c r="I165">
        <v>420231</v>
      </c>
      <c r="J165">
        <v>0</v>
      </c>
      <c r="K165">
        <v>0.67386834609769108</v>
      </c>
      <c r="L165" s="126">
        <v>140338.7176</v>
      </c>
      <c r="M165">
        <v>34585</v>
      </c>
      <c r="N165">
        <v>80</v>
      </c>
      <c r="O165">
        <v>138.72999999999999</v>
      </c>
      <c r="P165">
        <v>0</v>
      </c>
      <c r="Q165">
        <v>-65.190000000000026</v>
      </c>
      <c r="R165">
        <v>8997.2000000000007</v>
      </c>
      <c r="S165">
        <v>2322.0804720000001</v>
      </c>
      <c r="T165">
        <v>2636.53172262927</v>
      </c>
      <c r="U165">
        <v>0.493064946631186</v>
      </c>
      <c r="V165">
        <v>8.4684251631740995E-2</v>
      </c>
      <c r="W165">
        <v>8.3719269139954297E-3</v>
      </c>
      <c r="X165">
        <v>7924.1</v>
      </c>
      <c r="Y165">
        <v>131.72</v>
      </c>
      <c r="Z165">
        <v>56077.154722137901</v>
      </c>
      <c r="AA165">
        <v>12.705035971222999</v>
      </c>
      <c r="AB165">
        <v>17.628913392043732</v>
      </c>
      <c r="AC165">
        <v>19.27</v>
      </c>
      <c r="AD165">
        <v>120.5023597301505</v>
      </c>
      <c r="AE165">
        <v>0.3765</v>
      </c>
      <c r="AF165">
        <v>0.11646850301148083</v>
      </c>
      <c r="AG165">
        <v>0.12746866383821065</v>
      </c>
      <c r="AH165">
        <v>0.2526789763691325</v>
      </c>
      <c r="AI165">
        <v>142.4373547722596</v>
      </c>
      <c r="AJ165">
        <v>7.4264990884381303</v>
      </c>
      <c r="AK165">
        <v>1.6897137423620792</v>
      </c>
      <c r="AL165">
        <v>2.6208044722464936</v>
      </c>
      <c r="AM165">
        <v>1</v>
      </c>
      <c r="AN165">
        <v>1.5150322630745701</v>
      </c>
      <c r="AO165">
        <v>68</v>
      </c>
      <c r="AP165">
        <v>4.3362241494329552E-2</v>
      </c>
      <c r="AQ165">
        <v>22.35</v>
      </c>
      <c r="AR165">
        <v>3.2361526606553608</v>
      </c>
      <c r="AS165">
        <v>97058.70000000007</v>
      </c>
      <c r="AT165">
        <v>0.64968559032015416</v>
      </c>
      <c r="AU165">
        <v>20892191.329999998</v>
      </c>
    </row>
    <row r="166" spans="1:47" ht="15" x14ac:dyDescent="0.25">
      <c r="A166" t="s">
        <v>951</v>
      </c>
      <c r="B166" t="s">
        <v>780</v>
      </c>
      <c r="C166" t="s">
        <v>124</v>
      </c>
      <c r="D166"/>
      <c r="E166">
        <v>85.734000000000009</v>
      </c>
      <c r="F166" t="s">
        <v>1539</v>
      </c>
      <c r="G166">
        <v>185155</v>
      </c>
      <c r="H166">
        <v>0.45404767518559996</v>
      </c>
      <c r="I166">
        <v>185155</v>
      </c>
      <c r="J166">
        <v>2.4728439707776564E-2</v>
      </c>
      <c r="K166">
        <v>0.76244027776348589</v>
      </c>
      <c r="L166" s="126">
        <v>147265.03020000001</v>
      </c>
      <c r="M166">
        <v>37149</v>
      </c>
      <c r="N166">
        <v>23</v>
      </c>
      <c r="O166">
        <v>16.84</v>
      </c>
      <c r="P166">
        <v>0</v>
      </c>
      <c r="Q166">
        <v>29.450000000000003</v>
      </c>
      <c r="R166">
        <v>10852.7</v>
      </c>
      <c r="S166">
        <v>1201.061359</v>
      </c>
      <c r="T166">
        <v>1433.9316777007102</v>
      </c>
      <c r="U166">
        <v>0.37287721451040401</v>
      </c>
      <c r="V166">
        <v>0.15344956909899199</v>
      </c>
      <c r="W166" t="s">
        <v>1561</v>
      </c>
      <c r="X166">
        <v>9090.2000000000007</v>
      </c>
      <c r="Y166">
        <v>82.850000000000009</v>
      </c>
      <c r="Z166">
        <v>55685.623777911904</v>
      </c>
      <c r="AA166">
        <v>13.884210526315799</v>
      </c>
      <c r="AB166">
        <v>14.496817851538925</v>
      </c>
      <c r="AC166">
        <v>10.120000000000001</v>
      </c>
      <c r="AD166">
        <v>118.68195247035572</v>
      </c>
      <c r="AE166">
        <v>0.4541</v>
      </c>
      <c r="AF166">
        <v>0.11771672208546359</v>
      </c>
      <c r="AG166">
        <v>0.16956076729910852</v>
      </c>
      <c r="AH166">
        <v>0.29363030669944362</v>
      </c>
      <c r="AI166">
        <v>167.84488027143331</v>
      </c>
      <c r="AJ166">
        <v>6.5926673677526884</v>
      </c>
      <c r="AK166">
        <v>1.9378551232191754</v>
      </c>
      <c r="AL166">
        <v>3.0202557145124809</v>
      </c>
      <c r="AM166">
        <v>0.5</v>
      </c>
      <c r="AN166">
        <v>1.64580257366576</v>
      </c>
      <c r="AO166">
        <v>112</v>
      </c>
      <c r="AP166">
        <v>8.4033613445378148E-3</v>
      </c>
      <c r="AQ166">
        <v>6.71</v>
      </c>
      <c r="AR166">
        <v>4.8288414276264922</v>
      </c>
      <c r="AS166">
        <v>-40062.229999999981</v>
      </c>
      <c r="AT166">
        <v>0.40534981527117797</v>
      </c>
      <c r="AU166">
        <v>13034785.810000001</v>
      </c>
    </row>
    <row r="167" spans="1:47" ht="15" x14ac:dyDescent="0.25">
      <c r="A167" t="s">
        <v>952</v>
      </c>
      <c r="B167" t="s">
        <v>172</v>
      </c>
      <c r="C167" t="s">
        <v>173</v>
      </c>
      <c r="D167"/>
      <c r="E167">
        <v>72.445000000000007</v>
      </c>
      <c r="F167" t="s">
        <v>1543</v>
      </c>
      <c r="G167">
        <v>3177390</v>
      </c>
      <c r="H167">
        <v>0.33751172906516558</v>
      </c>
      <c r="I167">
        <v>3177390</v>
      </c>
      <c r="J167">
        <v>7.9674745099252813E-3</v>
      </c>
      <c r="K167">
        <v>0.60531530581773318</v>
      </c>
      <c r="L167" s="126">
        <v>110933.2074</v>
      </c>
      <c r="M167">
        <v>29764</v>
      </c>
      <c r="N167">
        <v>79</v>
      </c>
      <c r="O167">
        <v>836.73000000000013</v>
      </c>
      <c r="P167">
        <v>20</v>
      </c>
      <c r="Q167">
        <v>-345.56</v>
      </c>
      <c r="R167">
        <v>11075.7</v>
      </c>
      <c r="S167">
        <v>6036.5706950000003</v>
      </c>
      <c r="T167">
        <v>7865.3446755612003</v>
      </c>
      <c r="U167">
        <v>0.73775435773307096</v>
      </c>
      <c r="V167">
        <v>0.16837191136382401</v>
      </c>
      <c r="W167">
        <v>1.5904645675652099E-2</v>
      </c>
      <c r="X167">
        <v>8500.5</v>
      </c>
      <c r="Y167">
        <v>409.52</v>
      </c>
      <c r="Z167">
        <v>57593.980430748205</v>
      </c>
      <c r="AA167">
        <v>10.946188340807199</v>
      </c>
      <c r="AB167">
        <v>14.740600446864624</v>
      </c>
      <c r="AC167">
        <v>43.5</v>
      </c>
      <c r="AD167">
        <v>138.77174011494253</v>
      </c>
      <c r="AE167">
        <v>0.47620000000000001</v>
      </c>
      <c r="AF167">
        <v>0.12604067426271376</v>
      </c>
      <c r="AG167">
        <v>0.12377421736431812</v>
      </c>
      <c r="AH167">
        <v>0.25418008062422759</v>
      </c>
      <c r="AI167">
        <v>0</v>
      </c>
      <c r="AJ167" t="s">
        <v>1561</v>
      </c>
      <c r="AK167" t="s">
        <v>1561</v>
      </c>
      <c r="AL167" t="s">
        <v>1561</v>
      </c>
      <c r="AM167">
        <v>0.5</v>
      </c>
      <c r="AN167">
        <v>0.72346897215397099</v>
      </c>
      <c r="AO167">
        <v>26</v>
      </c>
      <c r="AP167">
        <v>0.13695090439276486</v>
      </c>
      <c r="AQ167">
        <v>65.150000000000006</v>
      </c>
      <c r="AR167">
        <v>2.7936447406746812</v>
      </c>
      <c r="AS167">
        <v>4100.089999999851</v>
      </c>
      <c r="AT167">
        <v>0.59286236116142343</v>
      </c>
      <c r="AU167">
        <v>66876297.869999997</v>
      </c>
    </row>
    <row r="168" spans="1:47" ht="15" x14ac:dyDescent="0.25">
      <c r="A168" t="s">
        <v>953</v>
      </c>
      <c r="B168" t="s">
        <v>174</v>
      </c>
      <c r="C168" t="s">
        <v>109</v>
      </c>
      <c r="D168"/>
      <c r="E168">
        <v>61.036000000000001</v>
      </c>
      <c r="F168" t="s">
        <v>1543</v>
      </c>
      <c r="G168">
        <v>2699070</v>
      </c>
      <c r="H168">
        <v>7.0756205103056191E-2</v>
      </c>
      <c r="I168">
        <v>2326279</v>
      </c>
      <c r="J168">
        <v>4.9043051346017467E-3</v>
      </c>
      <c r="K168">
        <v>0.71227320535734617</v>
      </c>
      <c r="L168" s="126">
        <v>73638.127900000007</v>
      </c>
      <c r="M168">
        <v>29825</v>
      </c>
      <c r="N168">
        <v>3</v>
      </c>
      <c r="O168">
        <v>1386.8799999999999</v>
      </c>
      <c r="P168">
        <v>933.62</v>
      </c>
      <c r="Q168">
        <v>-237.17</v>
      </c>
      <c r="R168">
        <v>13992.4</v>
      </c>
      <c r="S168">
        <v>5217.8930039999996</v>
      </c>
      <c r="T168">
        <v>6918.7707530502003</v>
      </c>
      <c r="U168">
        <v>0.59736756342273201</v>
      </c>
      <c r="V168">
        <v>0.19139441633518001</v>
      </c>
      <c r="W168">
        <v>3.6451201635256799E-3</v>
      </c>
      <c r="X168">
        <v>10552.6</v>
      </c>
      <c r="Y168">
        <v>362.26</v>
      </c>
      <c r="Z168">
        <v>67276.102799094602</v>
      </c>
      <c r="AA168">
        <v>10.544502617800999</v>
      </c>
      <c r="AB168">
        <v>14.40372385579418</v>
      </c>
      <c r="AC168">
        <v>66.010000000000005</v>
      </c>
      <c r="AD168">
        <v>79.047008089683374</v>
      </c>
      <c r="AE168">
        <v>0.68669999999999998</v>
      </c>
      <c r="AF168">
        <v>0.1221204121844832</v>
      </c>
      <c r="AG168">
        <v>0.12814160116519621</v>
      </c>
      <c r="AH168">
        <v>0.28829050608818291</v>
      </c>
      <c r="AI168">
        <v>173.82495181574254</v>
      </c>
      <c r="AJ168">
        <v>6.8350242668136714</v>
      </c>
      <c r="AK168">
        <v>1.8991191289966924</v>
      </c>
      <c r="AL168">
        <v>2.9806006063947077</v>
      </c>
      <c r="AM168">
        <v>2.5</v>
      </c>
      <c r="AN168">
        <v>0.51071153483854304</v>
      </c>
      <c r="AO168">
        <v>11</v>
      </c>
      <c r="AP168">
        <v>0.23598244758654316</v>
      </c>
      <c r="AQ168">
        <v>172.73</v>
      </c>
      <c r="AR168">
        <v>2.6471932896951835</v>
      </c>
      <c r="AS168">
        <v>273079.45999999996</v>
      </c>
      <c r="AT168">
        <v>0.56796339441041988</v>
      </c>
      <c r="AU168">
        <v>73690363.280000001</v>
      </c>
    </row>
    <row r="169" spans="1:47" ht="15" x14ac:dyDescent="0.25">
      <c r="A169" t="s">
        <v>954</v>
      </c>
      <c r="B169" t="s">
        <v>496</v>
      </c>
      <c r="C169" t="s">
        <v>392</v>
      </c>
      <c r="D169"/>
      <c r="E169">
        <v>91.448000000000008</v>
      </c>
      <c r="F169" t="s">
        <v>1539</v>
      </c>
      <c r="G169">
        <v>1484078</v>
      </c>
      <c r="H169">
        <v>0.643179107395493</v>
      </c>
      <c r="I169">
        <v>1282120</v>
      </c>
      <c r="J169">
        <v>0</v>
      </c>
      <c r="K169">
        <v>0.67023335757994229</v>
      </c>
      <c r="L169" s="126">
        <v>202484.3474</v>
      </c>
      <c r="M169">
        <v>41842</v>
      </c>
      <c r="N169">
        <v>0</v>
      </c>
      <c r="O169">
        <v>21.24</v>
      </c>
      <c r="P169">
        <v>0</v>
      </c>
      <c r="Q169">
        <v>26.199999999999996</v>
      </c>
      <c r="R169">
        <v>11983.1</v>
      </c>
      <c r="S169">
        <v>1184.3991820000001</v>
      </c>
      <c r="T169">
        <v>1404.38450818877</v>
      </c>
      <c r="U169">
        <v>0.278214976848912</v>
      </c>
      <c r="V169">
        <v>0.163811859167596</v>
      </c>
      <c r="W169">
        <v>6.7544795045290703E-3</v>
      </c>
      <c r="X169">
        <v>10106.1</v>
      </c>
      <c r="Y169">
        <v>83.28</v>
      </c>
      <c r="Z169">
        <v>54659.762247838604</v>
      </c>
      <c r="AA169">
        <v>14.2298850574713</v>
      </c>
      <c r="AB169">
        <v>14.221892195004804</v>
      </c>
      <c r="AC169">
        <v>12</v>
      </c>
      <c r="AD169">
        <v>98.699931833333338</v>
      </c>
      <c r="AE169">
        <v>0.56489999999999996</v>
      </c>
      <c r="AF169">
        <v>0.12513764554556678</v>
      </c>
      <c r="AG169">
        <v>0.16343952270062459</v>
      </c>
      <c r="AH169">
        <v>0.29365810907995976</v>
      </c>
      <c r="AI169">
        <v>198.69399065491754</v>
      </c>
      <c r="AJ169">
        <v>7.1971276446567209</v>
      </c>
      <c r="AK169">
        <v>1.1032514776933113</v>
      </c>
      <c r="AL169">
        <v>1.8868890040920738</v>
      </c>
      <c r="AM169">
        <v>2.2999999999999998</v>
      </c>
      <c r="AN169">
        <v>1.0248180478484199</v>
      </c>
      <c r="AO169">
        <v>131</v>
      </c>
      <c r="AP169">
        <v>4.7872340425531915E-2</v>
      </c>
      <c r="AQ169">
        <v>6.06</v>
      </c>
      <c r="AR169">
        <v>3.7999643460164134</v>
      </c>
      <c r="AS169">
        <v>-2053.1300000000047</v>
      </c>
      <c r="AT169">
        <v>0.46215180704356668</v>
      </c>
      <c r="AU169">
        <v>14192800.75</v>
      </c>
    </row>
    <row r="170" spans="1:47" ht="15" x14ac:dyDescent="0.25">
      <c r="A170" t="s">
        <v>955</v>
      </c>
      <c r="B170" t="s">
        <v>751</v>
      </c>
      <c r="C170" t="s">
        <v>371</v>
      </c>
      <c r="D170"/>
      <c r="E170">
        <v>93.97</v>
      </c>
      <c r="F170" t="s">
        <v>1539</v>
      </c>
      <c r="G170">
        <v>257193</v>
      </c>
      <c r="H170">
        <v>0.49621119564636451</v>
      </c>
      <c r="I170">
        <v>391850</v>
      </c>
      <c r="J170">
        <v>0</v>
      </c>
      <c r="K170">
        <v>0.73083111961530423</v>
      </c>
      <c r="L170" s="126">
        <v>230831.1293</v>
      </c>
      <c r="M170">
        <v>52775</v>
      </c>
      <c r="N170">
        <v>107</v>
      </c>
      <c r="O170">
        <v>22.25</v>
      </c>
      <c r="P170">
        <v>0</v>
      </c>
      <c r="Q170">
        <v>72.579999999999984</v>
      </c>
      <c r="R170">
        <v>10987.300000000001</v>
      </c>
      <c r="S170">
        <v>1074.293803</v>
      </c>
      <c r="T170">
        <v>1206.1987490490801</v>
      </c>
      <c r="U170">
        <v>0.17656875844419301</v>
      </c>
      <c r="V170">
        <v>9.5427918055299404E-2</v>
      </c>
      <c r="W170">
        <v>4.6542202757172604E-3</v>
      </c>
      <c r="X170">
        <v>9785.8000000000011</v>
      </c>
      <c r="Y170">
        <v>60.54</v>
      </c>
      <c r="Z170">
        <v>64795.084241823606</v>
      </c>
      <c r="AA170">
        <v>15.417721518987298</v>
      </c>
      <c r="AB170">
        <v>17.745190006607203</v>
      </c>
      <c r="AC170">
        <v>11.4</v>
      </c>
      <c r="AD170">
        <v>94.236298508771924</v>
      </c>
      <c r="AE170">
        <v>0.75309999999999999</v>
      </c>
      <c r="AF170">
        <v>0.11302453470586785</v>
      </c>
      <c r="AG170">
        <v>0.15031171134329316</v>
      </c>
      <c r="AH170">
        <v>0.27920983807580879</v>
      </c>
      <c r="AI170">
        <v>159.75424927588455</v>
      </c>
      <c r="AJ170">
        <v>11.053300723096553</v>
      </c>
      <c r="AK170">
        <v>1.700456815228728</v>
      </c>
      <c r="AL170">
        <v>3.3418766132744446</v>
      </c>
      <c r="AM170">
        <v>0</v>
      </c>
      <c r="AN170">
        <v>1.26211281287177</v>
      </c>
      <c r="AO170">
        <v>133</v>
      </c>
      <c r="AP170">
        <v>3.7499999999999999E-2</v>
      </c>
      <c r="AQ170">
        <v>4.2</v>
      </c>
      <c r="AR170">
        <v>3.2848549406087182</v>
      </c>
      <c r="AS170">
        <v>55644.679999999993</v>
      </c>
      <c r="AT170">
        <v>0.40246594130885688</v>
      </c>
      <c r="AU170">
        <v>11803641.1</v>
      </c>
    </row>
    <row r="171" spans="1:47" ht="15" x14ac:dyDescent="0.25">
      <c r="A171" t="s">
        <v>956</v>
      </c>
      <c r="B171" t="s">
        <v>175</v>
      </c>
      <c r="C171" t="s">
        <v>176</v>
      </c>
      <c r="D171"/>
      <c r="E171">
        <v>80.426000000000002</v>
      </c>
      <c r="F171" t="s">
        <v>1543</v>
      </c>
      <c r="G171">
        <v>4322921</v>
      </c>
      <c r="H171">
        <v>0.43235017467228276</v>
      </c>
      <c r="I171">
        <v>3599124</v>
      </c>
      <c r="J171">
        <v>0</v>
      </c>
      <c r="K171">
        <v>0.63069597832150126</v>
      </c>
      <c r="L171" s="126">
        <v>131565.8481</v>
      </c>
      <c r="M171" t="s">
        <v>1561</v>
      </c>
      <c r="N171">
        <v>46</v>
      </c>
      <c r="O171">
        <v>456.3599999999999</v>
      </c>
      <c r="P171">
        <v>0</v>
      </c>
      <c r="Q171">
        <v>0</v>
      </c>
      <c r="R171">
        <v>9073.2000000000007</v>
      </c>
      <c r="S171">
        <v>4134.0563890000003</v>
      </c>
      <c r="T171">
        <v>5358.9169911715499</v>
      </c>
      <c r="U171">
        <v>0.75435757535817205</v>
      </c>
      <c r="V171">
        <v>0.15642331239618701</v>
      </c>
      <c r="W171">
        <v>2.3605550291878202E-2</v>
      </c>
      <c r="X171">
        <v>6999.4000000000005</v>
      </c>
      <c r="Y171">
        <v>241.70000000000002</v>
      </c>
      <c r="Z171">
        <v>56309.105502689301</v>
      </c>
      <c r="AA171">
        <v>13.9386973180077</v>
      </c>
      <c r="AB171">
        <v>17.104081046752171</v>
      </c>
      <c r="AC171">
        <v>22</v>
      </c>
      <c r="AD171">
        <v>187.91165404545455</v>
      </c>
      <c r="AE171">
        <v>1.3401000000000001</v>
      </c>
      <c r="AF171">
        <v>0.10475247243089908</v>
      </c>
      <c r="AG171">
        <v>0.16826499779450751</v>
      </c>
      <c r="AH171">
        <v>0.28147659673434317</v>
      </c>
      <c r="AI171">
        <v>135.02089654249269</v>
      </c>
      <c r="AJ171">
        <v>5.9507895066859682</v>
      </c>
      <c r="AK171">
        <v>1.0589389161996761</v>
      </c>
      <c r="AL171">
        <v>3.7856463997534862</v>
      </c>
      <c r="AM171">
        <v>0</v>
      </c>
      <c r="AN171">
        <v>0.81493290239808203</v>
      </c>
      <c r="AO171">
        <v>38</v>
      </c>
      <c r="AP171">
        <v>5.9751972942502819E-2</v>
      </c>
      <c r="AQ171">
        <v>62.37</v>
      </c>
      <c r="AR171">
        <v>2.3289698182406116</v>
      </c>
      <c r="AS171">
        <v>223673.29999999981</v>
      </c>
      <c r="AT171">
        <v>0.63327631596076905</v>
      </c>
      <c r="AU171">
        <v>37509296.210000001</v>
      </c>
    </row>
    <row r="172" spans="1:47" ht="15" x14ac:dyDescent="0.25">
      <c r="A172" t="s">
        <v>957</v>
      </c>
      <c r="B172" t="s">
        <v>423</v>
      </c>
      <c r="C172" t="s">
        <v>198</v>
      </c>
      <c r="D172"/>
      <c r="E172">
        <v>84.864000000000004</v>
      </c>
      <c r="F172" t="s">
        <v>1539</v>
      </c>
      <c r="G172">
        <v>12038092</v>
      </c>
      <c r="H172">
        <v>0.51389208999333302</v>
      </c>
      <c r="I172">
        <v>13038092</v>
      </c>
      <c r="J172">
        <v>0</v>
      </c>
      <c r="K172">
        <v>0.68619857242909899</v>
      </c>
      <c r="L172" s="126">
        <v>141203.52359999999</v>
      </c>
      <c r="M172">
        <v>40075</v>
      </c>
      <c r="N172">
        <v>240</v>
      </c>
      <c r="O172">
        <v>198.43999999999997</v>
      </c>
      <c r="P172">
        <v>0</v>
      </c>
      <c r="Q172">
        <v>49.139999999999986</v>
      </c>
      <c r="R172">
        <v>8862</v>
      </c>
      <c r="S172">
        <v>9156.0221540000002</v>
      </c>
      <c r="T172">
        <v>11248.8170782741</v>
      </c>
      <c r="U172">
        <v>0.39468819387044002</v>
      </c>
      <c r="V172">
        <v>0.141576857635026</v>
      </c>
      <c r="W172">
        <v>9.0999860964294493E-2</v>
      </c>
      <c r="X172">
        <v>7213.2</v>
      </c>
      <c r="Y172">
        <v>507.68</v>
      </c>
      <c r="Z172">
        <v>56857.7867751339</v>
      </c>
      <c r="AA172">
        <v>12.652336448598099</v>
      </c>
      <c r="AB172">
        <v>18.035026303971005</v>
      </c>
      <c r="AC172">
        <v>51</v>
      </c>
      <c r="AD172">
        <v>179.52984615686276</v>
      </c>
      <c r="AE172">
        <v>0</v>
      </c>
      <c r="AF172">
        <v>0.12103473420708387</v>
      </c>
      <c r="AG172">
        <v>0.12316062356510696</v>
      </c>
      <c r="AH172">
        <v>0.24509619145833297</v>
      </c>
      <c r="AI172">
        <v>124.11721825110821</v>
      </c>
      <c r="AJ172">
        <v>4.8662946005878105</v>
      </c>
      <c r="AK172">
        <v>1.142116321430457</v>
      </c>
      <c r="AL172">
        <v>2.3980855757554425</v>
      </c>
      <c r="AM172">
        <v>0.5</v>
      </c>
      <c r="AN172">
        <v>1.0211640837228499</v>
      </c>
      <c r="AO172">
        <v>35</v>
      </c>
      <c r="AP172">
        <v>6.3613231552162849E-2</v>
      </c>
      <c r="AQ172">
        <v>157.11000000000001</v>
      </c>
      <c r="AR172">
        <v>3.4166305401255288</v>
      </c>
      <c r="AS172">
        <v>316291.04000000004</v>
      </c>
      <c r="AT172">
        <v>0.45719635990299723</v>
      </c>
      <c r="AU172">
        <v>81140408.530000001</v>
      </c>
    </row>
    <row r="173" spans="1:47" ht="15" x14ac:dyDescent="0.25">
      <c r="A173" t="s">
        <v>958</v>
      </c>
      <c r="B173" t="s">
        <v>535</v>
      </c>
      <c r="C173" t="s">
        <v>202</v>
      </c>
      <c r="D173"/>
      <c r="E173">
        <v>87.63900000000001</v>
      </c>
      <c r="F173" t="s">
        <v>1540</v>
      </c>
      <c r="G173">
        <v>1247243</v>
      </c>
      <c r="H173">
        <v>0.54231253285899705</v>
      </c>
      <c r="I173">
        <v>1148886</v>
      </c>
      <c r="J173">
        <v>0</v>
      </c>
      <c r="K173">
        <v>0.58316812495832182</v>
      </c>
      <c r="L173" s="126">
        <v>94095.876000000004</v>
      </c>
      <c r="M173">
        <v>35411</v>
      </c>
      <c r="N173">
        <v>11</v>
      </c>
      <c r="O173">
        <v>17.68</v>
      </c>
      <c r="P173">
        <v>0</v>
      </c>
      <c r="Q173">
        <v>30.25</v>
      </c>
      <c r="R173">
        <v>10753</v>
      </c>
      <c r="S173">
        <v>907.33599900000002</v>
      </c>
      <c r="T173">
        <v>1039.8387726215501</v>
      </c>
      <c r="U173">
        <v>0.32690802671436803</v>
      </c>
      <c r="V173">
        <v>0.119337883782125</v>
      </c>
      <c r="W173" t="s">
        <v>1561</v>
      </c>
      <c r="X173">
        <v>9382.8000000000011</v>
      </c>
      <c r="Y173">
        <v>57</v>
      </c>
      <c r="Z173">
        <v>49866.228070175399</v>
      </c>
      <c r="AA173">
        <v>12.912280701754399</v>
      </c>
      <c r="AB173">
        <v>15.918175421052633</v>
      </c>
      <c r="AC173">
        <v>8.44</v>
      </c>
      <c r="AD173">
        <v>107.5042652843602</v>
      </c>
      <c r="AE173">
        <v>0.4541</v>
      </c>
      <c r="AF173">
        <v>0.10979489553197713</v>
      </c>
      <c r="AG173">
        <v>0.19639286882716725</v>
      </c>
      <c r="AH173">
        <v>0.31112172848435243</v>
      </c>
      <c r="AI173">
        <v>166.37497042592267</v>
      </c>
      <c r="AJ173">
        <v>8.4825914492772831</v>
      </c>
      <c r="AK173">
        <v>1.6766071357596153</v>
      </c>
      <c r="AL173">
        <v>2.7385597980895349</v>
      </c>
      <c r="AM173">
        <v>5</v>
      </c>
      <c r="AN173">
        <v>1.72027726375761</v>
      </c>
      <c r="AO173">
        <v>60</v>
      </c>
      <c r="AP173">
        <v>1.7761989342806395E-3</v>
      </c>
      <c r="AQ173">
        <v>9.48</v>
      </c>
      <c r="AR173">
        <v>3.5701283140896747</v>
      </c>
      <c r="AS173">
        <v>-30933.409999999974</v>
      </c>
      <c r="AT173">
        <v>0.36755341440436379</v>
      </c>
      <c r="AU173">
        <v>9756589.4100000001</v>
      </c>
    </row>
    <row r="174" spans="1:47" ht="15" x14ac:dyDescent="0.25">
      <c r="A174" t="s">
        <v>959</v>
      </c>
      <c r="B174" t="s">
        <v>482</v>
      </c>
      <c r="C174" t="s">
        <v>216</v>
      </c>
      <c r="D174"/>
      <c r="E174">
        <v>86.737000000000009</v>
      </c>
      <c r="F174" t="s">
        <v>1539</v>
      </c>
      <c r="G174">
        <v>-12824</v>
      </c>
      <c r="H174">
        <v>0.40729666380833113</v>
      </c>
      <c r="I174">
        <v>109717</v>
      </c>
      <c r="J174">
        <v>0</v>
      </c>
      <c r="K174">
        <v>0.68912387365407313</v>
      </c>
      <c r="L174" s="126">
        <v>135474.7372</v>
      </c>
      <c r="M174">
        <v>38760</v>
      </c>
      <c r="N174">
        <v>86</v>
      </c>
      <c r="O174">
        <v>46.769999999999996</v>
      </c>
      <c r="P174">
        <v>0</v>
      </c>
      <c r="Q174">
        <v>175.48999999999998</v>
      </c>
      <c r="R174">
        <v>10484.9</v>
      </c>
      <c r="S174">
        <v>1919.1388199999999</v>
      </c>
      <c r="T174">
        <v>2239.5420021325499</v>
      </c>
      <c r="U174">
        <v>0.35680690362982698</v>
      </c>
      <c r="V174">
        <v>0.12996323684390901</v>
      </c>
      <c r="W174">
        <v>1.9647093585444699E-4</v>
      </c>
      <c r="X174">
        <v>8984.9</v>
      </c>
      <c r="Y174">
        <v>101.99000000000001</v>
      </c>
      <c r="Z174">
        <v>60042.843023825902</v>
      </c>
      <c r="AA174">
        <v>14.048780487804899</v>
      </c>
      <c r="AB174">
        <v>18.816931267771349</v>
      </c>
      <c r="AC174">
        <v>12</v>
      </c>
      <c r="AD174">
        <v>159.928235</v>
      </c>
      <c r="AE174">
        <v>0.40970000000000001</v>
      </c>
      <c r="AF174">
        <v>0.10817217542014794</v>
      </c>
      <c r="AG174">
        <v>0.17956164800040472</v>
      </c>
      <c r="AH174">
        <v>0.2932942801173905</v>
      </c>
      <c r="AI174">
        <v>165.81551927546337</v>
      </c>
      <c r="AJ174">
        <v>6.0790278201135681</v>
      </c>
      <c r="AK174">
        <v>1.8291168143094623</v>
      </c>
      <c r="AL174">
        <v>2.4514934495620992</v>
      </c>
      <c r="AM174">
        <v>3</v>
      </c>
      <c r="AN174">
        <v>1.42668554696014</v>
      </c>
      <c r="AO174">
        <v>101</v>
      </c>
      <c r="AP174">
        <v>5.4894784995425435E-3</v>
      </c>
      <c r="AQ174">
        <v>10.45</v>
      </c>
      <c r="AR174">
        <v>3.1794010543251292</v>
      </c>
      <c r="AS174">
        <v>-25031.690000000061</v>
      </c>
      <c r="AT174">
        <v>0.5737642956611827</v>
      </c>
      <c r="AU174">
        <v>20122024.52</v>
      </c>
    </row>
    <row r="175" spans="1:47" ht="15" x14ac:dyDescent="0.25">
      <c r="A175" t="s">
        <v>960</v>
      </c>
      <c r="B175" t="s">
        <v>557</v>
      </c>
      <c r="C175" t="s">
        <v>206</v>
      </c>
      <c r="D175"/>
      <c r="E175">
        <v>94.542000000000002</v>
      </c>
      <c r="F175" t="s">
        <v>1543</v>
      </c>
      <c r="G175">
        <v>-396531</v>
      </c>
      <c r="H175">
        <v>0.19280845203982527</v>
      </c>
      <c r="I175">
        <v>-338199</v>
      </c>
      <c r="J175">
        <v>1.4285186865884073E-2</v>
      </c>
      <c r="K175">
        <v>0.74659505855792874</v>
      </c>
      <c r="L175" s="126">
        <v>120833.3383</v>
      </c>
      <c r="M175">
        <v>37662</v>
      </c>
      <c r="N175" t="s">
        <v>1561</v>
      </c>
      <c r="O175">
        <v>35.120000000000005</v>
      </c>
      <c r="P175">
        <v>0</v>
      </c>
      <c r="Q175">
        <v>31.019999999999996</v>
      </c>
      <c r="R175">
        <v>8851.5</v>
      </c>
      <c r="S175">
        <v>1587.789937</v>
      </c>
      <c r="T175">
        <v>1913.0545053051801</v>
      </c>
      <c r="U175">
        <v>0.52922371115896505</v>
      </c>
      <c r="V175">
        <v>0.12872216420905599</v>
      </c>
      <c r="W175" t="s">
        <v>1561</v>
      </c>
      <c r="X175">
        <v>7346.5</v>
      </c>
      <c r="Y175">
        <v>82.08</v>
      </c>
      <c r="Z175">
        <v>52876.693469785605</v>
      </c>
      <c r="AA175">
        <v>8.3571428571428594</v>
      </c>
      <c r="AB175">
        <v>19.344419310428851</v>
      </c>
      <c r="AC175">
        <v>8.14</v>
      </c>
      <c r="AD175">
        <v>195.06018882063881</v>
      </c>
      <c r="AE175">
        <v>0.7974</v>
      </c>
      <c r="AF175">
        <v>0.10090879026666766</v>
      </c>
      <c r="AG175">
        <v>0.15684330357411574</v>
      </c>
      <c r="AH175">
        <v>0.27442927855273502</v>
      </c>
      <c r="AI175">
        <v>200.47866067310892</v>
      </c>
      <c r="AJ175">
        <v>6.054481587594795</v>
      </c>
      <c r="AK175">
        <v>1.6121342808135259</v>
      </c>
      <c r="AL175">
        <v>3.6307372187560869</v>
      </c>
      <c r="AM175">
        <v>0.5</v>
      </c>
      <c r="AN175">
        <v>0.74734722228994299</v>
      </c>
      <c r="AO175">
        <v>37</v>
      </c>
      <c r="AP175">
        <v>0</v>
      </c>
      <c r="AQ175">
        <v>15.73</v>
      </c>
      <c r="AR175">
        <v>3.8624741144745891</v>
      </c>
      <c r="AS175">
        <v>-196231.71999999997</v>
      </c>
      <c r="AT175">
        <v>0.40434609875391009</v>
      </c>
      <c r="AU175">
        <v>14054332.630000001</v>
      </c>
    </row>
    <row r="176" spans="1:47" ht="15" x14ac:dyDescent="0.25">
      <c r="A176" t="s">
        <v>961</v>
      </c>
      <c r="B176" t="s">
        <v>703</v>
      </c>
      <c r="C176" t="s">
        <v>289</v>
      </c>
      <c r="D176"/>
      <c r="E176">
        <v>85.099000000000004</v>
      </c>
      <c r="F176" t="s">
        <v>1539</v>
      </c>
      <c r="G176">
        <v>459444</v>
      </c>
      <c r="H176">
        <v>0.87338268863941959</v>
      </c>
      <c r="I176">
        <v>474179</v>
      </c>
      <c r="J176">
        <v>0</v>
      </c>
      <c r="K176">
        <v>0.6656691891553832</v>
      </c>
      <c r="L176" s="126">
        <v>198011.77849999999</v>
      </c>
      <c r="M176">
        <v>38705</v>
      </c>
      <c r="N176">
        <v>3</v>
      </c>
      <c r="O176">
        <v>6.52</v>
      </c>
      <c r="P176">
        <v>0</v>
      </c>
      <c r="Q176">
        <v>270.73</v>
      </c>
      <c r="R176">
        <v>9709.1</v>
      </c>
      <c r="S176">
        <v>614.14621799999998</v>
      </c>
      <c r="T176">
        <v>701.65969626444905</v>
      </c>
      <c r="U176">
        <v>0.31135880739071797</v>
      </c>
      <c r="V176">
        <v>0.12498390733393699</v>
      </c>
      <c r="W176" t="s">
        <v>1561</v>
      </c>
      <c r="X176">
        <v>8498.2000000000007</v>
      </c>
      <c r="Y176">
        <v>31.7</v>
      </c>
      <c r="Z176">
        <v>48176.9022082019</v>
      </c>
      <c r="AA176">
        <v>10.696969696969701</v>
      </c>
      <c r="AB176">
        <v>19.373697728706624</v>
      </c>
      <c r="AC176">
        <v>6.1000000000000005</v>
      </c>
      <c r="AD176">
        <v>100.67970786885245</v>
      </c>
      <c r="AE176">
        <v>0.73099999999999998</v>
      </c>
      <c r="AF176">
        <v>0.10525815494889891</v>
      </c>
      <c r="AG176">
        <v>0.146302402441297</v>
      </c>
      <c r="AH176">
        <v>0.26687831815167667</v>
      </c>
      <c r="AI176">
        <v>169.34078066731661</v>
      </c>
      <c r="AJ176">
        <v>7.1982517307692309</v>
      </c>
      <c r="AK176">
        <v>1.817027596153846</v>
      </c>
      <c r="AL176">
        <v>3.5178050000000001</v>
      </c>
      <c r="AM176">
        <v>0</v>
      </c>
      <c r="AN176">
        <v>1.19584114451374</v>
      </c>
      <c r="AO176">
        <v>56</v>
      </c>
      <c r="AP176">
        <v>1.69971671388102E-2</v>
      </c>
      <c r="AQ176">
        <v>6.79</v>
      </c>
      <c r="AR176">
        <v>4.2332868167202573</v>
      </c>
      <c r="AS176">
        <v>-40243.760000000009</v>
      </c>
      <c r="AT176">
        <v>0.4625029612157352</v>
      </c>
      <c r="AU176">
        <v>5962819.2199999997</v>
      </c>
    </row>
    <row r="177" spans="1:47" ht="15" x14ac:dyDescent="0.25">
      <c r="A177" t="s">
        <v>962</v>
      </c>
      <c r="B177" t="s">
        <v>709</v>
      </c>
      <c r="C177" t="s">
        <v>100</v>
      </c>
      <c r="D177"/>
      <c r="E177">
        <v>84.529000000000011</v>
      </c>
      <c r="F177" t="s">
        <v>1543</v>
      </c>
      <c r="G177">
        <v>1621464</v>
      </c>
      <c r="H177">
        <v>0.39977092677942261</v>
      </c>
      <c r="I177">
        <v>1621464</v>
      </c>
      <c r="J177">
        <v>0</v>
      </c>
      <c r="K177">
        <v>0.65114125943955115</v>
      </c>
      <c r="L177" s="126">
        <v>126262.40210000001</v>
      </c>
      <c r="M177">
        <v>34631</v>
      </c>
      <c r="N177">
        <v>42</v>
      </c>
      <c r="O177">
        <v>26.17</v>
      </c>
      <c r="P177">
        <v>0</v>
      </c>
      <c r="Q177">
        <v>-11.060000000000002</v>
      </c>
      <c r="R177">
        <v>9476.5</v>
      </c>
      <c r="S177">
        <v>1472.729615</v>
      </c>
      <c r="T177">
        <v>1798.7395703997302</v>
      </c>
      <c r="U177">
        <v>0.46189709914945898</v>
      </c>
      <c r="V177">
        <v>0.15693210324965201</v>
      </c>
      <c r="W177">
        <v>1.71654998599319E-3</v>
      </c>
      <c r="X177">
        <v>7758.9000000000005</v>
      </c>
      <c r="Y177">
        <v>94.64</v>
      </c>
      <c r="Z177">
        <v>49173.9031065089</v>
      </c>
      <c r="AA177">
        <v>12.4020618556701</v>
      </c>
      <c r="AB177">
        <v>15.561386464497041</v>
      </c>
      <c r="AC177">
        <v>11</v>
      </c>
      <c r="AD177">
        <v>133.88451045454545</v>
      </c>
      <c r="AE177">
        <v>0.29899999999999999</v>
      </c>
      <c r="AF177">
        <v>0.1605076550845693</v>
      </c>
      <c r="AG177">
        <v>0.14655488086034971</v>
      </c>
      <c r="AH177">
        <v>0.31376281925669069</v>
      </c>
      <c r="AI177">
        <v>196.23968789410134</v>
      </c>
      <c r="AJ177">
        <v>4.892685461994132</v>
      </c>
      <c r="AK177">
        <v>1.2977531417815422</v>
      </c>
      <c r="AL177">
        <v>2.6048736021148207</v>
      </c>
      <c r="AM177">
        <v>1.5</v>
      </c>
      <c r="AN177">
        <v>1.28648031903447</v>
      </c>
      <c r="AO177">
        <v>65</v>
      </c>
      <c r="AP177">
        <v>1.3026052104208416E-2</v>
      </c>
      <c r="AQ177">
        <v>15.4</v>
      </c>
      <c r="AR177">
        <v>3.257629282898542</v>
      </c>
      <c r="AS177">
        <v>-18114.629999999888</v>
      </c>
      <c r="AT177">
        <v>0.5122498711724186</v>
      </c>
      <c r="AU177">
        <v>13956307.550000001</v>
      </c>
    </row>
    <row r="178" spans="1:47" ht="15" x14ac:dyDescent="0.25">
      <c r="A178" t="s">
        <v>963</v>
      </c>
      <c r="B178" t="s">
        <v>358</v>
      </c>
      <c r="C178" t="s">
        <v>269</v>
      </c>
      <c r="D178"/>
      <c r="E178">
        <v>75.454000000000008</v>
      </c>
      <c r="F178" t="s">
        <v>1543</v>
      </c>
      <c r="G178">
        <v>20306</v>
      </c>
      <c r="H178">
        <v>0.17629495489022121</v>
      </c>
      <c r="I178">
        <v>-105694</v>
      </c>
      <c r="J178">
        <v>0</v>
      </c>
      <c r="K178">
        <v>0.70213798130538352</v>
      </c>
      <c r="L178" s="126">
        <v>133396.49309999999</v>
      </c>
      <c r="M178">
        <v>31560</v>
      </c>
      <c r="N178" t="s">
        <v>1561</v>
      </c>
      <c r="O178">
        <v>5.35</v>
      </c>
      <c r="P178">
        <v>0</v>
      </c>
      <c r="Q178">
        <v>305.42</v>
      </c>
      <c r="R178">
        <v>10887.2</v>
      </c>
      <c r="S178">
        <v>671.87500299999999</v>
      </c>
      <c r="T178">
        <v>757.45384156990008</v>
      </c>
      <c r="U178" t="s">
        <v>1561</v>
      </c>
      <c r="V178">
        <v>0.11836692635519901</v>
      </c>
      <c r="W178">
        <v>8.9302325182650105E-3</v>
      </c>
      <c r="X178">
        <v>9657.2000000000007</v>
      </c>
      <c r="Y178">
        <v>37.700000000000003</v>
      </c>
      <c r="Z178">
        <v>55231.692307692305</v>
      </c>
      <c r="AA178">
        <v>8.0222222222222186</v>
      </c>
      <c r="AB178">
        <v>17.821618116710873</v>
      </c>
      <c r="AC178">
        <v>4.1500000000000004</v>
      </c>
      <c r="AD178">
        <v>161.89759108433734</v>
      </c>
      <c r="AE178">
        <v>0.7752</v>
      </c>
      <c r="AF178">
        <v>0.12384448199815125</v>
      </c>
      <c r="AG178">
        <v>0.15023941037139613</v>
      </c>
      <c r="AH178">
        <v>0.29047756177977968</v>
      </c>
      <c r="AI178">
        <v>123.03479014830978</v>
      </c>
      <c r="AJ178">
        <v>7.9477812590728734</v>
      </c>
      <c r="AK178">
        <v>1.3821363592373948</v>
      </c>
      <c r="AL178">
        <v>5.0066315445659537</v>
      </c>
      <c r="AM178">
        <v>0</v>
      </c>
      <c r="AN178" t="s">
        <v>1561</v>
      </c>
      <c r="AO178" t="s">
        <v>1561</v>
      </c>
      <c r="AP178" t="s">
        <v>1561</v>
      </c>
      <c r="AQ178" t="s">
        <v>1561</v>
      </c>
      <c r="AR178" t="s">
        <v>1561</v>
      </c>
      <c r="AS178" t="s">
        <v>1561</v>
      </c>
      <c r="AT178" t="s">
        <v>1561</v>
      </c>
      <c r="AU178">
        <v>7314863.9100000001</v>
      </c>
    </row>
    <row r="179" spans="1:47" ht="15" x14ac:dyDescent="0.25">
      <c r="A179" t="s">
        <v>964</v>
      </c>
      <c r="B179" t="s">
        <v>177</v>
      </c>
      <c r="C179" t="s">
        <v>109</v>
      </c>
      <c r="D179"/>
      <c r="E179">
        <v>87.991</v>
      </c>
      <c r="F179" t="s">
        <v>1543</v>
      </c>
      <c r="G179">
        <v>-1069367</v>
      </c>
      <c r="H179">
        <v>0.75397886316585949</v>
      </c>
      <c r="I179">
        <v>-1069366</v>
      </c>
      <c r="J179">
        <v>0</v>
      </c>
      <c r="K179">
        <v>0.86434959913426801</v>
      </c>
      <c r="L179" s="126">
        <v>204242.959</v>
      </c>
      <c r="M179">
        <v>45403</v>
      </c>
      <c r="N179">
        <v>0</v>
      </c>
      <c r="O179">
        <v>41.809999999999995</v>
      </c>
      <c r="P179">
        <v>0</v>
      </c>
      <c r="Q179">
        <v>-2</v>
      </c>
      <c r="R179">
        <v>12982.2</v>
      </c>
      <c r="S179">
        <v>1753.58224</v>
      </c>
      <c r="T179">
        <v>2133.3450756757602</v>
      </c>
      <c r="U179">
        <v>0.25424770497219501</v>
      </c>
      <c r="V179">
        <v>0.13852896685358801</v>
      </c>
      <c r="W179">
        <v>1.6360598519747801E-2</v>
      </c>
      <c r="X179">
        <v>10671.2</v>
      </c>
      <c r="Y179">
        <v>111.44</v>
      </c>
      <c r="Z179">
        <v>71751.118359655404</v>
      </c>
      <c r="AA179">
        <v>11.942857142857099</v>
      </c>
      <c r="AB179">
        <v>15.735662598707824</v>
      </c>
      <c r="AC179">
        <v>13.13</v>
      </c>
      <c r="AD179">
        <v>133.5553876618431</v>
      </c>
      <c r="AE179">
        <v>1.1186</v>
      </c>
      <c r="AF179">
        <v>0.11087817706702087</v>
      </c>
      <c r="AG179">
        <v>0.15490324044745019</v>
      </c>
      <c r="AH179">
        <v>0.2711770445688001</v>
      </c>
      <c r="AI179">
        <v>185.94850732521104</v>
      </c>
      <c r="AJ179">
        <v>5.8728216121395018</v>
      </c>
      <c r="AK179">
        <v>1.2650843361670285</v>
      </c>
      <c r="AL179">
        <v>3.2616619745090101</v>
      </c>
      <c r="AM179">
        <v>0</v>
      </c>
      <c r="AN179">
        <v>0.76245966952396005</v>
      </c>
      <c r="AO179">
        <v>4</v>
      </c>
      <c r="AP179">
        <v>0.34104046242774566</v>
      </c>
      <c r="AQ179">
        <v>127.5</v>
      </c>
      <c r="AR179">
        <v>3.62717653643353</v>
      </c>
      <c r="AS179">
        <v>104501.26000000001</v>
      </c>
      <c r="AT179">
        <v>0.26877679955416423</v>
      </c>
      <c r="AU179">
        <v>22765416.809999999</v>
      </c>
    </row>
    <row r="180" spans="1:47" ht="15" x14ac:dyDescent="0.25">
      <c r="A180" t="s">
        <v>965</v>
      </c>
      <c r="B180" t="s">
        <v>497</v>
      </c>
      <c r="C180" t="s">
        <v>392</v>
      </c>
      <c r="D180"/>
      <c r="E180">
        <v>82.125</v>
      </c>
      <c r="F180" t="s">
        <v>1543</v>
      </c>
      <c r="G180">
        <v>41554</v>
      </c>
      <c r="H180">
        <v>0.45750320658547722</v>
      </c>
      <c r="I180">
        <v>41665</v>
      </c>
      <c r="J180">
        <v>5.6113126775997418E-5</v>
      </c>
      <c r="K180">
        <v>0.66764364536639498</v>
      </c>
      <c r="L180" s="126">
        <v>152107.27530000001</v>
      </c>
      <c r="M180">
        <v>33428</v>
      </c>
      <c r="N180">
        <v>10</v>
      </c>
      <c r="O180">
        <v>6.3</v>
      </c>
      <c r="P180">
        <v>0</v>
      </c>
      <c r="Q180">
        <v>-20.260000000000002</v>
      </c>
      <c r="R180">
        <v>11971.1</v>
      </c>
      <c r="S180">
        <v>428.624819</v>
      </c>
      <c r="T180">
        <v>508.58825269963103</v>
      </c>
      <c r="U180">
        <v>0.51600665942771695</v>
      </c>
      <c r="V180">
        <v>0.136954773493879</v>
      </c>
      <c r="W180">
        <v>2.49985197427403E-2</v>
      </c>
      <c r="X180">
        <v>10088.9</v>
      </c>
      <c r="Y180">
        <v>29.86</v>
      </c>
      <c r="Z180">
        <v>50628.612860013403</v>
      </c>
      <c r="AA180">
        <v>12.7727272727273</v>
      </c>
      <c r="AB180">
        <v>14.354481547220361</v>
      </c>
      <c r="AC180">
        <v>10.700000000000001</v>
      </c>
      <c r="AD180">
        <v>40.058394299065419</v>
      </c>
      <c r="AE180">
        <v>0.4541</v>
      </c>
      <c r="AF180">
        <v>0.11736674079934747</v>
      </c>
      <c r="AG180">
        <v>0.17509822304631506</v>
      </c>
      <c r="AH180">
        <v>0.30005810644141423</v>
      </c>
      <c r="AI180">
        <v>231.61514592555594</v>
      </c>
      <c r="AJ180">
        <v>5.0575425077561551</v>
      </c>
      <c r="AK180">
        <v>1.1426199685724647</v>
      </c>
      <c r="AL180">
        <v>2.1777910068898829</v>
      </c>
      <c r="AM180">
        <v>0.5</v>
      </c>
      <c r="AN180">
        <v>1.4530849624276601</v>
      </c>
      <c r="AO180">
        <v>56</v>
      </c>
      <c r="AP180">
        <v>0</v>
      </c>
      <c r="AQ180">
        <v>3.68</v>
      </c>
      <c r="AR180">
        <v>2.9942789657723083</v>
      </c>
      <c r="AS180">
        <v>31590.350000000006</v>
      </c>
      <c r="AT180">
        <v>0.58018883254012721</v>
      </c>
      <c r="AU180">
        <v>5131116.37</v>
      </c>
    </row>
    <row r="181" spans="1:47" ht="15" x14ac:dyDescent="0.25">
      <c r="A181" t="s">
        <v>966</v>
      </c>
      <c r="B181" t="s">
        <v>419</v>
      </c>
      <c r="C181" t="s">
        <v>360</v>
      </c>
      <c r="D181"/>
      <c r="E181">
        <v>83.477000000000004</v>
      </c>
      <c r="F181" t="s">
        <v>1541</v>
      </c>
      <c r="G181">
        <v>441221</v>
      </c>
      <c r="H181">
        <v>0.24347026624898477</v>
      </c>
      <c r="I181">
        <v>429049</v>
      </c>
      <c r="J181">
        <v>0</v>
      </c>
      <c r="K181">
        <v>0.6660371899827332</v>
      </c>
      <c r="L181" s="126">
        <v>136771.09220000001</v>
      </c>
      <c r="M181">
        <v>38510</v>
      </c>
      <c r="N181">
        <v>6</v>
      </c>
      <c r="O181">
        <v>16.11</v>
      </c>
      <c r="P181">
        <v>0</v>
      </c>
      <c r="Q181">
        <v>139.36000000000001</v>
      </c>
      <c r="R181">
        <v>9318.6</v>
      </c>
      <c r="S181">
        <v>856.45868599999994</v>
      </c>
      <c r="T181">
        <v>999.29735043235007</v>
      </c>
      <c r="U181">
        <v>0.40233310098042502</v>
      </c>
      <c r="V181">
        <v>0.12610150351140201</v>
      </c>
      <c r="W181" t="s">
        <v>1561</v>
      </c>
      <c r="X181">
        <v>7986.6</v>
      </c>
      <c r="Y181">
        <v>53</v>
      </c>
      <c r="Z181">
        <v>47058.698113207502</v>
      </c>
      <c r="AA181">
        <v>13.188679245282998</v>
      </c>
      <c r="AB181">
        <v>16.159597849056603</v>
      </c>
      <c r="AC181">
        <v>11.5</v>
      </c>
      <c r="AD181">
        <v>74.474668347826082</v>
      </c>
      <c r="AE181">
        <v>0.67549999999999999</v>
      </c>
      <c r="AF181">
        <v>0.10465213986025085</v>
      </c>
      <c r="AG181">
        <v>0.20370839148301739</v>
      </c>
      <c r="AH181">
        <v>0.31237843209317301</v>
      </c>
      <c r="AI181">
        <v>188.35467797450769</v>
      </c>
      <c r="AJ181">
        <v>5.5236095166069505</v>
      </c>
      <c r="AK181">
        <v>1.3903349905156275</v>
      </c>
      <c r="AL181">
        <v>2.1741405174871993</v>
      </c>
      <c r="AM181">
        <v>1.5</v>
      </c>
      <c r="AN181">
        <v>1.02296991891874</v>
      </c>
      <c r="AO181">
        <v>57</v>
      </c>
      <c r="AP181">
        <v>0</v>
      </c>
      <c r="AQ181">
        <v>6.04</v>
      </c>
      <c r="AR181">
        <v>3.3774017270846453</v>
      </c>
      <c r="AS181">
        <v>-21038.539999999979</v>
      </c>
      <c r="AT181">
        <v>0.49018385718400231</v>
      </c>
      <c r="AU181">
        <v>7981026.8399999999</v>
      </c>
    </row>
    <row r="182" spans="1:47" ht="15" x14ac:dyDescent="0.25">
      <c r="A182" t="s">
        <v>967</v>
      </c>
      <c r="B182" t="s">
        <v>409</v>
      </c>
      <c r="C182" t="s">
        <v>106</v>
      </c>
      <c r="D182"/>
      <c r="E182">
        <v>74.555000000000007</v>
      </c>
      <c r="F182" t="s">
        <v>1543</v>
      </c>
      <c r="G182">
        <v>947589</v>
      </c>
      <c r="H182">
        <v>0.40782210248890666</v>
      </c>
      <c r="I182">
        <v>477856</v>
      </c>
      <c r="J182">
        <v>0</v>
      </c>
      <c r="K182">
        <v>0.70197314634629682</v>
      </c>
      <c r="L182" s="126">
        <v>136668.79550000001</v>
      </c>
      <c r="M182">
        <v>32925</v>
      </c>
      <c r="N182">
        <v>19</v>
      </c>
      <c r="O182">
        <v>24.930000000000003</v>
      </c>
      <c r="P182">
        <v>0</v>
      </c>
      <c r="Q182">
        <v>-120.6</v>
      </c>
      <c r="R182">
        <v>12721.6</v>
      </c>
      <c r="S182">
        <v>996.56255499999997</v>
      </c>
      <c r="T182">
        <v>1394.7638088183601</v>
      </c>
      <c r="U182">
        <v>0.99899655069821502</v>
      </c>
      <c r="V182">
        <v>0.21989316867319</v>
      </c>
      <c r="W182" t="s">
        <v>1561</v>
      </c>
      <c r="X182">
        <v>9089.6</v>
      </c>
      <c r="Y182">
        <v>65.25</v>
      </c>
      <c r="Z182">
        <v>52257.873563218403</v>
      </c>
      <c r="AA182">
        <v>13.7272727272727</v>
      </c>
      <c r="AB182">
        <v>15.272989348659003</v>
      </c>
      <c r="AC182">
        <v>13.1</v>
      </c>
      <c r="AD182">
        <v>76.073477480916026</v>
      </c>
      <c r="AE182">
        <v>0.56489999999999996</v>
      </c>
      <c r="AF182">
        <v>0.1003429662906009</v>
      </c>
      <c r="AG182">
        <v>0.20788433038909576</v>
      </c>
      <c r="AH182">
        <v>0.31325172672352602</v>
      </c>
      <c r="AI182">
        <v>248.55138170428248</v>
      </c>
      <c r="AJ182">
        <v>4.6988661550200446</v>
      </c>
      <c r="AK182">
        <v>0.97664020961093601</v>
      </c>
      <c r="AL182">
        <v>2.787159836413037</v>
      </c>
      <c r="AM182">
        <v>4</v>
      </c>
      <c r="AN182">
        <v>1.68786474302806</v>
      </c>
      <c r="AO182">
        <v>207</v>
      </c>
      <c r="AP182">
        <v>0</v>
      </c>
      <c r="AQ182">
        <v>4.04</v>
      </c>
      <c r="AR182">
        <v>2.0945843263805006</v>
      </c>
      <c r="AS182">
        <v>156553.32000000007</v>
      </c>
      <c r="AT182">
        <v>0.68283052570978175</v>
      </c>
      <c r="AU182">
        <v>12677841.189999999</v>
      </c>
    </row>
    <row r="183" spans="1:47" ht="15" x14ac:dyDescent="0.25">
      <c r="A183" t="s">
        <v>968</v>
      </c>
      <c r="B183" t="s">
        <v>442</v>
      </c>
      <c r="C183" t="s">
        <v>375</v>
      </c>
      <c r="D183"/>
      <c r="E183">
        <v>86.146000000000001</v>
      </c>
      <c r="F183" t="s">
        <v>1542</v>
      </c>
      <c r="G183">
        <v>806452</v>
      </c>
      <c r="H183">
        <v>0.33418870155931218</v>
      </c>
      <c r="I183">
        <v>685961</v>
      </c>
      <c r="J183">
        <v>5.8335530398520331E-3</v>
      </c>
      <c r="K183">
        <v>0.62148681917273463</v>
      </c>
      <c r="L183" s="126">
        <v>89269.807199999996</v>
      </c>
      <c r="M183">
        <v>34913</v>
      </c>
      <c r="N183">
        <v>22</v>
      </c>
      <c r="O183">
        <v>22.740000000000002</v>
      </c>
      <c r="P183">
        <v>0</v>
      </c>
      <c r="Q183">
        <v>-14.179999999999993</v>
      </c>
      <c r="R183">
        <v>11538.7</v>
      </c>
      <c r="S183">
        <v>840.57144300000004</v>
      </c>
      <c r="T183">
        <v>1066.80640542433</v>
      </c>
      <c r="U183">
        <v>0.61836977966428497</v>
      </c>
      <c r="V183">
        <v>0.200219464272236</v>
      </c>
      <c r="W183" t="s">
        <v>1561</v>
      </c>
      <c r="X183">
        <v>9091.7000000000007</v>
      </c>
      <c r="Y183">
        <v>58.22</v>
      </c>
      <c r="Z183">
        <v>55393.9716592236</v>
      </c>
      <c r="AA183">
        <v>11.233766233766199</v>
      </c>
      <c r="AB183">
        <v>14.43784683957403</v>
      </c>
      <c r="AC183">
        <v>10</v>
      </c>
      <c r="AD183">
        <v>84.057144300000004</v>
      </c>
      <c r="AE183">
        <v>0.83069999999999999</v>
      </c>
      <c r="AF183">
        <v>0.11850789013777395</v>
      </c>
      <c r="AG183">
        <v>0.15309394601043225</v>
      </c>
      <c r="AH183">
        <v>0.28327154767515844</v>
      </c>
      <c r="AI183">
        <v>252.8339521522384</v>
      </c>
      <c r="AJ183">
        <v>4.5862068462533818</v>
      </c>
      <c r="AK183">
        <v>1.3316602752617341</v>
      </c>
      <c r="AL183">
        <v>0.72421211622162096</v>
      </c>
      <c r="AM183">
        <v>0.5</v>
      </c>
      <c r="AN183">
        <v>1.2515644555694601</v>
      </c>
      <c r="AO183">
        <v>64</v>
      </c>
      <c r="AP183">
        <v>0</v>
      </c>
      <c r="AQ183">
        <v>4.84</v>
      </c>
      <c r="AR183">
        <v>3.3593059033989268</v>
      </c>
      <c r="AS183">
        <v>28019.830000000016</v>
      </c>
      <c r="AT183">
        <v>0.64451524688676709</v>
      </c>
      <c r="AU183">
        <v>9699108.8499999996</v>
      </c>
    </row>
    <row r="184" spans="1:47" ht="15" x14ac:dyDescent="0.25">
      <c r="A184" t="s">
        <v>969</v>
      </c>
      <c r="B184" t="s">
        <v>655</v>
      </c>
      <c r="C184" t="s">
        <v>210</v>
      </c>
      <c r="D184"/>
      <c r="E184">
        <v>89.94</v>
      </c>
      <c r="F184" t="s">
        <v>1540</v>
      </c>
      <c r="G184">
        <v>-444475</v>
      </c>
      <c r="H184">
        <v>0.17816531755742732</v>
      </c>
      <c r="I184">
        <v>-361555</v>
      </c>
      <c r="J184">
        <v>0</v>
      </c>
      <c r="K184">
        <v>0.72017258847157872</v>
      </c>
      <c r="L184" s="126">
        <v>168230.9062</v>
      </c>
      <c r="M184">
        <v>40788</v>
      </c>
      <c r="N184">
        <v>58</v>
      </c>
      <c r="O184">
        <v>76.66</v>
      </c>
      <c r="P184">
        <v>0</v>
      </c>
      <c r="Q184">
        <v>-15.140000000000015</v>
      </c>
      <c r="R184">
        <v>9043.6</v>
      </c>
      <c r="S184">
        <v>2002.14661</v>
      </c>
      <c r="T184">
        <v>2362.2124735800599</v>
      </c>
      <c r="U184">
        <v>0.318975318695568</v>
      </c>
      <c r="V184">
        <v>0.118508658064756</v>
      </c>
      <c r="W184">
        <v>1.9797550689856801E-2</v>
      </c>
      <c r="X184">
        <v>7665.1</v>
      </c>
      <c r="Y184">
        <v>121.39</v>
      </c>
      <c r="Z184">
        <v>56016.586704011905</v>
      </c>
      <c r="AA184">
        <v>11.952755905511799</v>
      </c>
      <c r="AB184">
        <v>16.493505313452509</v>
      </c>
      <c r="AC184">
        <v>16</v>
      </c>
      <c r="AD184">
        <v>125.134163125</v>
      </c>
      <c r="AE184">
        <v>0.70879999999999999</v>
      </c>
      <c r="AF184">
        <v>0.11869835825965944</v>
      </c>
      <c r="AG184">
        <v>0.14422364755073552</v>
      </c>
      <c r="AH184">
        <v>0.26759261307277149</v>
      </c>
      <c r="AI184">
        <v>151.65722554154013</v>
      </c>
      <c r="AJ184">
        <v>5.5909498089843233</v>
      </c>
      <c r="AK184">
        <v>0.97357034646291674</v>
      </c>
      <c r="AL184">
        <v>2.9510344486892373</v>
      </c>
      <c r="AM184">
        <v>0</v>
      </c>
      <c r="AN184">
        <v>1.0171935615101799</v>
      </c>
      <c r="AO184">
        <v>46</v>
      </c>
      <c r="AP184">
        <v>4.5634920634920632E-2</v>
      </c>
      <c r="AQ184">
        <v>19.72</v>
      </c>
      <c r="AR184">
        <v>3.5580552778134651</v>
      </c>
      <c r="AS184">
        <v>88888.62</v>
      </c>
      <c r="AT184">
        <v>0.41188292399825804</v>
      </c>
      <c r="AU184">
        <v>18106702.969999999</v>
      </c>
    </row>
    <row r="185" spans="1:47" ht="15" x14ac:dyDescent="0.25">
      <c r="A185" t="s">
        <v>970</v>
      </c>
      <c r="B185" t="s">
        <v>178</v>
      </c>
      <c r="C185" t="s">
        <v>179</v>
      </c>
      <c r="D185"/>
      <c r="E185">
        <v>86.495000000000005</v>
      </c>
      <c r="F185" t="s">
        <v>1543</v>
      </c>
      <c r="G185">
        <v>-1930565</v>
      </c>
      <c r="H185">
        <v>0.16136361911697497</v>
      </c>
      <c r="I185">
        <v>-1599761</v>
      </c>
      <c r="J185">
        <v>0</v>
      </c>
      <c r="K185">
        <v>0.75973495681667924</v>
      </c>
      <c r="L185" s="126">
        <v>134849.62109999999</v>
      </c>
      <c r="M185">
        <v>34318</v>
      </c>
      <c r="N185">
        <v>0</v>
      </c>
      <c r="O185">
        <v>231.17000000000002</v>
      </c>
      <c r="P185">
        <v>0</v>
      </c>
      <c r="Q185">
        <v>-190.48000000000002</v>
      </c>
      <c r="R185">
        <v>11446.800000000001</v>
      </c>
      <c r="S185">
        <v>5542.5898770000003</v>
      </c>
      <c r="T185">
        <v>6969.8422588042604</v>
      </c>
      <c r="U185">
        <v>0.404032314079875</v>
      </c>
      <c r="V185">
        <v>0.18817927487799899</v>
      </c>
      <c r="W185">
        <v>1.4738012700339699E-2</v>
      </c>
      <c r="X185">
        <v>9102.8000000000011</v>
      </c>
      <c r="Y185">
        <v>340.92</v>
      </c>
      <c r="Z185">
        <v>59112.5425319723</v>
      </c>
      <c r="AA185">
        <v>11.680232558139499</v>
      </c>
      <c r="AB185">
        <v>16.257743391411474</v>
      </c>
      <c r="AC185">
        <v>41</v>
      </c>
      <c r="AD185">
        <v>135.18511895121952</v>
      </c>
      <c r="AE185">
        <v>0.40970000000000001</v>
      </c>
      <c r="AF185">
        <v>0.1138593119478962</v>
      </c>
      <c r="AG185">
        <v>0.15637307667251063</v>
      </c>
      <c r="AH185">
        <v>0.27872933968303037</v>
      </c>
      <c r="AI185">
        <v>130.56242948859267</v>
      </c>
      <c r="AJ185">
        <v>9.9087008155831384</v>
      </c>
      <c r="AK185">
        <v>1.3993293065470516</v>
      </c>
      <c r="AL185">
        <v>3.9584858786104964</v>
      </c>
      <c r="AM185">
        <v>2.5</v>
      </c>
      <c r="AN185">
        <v>0.95100297436098102</v>
      </c>
      <c r="AO185">
        <v>32</v>
      </c>
      <c r="AP185">
        <v>7.737397420867527E-2</v>
      </c>
      <c r="AQ185">
        <v>48.53</v>
      </c>
      <c r="AR185">
        <v>3.6081959619793271</v>
      </c>
      <c r="AS185">
        <v>-15274.399999999907</v>
      </c>
      <c r="AT185">
        <v>0.35406833251349284</v>
      </c>
      <c r="AU185">
        <v>63444881.520000003</v>
      </c>
    </row>
    <row r="186" spans="1:47" ht="15" x14ac:dyDescent="0.25">
      <c r="A186" t="s">
        <v>971</v>
      </c>
      <c r="B186" t="s">
        <v>513</v>
      </c>
      <c r="C186" t="s">
        <v>145</v>
      </c>
      <c r="D186"/>
      <c r="E186">
        <v>77.823000000000008</v>
      </c>
      <c r="F186" t="s">
        <v>1543</v>
      </c>
      <c r="G186">
        <v>131796</v>
      </c>
      <c r="H186">
        <v>0.24127455738629763</v>
      </c>
      <c r="I186">
        <v>131796</v>
      </c>
      <c r="J186">
        <v>8.0363217017604995E-3</v>
      </c>
      <c r="K186">
        <v>0.72860422163041139</v>
      </c>
      <c r="L186" s="126">
        <v>120183.4507</v>
      </c>
      <c r="M186">
        <v>42565</v>
      </c>
      <c r="N186">
        <v>43</v>
      </c>
      <c r="O186">
        <v>58.41</v>
      </c>
      <c r="P186">
        <v>0</v>
      </c>
      <c r="Q186">
        <v>-47.75</v>
      </c>
      <c r="R186">
        <v>12641.5</v>
      </c>
      <c r="S186">
        <v>1393.665409</v>
      </c>
      <c r="T186">
        <v>1768.0061505067401</v>
      </c>
      <c r="U186">
        <v>0.52069192240387996</v>
      </c>
      <c r="V186">
        <v>0.16133543643114101</v>
      </c>
      <c r="W186">
        <v>4.4244349182953703E-2</v>
      </c>
      <c r="X186">
        <v>9964.9</v>
      </c>
      <c r="Y186">
        <v>96.76</v>
      </c>
      <c r="Z186">
        <v>63251.312525837107</v>
      </c>
      <c r="AA186">
        <v>13.633663366336599</v>
      </c>
      <c r="AB186">
        <v>14.403321713517981</v>
      </c>
      <c r="AC186">
        <v>21</v>
      </c>
      <c r="AD186">
        <v>66.365019476190469</v>
      </c>
      <c r="AE186">
        <v>0.71989999999999998</v>
      </c>
      <c r="AF186">
        <v>0.12719818628696936</v>
      </c>
      <c r="AG186">
        <v>0.10363864943712807</v>
      </c>
      <c r="AH186">
        <v>0.23957135863680232</v>
      </c>
      <c r="AI186">
        <v>246.60725435282725</v>
      </c>
      <c r="AJ186">
        <v>3.9294868310793509</v>
      </c>
      <c r="AK186">
        <v>0.77880525360210429</v>
      </c>
      <c r="AL186">
        <v>2.4290788738623403</v>
      </c>
      <c r="AM186">
        <v>1.5</v>
      </c>
      <c r="AN186">
        <v>0.73294097892507504</v>
      </c>
      <c r="AO186">
        <v>4</v>
      </c>
      <c r="AP186">
        <v>7.2700296735905043E-2</v>
      </c>
      <c r="AQ186">
        <v>174.25</v>
      </c>
      <c r="AR186" t="s">
        <v>1561</v>
      </c>
      <c r="AS186" t="s">
        <v>1561</v>
      </c>
      <c r="AT186" t="s">
        <v>1561</v>
      </c>
      <c r="AU186">
        <v>17618008.359999999</v>
      </c>
    </row>
    <row r="187" spans="1:47" ht="15" x14ac:dyDescent="0.25">
      <c r="A187" t="s">
        <v>972</v>
      </c>
      <c r="B187" t="s">
        <v>575</v>
      </c>
      <c r="C187" t="s">
        <v>173</v>
      </c>
      <c r="D187"/>
      <c r="E187">
        <v>75.635000000000005</v>
      </c>
      <c r="F187" t="s">
        <v>1539</v>
      </c>
      <c r="G187">
        <v>1786550</v>
      </c>
      <c r="H187">
        <v>0.44749808129572599</v>
      </c>
      <c r="I187">
        <v>1786550</v>
      </c>
      <c r="J187">
        <v>3.8381356249969491E-3</v>
      </c>
      <c r="K187">
        <v>0.68868816716455861</v>
      </c>
      <c r="L187" s="126">
        <v>196880.38380000001</v>
      </c>
      <c r="M187">
        <v>43537</v>
      </c>
      <c r="N187">
        <v>27</v>
      </c>
      <c r="O187">
        <v>33.969999999999992</v>
      </c>
      <c r="P187">
        <v>0</v>
      </c>
      <c r="Q187">
        <v>171.9</v>
      </c>
      <c r="R187">
        <v>10218.200000000001</v>
      </c>
      <c r="S187">
        <v>1599.886771</v>
      </c>
      <c r="T187">
        <v>1865.52711804663</v>
      </c>
      <c r="U187">
        <v>0.33100856173027299</v>
      </c>
      <c r="V187">
        <v>0.11929443724364699</v>
      </c>
      <c r="W187" t="s">
        <v>1561</v>
      </c>
      <c r="X187">
        <v>8763.2000000000007</v>
      </c>
      <c r="Y187">
        <v>93.65</v>
      </c>
      <c r="Z187">
        <v>62568.672717565401</v>
      </c>
      <c r="AA187">
        <v>14.81</v>
      </c>
      <c r="AB187">
        <v>17.083681484249865</v>
      </c>
      <c r="AC187">
        <v>16.5</v>
      </c>
      <c r="AD187">
        <v>96.962834606060596</v>
      </c>
      <c r="AE187">
        <v>0.71989999999999998</v>
      </c>
      <c r="AF187">
        <v>0.11354920756223109</v>
      </c>
      <c r="AG187">
        <v>0.1432863314994284</v>
      </c>
      <c r="AH187">
        <v>0.27240432774422768</v>
      </c>
      <c r="AI187">
        <v>153.920267648741</v>
      </c>
      <c r="AJ187">
        <v>4.8062237111936819</v>
      </c>
      <c r="AK187">
        <v>0.81116659560211979</v>
      </c>
      <c r="AL187">
        <v>3.2686794176767986</v>
      </c>
      <c r="AM187">
        <v>1.4</v>
      </c>
      <c r="AN187">
        <v>1.38895573564243</v>
      </c>
      <c r="AO187">
        <v>89</v>
      </c>
      <c r="AP187">
        <v>1.2639405204460967E-2</v>
      </c>
      <c r="AQ187">
        <v>14.54</v>
      </c>
      <c r="AR187">
        <v>3.5537182109390244</v>
      </c>
      <c r="AS187">
        <v>23392.729999999981</v>
      </c>
      <c r="AT187">
        <v>0.4046571090470974</v>
      </c>
      <c r="AU187">
        <v>16347897.640000001</v>
      </c>
    </row>
    <row r="188" spans="1:47" ht="15" x14ac:dyDescent="0.25">
      <c r="A188" t="s">
        <v>973</v>
      </c>
      <c r="B188" t="s">
        <v>514</v>
      </c>
      <c r="C188" t="s">
        <v>145</v>
      </c>
      <c r="D188"/>
      <c r="E188">
        <v>98.914000000000001</v>
      </c>
      <c r="F188" t="s">
        <v>1539</v>
      </c>
      <c r="G188">
        <v>1386358</v>
      </c>
      <c r="H188">
        <v>0.21614694984648955</v>
      </c>
      <c r="I188">
        <v>-413028</v>
      </c>
      <c r="J188">
        <v>0</v>
      </c>
      <c r="K188">
        <v>0.80596771236053755</v>
      </c>
      <c r="L188" s="126">
        <v>178615.6079</v>
      </c>
      <c r="M188">
        <v>60614</v>
      </c>
      <c r="N188">
        <v>103</v>
      </c>
      <c r="O188">
        <v>69.699999999999989</v>
      </c>
      <c r="P188">
        <v>0</v>
      </c>
      <c r="Q188">
        <v>-73.77</v>
      </c>
      <c r="R188">
        <v>10969.2</v>
      </c>
      <c r="S188">
        <v>7069.443507</v>
      </c>
      <c r="T188">
        <v>7980.3493968439707</v>
      </c>
      <c r="U188">
        <v>0.10436629959196</v>
      </c>
      <c r="V188">
        <v>8.7993061460077904E-2</v>
      </c>
      <c r="W188">
        <v>1.2590876624427901E-2</v>
      </c>
      <c r="X188">
        <v>9717.2000000000007</v>
      </c>
      <c r="Y188">
        <v>422.01</v>
      </c>
      <c r="Z188">
        <v>69046.3306556717</v>
      </c>
      <c r="AA188">
        <v>14.436123348017599</v>
      </c>
      <c r="AB188">
        <v>16.751838835572617</v>
      </c>
      <c r="AC188">
        <v>51.1</v>
      </c>
      <c r="AD188">
        <v>138.34527410958904</v>
      </c>
      <c r="AE188">
        <v>0</v>
      </c>
      <c r="AF188">
        <v>0.1154847410528676</v>
      </c>
      <c r="AG188">
        <v>0.13010171998296133</v>
      </c>
      <c r="AH188">
        <v>0.25537199782139419</v>
      </c>
      <c r="AI188">
        <v>140.11810109511072</v>
      </c>
      <c r="AJ188">
        <v>5.8661384655299997</v>
      </c>
      <c r="AK188">
        <v>1.2872178178539955</v>
      </c>
      <c r="AL188">
        <v>3.1105333766759511</v>
      </c>
      <c r="AM188">
        <v>0.5</v>
      </c>
      <c r="AN188">
        <v>0.90536293714195404</v>
      </c>
      <c r="AO188">
        <v>33</v>
      </c>
      <c r="AP188">
        <v>0.13287426676868147</v>
      </c>
      <c r="AQ188">
        <v>112.03</v>
      </c>
      <c r="AR188">
        <v>3.8982455735911654</v>
      </c>
      <c r="AS188">
        <v>558774.06000000006</v>
      </c>
      <c r="AT188">
        <v>0.33842440636992877</v>
      </c>
      <c r="AU188">
        <v>77546449.219999999</v>
      </c>
    </row>
    <row r="189" spans="1:47" ht="15" x14ac:dyDescent="0.25">
      <c r="A189" t="s">
        <v>974</v>
      </c>
      <c r="B189" t="s">
        <v>763</v>
      </c>
      <c r="C189" t="s">
        <v>119</v>
      </c>
      <c r="D189"/>
      <c r="E189">
        <v>83.942999999999998</v>
      </c>
      <c r="F189" t="s">
        <v>1542</v>
      </c>
      <c r="G189">
        <v>1721322</v>
      </c>
      <c r="H189">
        <v>0.60889562146056431</v>
      </c>
      <c r="I189">
        <v>1449180</v>
      </c>
      <c r="J189">
        <v>0</v>
      </c>
      <c r="K189">
        <v>0.58685695359891155</v>
      </c>
      <c r="L189" s="126">
        <v>200184.1666</v>
      </c>
      <c r="M189">
        <v>36029</v>
      </c>
      <c r="N189">
        <v>40</v>
      </c>
      <c r="O189">
        <v>17.64</v>
      </c>
      <c r="P189">
        <v>0</v>
      </c>
      <c r="Q189">
        <v>39.509999999999991</v>
      </c>
      <c r="R189">
        <v>10606.1</v>
      </c>
      <c r="S189">
        <v>921.46339899999998</v>
      </c>
      <c r="T189">
        <v>1122.2269885651999</v>
      </c>
      <c r="U189">
        <v>0.50405516106668502</v>
      </c>
      <c r="V189">
        <v>0.17430547124748</v>
      </c>
      <c r="W189" t="s">
        <v>1561</v>
      </c>
      <c r="X189">
        <v>8708.7000000000007</v>
      </c>
      <c r="Y189">
        <v>51.9</v>
      </c>
      <c r="Z189">
        <v>49264.735067437403</v>
      </c>
      <c r="AA189">
        <v>17.5254237288136</v>
      </c>
      <c r="AB189">
        <v>17.754593429672447</v>
      </c>
      <c r="AC189">
        <v>8</v>
      </c>
      <c r="AD189">
        <v>115.182924875</v>
      </c>
      <c r="AE189">
        <v>0.2326</v>
      </c>
      <c r="AF189">
        <v>0.12457501977048328</v>
      </c>
      <c r="AG189">
        <v>0.20652957858482687</v>
      </c>
      <c r="AH189">
        <v>0.33499083164340521</v>
      </c>
      <c r="AI189">
        <v>205.2441802954346</v>
      </c>
      <c r="AJ189">
        <v>4.8720119497686714</v>
      </c>
      <c r="AK189">
        <v>1.3350608856576338</v>
      </c>
      <c r="AL189">
        <v>3.2224009517514869</v>
      </c>
      <c r="AM189">
        <v>0</v>
      </c>
      <c r="AN189">
        <v>1.7438523505778201</v>
      </c>
      <c r="AO189">
        <v>136</v>
      </c>
      <c r="AP189">
        <v>4.8561151079136694E-2</v>
      </c>
      <c r="AQ189">
        <v>4.1500000000000004</v>
      </c>
      <c r="AR189">
        <v>2.6012932535335738</v>
      </c>
      <c r="AS189">
        <v>9705.9400000000023</v>
      </c>
      <c r="AT189">
        <v>0.65333275621750675</v>
      </c>
      <c r="AU189">
        <v>9773094.3399999999</v>
      </c>
    </row>
    <row r="190" spans="1:47" ht="15" x14ac:dyDescent="0.25">
      <c r="A190" t="s">
        <v>975</v>
      </c>
      <c r="B190" t="s">
        <v>704</v>
      </c>
      <c r="C190" t="s">
        <v>289</v>
      </c>
      <c r="D190"/>
      <c r="E190">
        <v>102.04300000000001</v>
      </c>
      <c r="F190" t="s">
        <v>1542</v>
      </c>
      <c r="G190">
        <v>1300838</v>
      </c>
      <c r="H190">
        <v>0.78079634558141375</v>
      </c>
      <c r="I190">
        <v>1320997</v>
      </c>
      <c r="J190">
        <v>0</v>
      </c>
      <c r="K190">
        <v>0.66826382539592089</v>
      </c>
      <c r="L190" s="126">
        <v>135945.9039</v>
      </c>
      <c r="M190">
        <v>45443</v>
      </c>
      <c r="N190">
        <v>16</v>
      </c>
      <c r="O190">
        <v>5.49</v>
      </c>
      <c r="P190">
        <v>0</v>
      </c>
      <c r="Q190">
        <v>-16.82</v>
      </c>
      <c r="R190">
        <v>10456</v>
      </c>
      <c r="S190">
        <v>737.360412</v>
      </c>
      <c r="T190">
        <v>822.01908807718405</v>
      </c>
      <c r="U190">
        <v>8.6266950279397403E-2</v>
      </c>
      <c r="V190">
        <v>0.120966994631656</v>
      </c>
      <c r="W190" t="s">
        <v>1561</v>
      </c>
      <c r="X190">
        <v>9379.1</v>
      </c>
      <c r="Y190">
        <v>47.04</v>
      </c>
      <c r="Z190">
        <v>59324.169217687107</v>
      </c>
      <c r="AA190">
        <v>13.3888888888889</v>
      </c>
      <c r="AB190">
        <v>15.675178826530612</v>
      </c>
      <c r="AC190">
        <v>5.1000000000000005</v>
      </c>
      <c r="AD190">
        <v>144.58047294117645</v>
      </c>
      <c r="AE190">
        <v>0.31009999999999999</v>
      </c>
      <c r="AF190">
        <v>0.11409809273776396</v>
      </c>
      <c r="AG190">
        <v>0.15739383585980662</v>
      </c>
      <c r="AH190">
        <v>0.27819571553563521</v>
      </c>
      <c r="AI190">
        <v>241.05036981562282</v>
      </c>
      <c r="AJ190">
        <v>4.2456791623767165</v>
      </c>
      <c r="AK190">
        <v>0.90415689120686837</v>
      </c>
      <c r="AL190">
        <v>1.9729800102396184</v>
      </c>
      <c r="AM190">
        <v>2.4</v>
      </c>
      <c r="AN190">
        <v>1.0963169591562301</v>
      </c>
      <c r="AO190">
        <v>45</v>
      </c>
      <c r="AP190">
        <v>2.6954177897574125E-3</v>
      </c>
      <c r="AQ190">
        <v>6.96</v>
      </c>
      <c r="AR190" t="s">
        <v>1561</v>
      </c>
      <c r="AS190">
        <v>34055.609999999986</v>
      </c>
      <c r="AT190">
        <v>0.67495260829562043</v>
      </c>
      <c r="AU190">
        <v>7709822.5999999996</v>
      </c>
    </row>
    <row r="191" spans="1:47" ht="15" x14ac:dyDescent="0.25">
      <c r="A191" t="s">
        <v>976</v>
      </c>
      <c r="B191" t="s">
        <v>611</v>
      </c>
      <c r="C191" t="s">
        <v>139</v>
      </c>
      <c r="D191"/>
      <c r="E191">
        <v>89.378</v>
      </c>
      <c r="F191" t="s">
        <v>1542</v>
      </c>
      <c r="G191">
        <v>539894</v>
      </c>
      <c r="H191">
        <v>0.4894287180898208</v>
      </c>
      <c r="I191">
        <v>671092</v>
      </c>
      <c r="J191">
        <v>4.6314733531522649E-3</v>
      </c>
      <c r="K191">
        <v>0.7010266678852094</v>
      </c>
      <c r="L191" s="126">
        <v>135109.08480000001</v>
      </c>
      <c r="M191">
        <v>40597</v>
      </c>
      <c r="N191">
        <v>20</v>
      </c>
      <c r="O191">
        <v>0.9</v>
      </c>
      <c r="P191">
        <v>0</v>
      </c>
      <c r="Q191">
        <v>34.119999999999997</v>
      </c>
      <c r="R191">
        <v>10365</v>
      </c>
      <c r="S191">
        <v>948.09301000000005</v>
      </c>
      <c r="T191">
        <v>1052.23002950707</v>
      </c>
      <c r="U191">
        <v>8.3372206277525507E-2</v>
      </c>
      <c r="V191">
        <v>9.7094152186608801E-2</v>
      </c>
      <c r="W191">
        <v>4.2189953494119704E-3</v>
      </c>
      <c r="X191">
        <v>9339.2000000000007</v>
      </c>
      <c r="Y191">
        <v>59.28</v>
      </c>
      <c r="Z191">
        <v>54245.374325236204</v>
      </c>
      <c r="AA191">
        <v>11.7536231884058</v>
      </c>
      <c r="AB191">
        <v>15.993471828609987</v>
      </c>
      <c r="AC191">
        <v>6</v>
      </c>
      <c r="AD191">
        <v>158.01550166666667</v>
      </c>
      <c r="AE191">
        <v>0.29899999999999999</v>
      </c>
      <c r="AF191">
        <v>0.10876674642227492</v>
      </c>
      <c r="AG191">
        <v>0.18764522620864271</v>
      </c>
      <c r="AH191">
        <v>0.29991048575967616</v>
      </c>
      <c r="AI191">
        <v>238.9923748093027</v>
      </c>
      <c r="AJ191">
        <v>4.193044967275263</v>
      </c>
      <c r="AK191">
        <v>0.84879918088857709</v>
      </c>
      <c r="AL191">
        <v>2.4273352840189419</v>
      </c>
      <c r="AM191">
        <v>0.5</v>
      </c>
      <c r="AN191">
        <v>1.3769949047963701</v>
      </c>
      <c r="AO191">
        <v>61</v>
      </c>
      <c r="AP191">
        <v>0</v>
      </c>
      <c r="AQ191">
        <v>6.1</v>
      </c>
      <c r="AR191" t="s">
        <v>1561</v>
      </c>
      <c r="AS191">
        <v>-3301.9900000000489</v>
      </c>
      <c r="AT191">
        <v>0.74856696930094557</v>
      </c>
      <c r="AU191">
        <v>9826995.2400000002</v>
      </c>
    </row>
    <row r="192" spans="1:47" ht="15" x14ac:dyDescent="0.25">
      <c r="A192" t="s">
        <v>977</v>
      </c>
      <c r="B192" t="s">
        <v>180</v>
      </c>
      <c r="C192" t="s">
        <v>181</v>
      </c>
      <c r="D192"/>
      <c r="E192">
        <v>72.832000000000008</v>
      </c>
      <c r="F192" t="s">
        <v>1541</v>
      </c>
      <c r="G192">
        <v>2098298</v>
      </c>
      <c r="H192">
        <v>0.27278014715891302</v>
      </c>
      <c r="I192">
        <v>2251584</v>
      </c>
      <c r="J192">
        <v>0</v>
      </c>
      <c r="K192">
        <v>0.57626514874352908</v>
      </c>
      <c r="L192" s="126">
        <v>75343.6783</v>
      </c>
      <c r="M192">
        <v>27708</v>
      </c>
      <c r="N192">
        <v>15</v>
      </c>
      <c r="O192">
        <v>152.25000000000003</v>
      </c>
      <c r="P192">
        <v>0</v>
      </c>
      <c r="Q192">
        <v>-392.15999999999997</v>
      </c>
      <c r="R192">
        <v>10512.9</v>
      </c>
      <c r="S192">
        <v>1804.419967</v>
      </c>
      <c r="T192">
        <v>2293.8097818925903</v>
      </c>
      <c r="U192">
        <v>0.72187636626834095</v>
      </c>
      <c r="V192">
        <v>0.166321619406022</v>
      </c>
      <c r="W192">
        <v>1.1753828591944401E-2</v>
      </c>
      <c r="X192">
        <v>8269.9</v>
      </c>
      <c r="Y192">
        <v>116.8</v>
      </c>
      <c r="Z192">
        <v>49189.256592465805</v>
      </c>
      <c r="AA192">
        <v>11.879032258064498</v>
      </c>
      <c r="AB192">
        <v>15.448801087328768</v>
      </c>
      <c r="AC192">
        <v>18</v>
      </c>
      <c r="AD192">
        <v>100.24555372222223</v>
      </c>
      <c r="AE192">
        <v>0.49840000000000001</v>
      </c>
      <c r="AF192">
        <v>0.10579955065676958</v>
      </c>
      <c r="AG192">
        <v>0.1835384765966048</v>
      </c>
      <c r="AH192">
        <v>0.29560455499883753</v>
      </c>
      <c r="AI192">
        <v>204.57709776606566</v>
      </c>
      <c r="AJ192">
        <v>4.8351803501624033</v>
      </c>
      <c r="AK192">
        <v>1.2577101015053787</v>
      </c>
      <c r="AL192">
        <v>2.1330356528499799</v>
      </c>
      <c r="AM192">
        <v>2.23</v>
      </c>
      <c r="AN192">
        <v>1.02953250017549</v>
      </c>
      <c r="AO192">
        <v>22</v>
      </c>
      <c r="AP192">
        <v>9.6370463078848556E-2</v>
      </c>
      <c r="AQ192">
        <v>35.770000000000003</v>
      </c>
      <c r="AR192">
        <v>3.2624945198751356</v>
      </c>
      <c r="AS192">
        <v>20473.189999999944</v>
      </c>
      <c r="AT192">
        <v>0.6418713917698271</v>
      </c>
      <c r="AU192">
        <v>18969649.710000001</v>
      </c>
    </row>
    <row r="193" spans="1:47" ht="15" x14ac:dyDescent="0.25">
      <c r="A193" t="s">
        <v>978</v>
      </c>
      <c r="B193" t="s">
        <v>182</v>
      </c>
      <c r="C193" t="s">
        <v>183</v>
      </c>
      <c r="D193"/>
      <c r="E193">
        <v>83.748000000000005</v>
      </c>
      <c r="F193" t="s">
        <v>1543</v>
      </c>
      <c r="G193">
        <v>2049661</v>
      </c>
      <c r="H193">
        <v>0.23884856849407476</v>
      </c>
      <c r="I193">
        <v>2095984</v>
      </c>
      <c r="J193">
        <v>2.02099939880304E-3</v>
      </c>
      <c r="K193">
        <v>0.67523498116412073</v>
      </c>
      <c r="L193" s="126">
        <v>135578.36979999999</v>
      </c>
      <c r="M193">
        <v>34254</v>
      </c>
      <c r="N193">
        <v>96</v>
      </c>
      <c r="O193">
        <v>99.350000000000009</v>
      </c>
      <c r="P193">
        <v>0</v>
      </c>
      <c r="Q193">
        <v>91.84</v>
      </c>
      <c r="R193">
        <v>10766</v>
      </c>
      <c r="S193">
        <v>2869.7406070000002</v>
      </c>
      <c r="T193">
        <v>3589.97177361678</v>
      </c>
      <c r="U193">
        <v>0.52792239943378305</v>
      </c>
      <c r="V193">
        <v>0.17258465444295101</v>
      </c>
      <c r="W193">
        <v>2.1350988953685599E-3</v>
      </c>
      <c r="X193">
        <v>8606.1</v>
      </c>
      <c r="Y193">
        <v>176.78</v>
      </c>
      <c r="Z193">
        <v>59494.358524720003</v>
      </c>
      <c r="AA193">
        <v>11.805405405405399</v>
      </c>
      <c r="AB193">
        <v>16.233400876796019</v>
      </c>
      <c r="AC193">
        <v>18</v>
      </c>
      <c r="AD193">
        <v>159.43003372222222</v>
      </c>
      <c r="AE193">
        <v>0.7863</v>
      </c>
      <c r="AF193">
        <v>0.1044745899793994</v>
      </c>
      <c r="AG193">
        <v>0.16255884212547725</v>
      </c>
      <c r="AH193">
        <v>0.28208700000124298</v>
      </c>
      <c r="AI193">
        <v>186.39315298924507</v>
      </c>
      <c r="AJ193">
        <v>5.0492492241540479</v>
      </c>
      <c r="AK193">
        <v>0.84105617872499538</v>
      </c>
      <c r="AL193">
        <v>2.5299265096279679</v>
      </c>
      <c r="AM193">
        <v>1.03</v>
      </c>
      <c r="AN193">
        <v>0.84462241214424005</v>
      </c>
      <c r="AO193">
        <v>24</v>
      </c>
      <c r="AP193">
        <v>2.7937551355792935E-2</v>
      </c>
      <c r="AQ193">
        <v>38.71</v>
      </c>
      <c r="AR193">
        <v>2.560299126772775</v>
      </c>
      <c r="AS193">
        <v>176791.18999999994</v>
      </c>
      <c r="AT193">
        <v>0.54520219878844567</v>
      </c>
      <c r="AU193">
        <v>30895575.489999998</v>
      </c>
    </row>
    <row r="194" spans="1:47" ht="15" x14ac:dyDescent="0.25">
      <c r="A194" t="s">
        <v>979</v>
      </c>
      <c r="B194" t="s">
        <v>632</v>
      </c>
      <c r="C194" t="s">
        <v>335</v>
      </c>
      <c r="D194"/>
      <c r="E194">
        <v>84.61</v>
      </c>
      <c r="F194" t="s">
        <v>1543</v>
      </c>
      <c r="G194">
        <v>200000</v>
      </c>
      <c r="H194">
        <v>0.27507960117995101</v>
      </c>
      <c r="I194">
        <v>152477</v>
      </c>
      <c r="J194">
        <v>0</v>
      </c>
      <c r="K194">
        <v>0.70369188180814568</v>
      </c>
      <c r="L194" s="126">
        <v>137202.11929999999</v>
      </c>
      <c r="M194">
        <v>32362</v>
      </c>
      <c r="N194">
        <v>36</v>
      </c>
      <c r="O194">
        <v>104.72</v>
      </c>
      <c r="P194">
        <v>0</v>
      </c>
      <c r="Q194">
        <v>-0.47999999999998977</v>
      </c>
      <c r="R194">
        <v>10893.800000000001</v>
      </c>
      <c r="S194">
        <v>1907.171505</v>
      </c>
      <c r="T194">
        <v>2270.51296680222</v>
      </c>
      <c r="U194">
        <v>0.52889464809825804</v>
      </c>
      <c r="V194">
        <v>0.13031102569876099</v>
      </c>
      <c r="W194" t="s">
        <v>1561</v>
      </c>
      <c r="X194">
        <v>9150.5</v>
      </c>
      <c r="Y194">
        <v>134.28</v>
      </c>
      <c r="Z194">
        <v>51970.056523681902</v>
      </c>
      <c r="AA194">
        <v>13.611842105263198</v>
      </c>
      <c r="AB194">
        <v>14.202945375335121</v>
      </c>
      <c r="AC194">
        <v>18.61</v>
      </c>
      <c r="AD194">
        <v>102.48100510478238</v>
      </c>
      <c r="AE194">
        <v>0.3765</v>
      </c>
      <c r="AF194">
        <v>0.12091300334077666</v>
      </c>
      <c r="AG194">
        <v>0.15573709406253894</v>
      </c>
      <c r="AH194">
        <v>0.2813967089970757</v>
      </c>
      <c r="AI194">
        <v>173.42540989778473</v>
      </c>
      <c r="AJ194">
        <v>5.7610770909926474</v>
      </c>
      <c r="AK194">
        <v>1.6124226308533283</v>
      </c>
      <c r="AL194">
        <v>3.4273172346652476</v>
      </c>
      <c r="AM194">
        <v>2.5</v>
      </c>
      <c r="AN194">
        <v>1.51431933799076</v>
      </c>
      <c r="AO194">
        <v>191</v>
      </c>
      <c r="AP194">
        <v>1.236603462489695E-2</v>
      </c>
      <c r="AQ194">
        <v>6.2</v>
      </c>
      <c r="AR194">
        <v>2.8490856903591535</v>
      </c>
      <c r="AS194">
        <v>-30788.969999999972</v>
      </c>
      <c r="AT194">
        <v>0.61997279287393947</v>
      </c>
      <c r="AU194">
        <v>20776278.43</v>
      </c>
    </row>
    <row r="195" spans="1:47" ht="15" x14ac:dyDescent="0.25">
      <c r="A195" t="s">
        <v>980</v>
      </c>
      <c r="B195" t="s">
        <v>466</v>
      </c>
      <c r="C195" t="s">
        <v>196</v>
      </c>
      <c r="D195"/>
      <c r="E195">
        <v>95.588999999999999</v>
      </c>
      <c r="F195" t="s">
        <v>1539</v>
      </c>
      <c r="G195">
        <v>705901</v>
      </c>
      <c r="H195">
        <v>0.68316219220428576</v>
      </c>
      <c r="I195">
        <v>635467</v>
      </c>
      <c r="J195">
        <v>0</v>
      </c>
      <c r="K195">
        <v>0.62211122382474937</v>
      </c>
      <c r="L195" s="126">
        <v>162140.61379999999</v>
      </c>
      <c r="M195">
        <v>39800</v>
      </c>
      <c r="N195">
        <v>51</v>
      </c>
      <c r="O195">
        <v>1.8199999999999998</v>
      </c>
      <c r="P195">
        <v>0</v>
      </c>
      <c r="Q195">
        <v>116.73</v>
      </c>
      <c r="R195">
        <v>9480.9</v>
      </c>
      <c r="S195">
        <v>620.08095000000003</v>
      </c>
      <c r="T195">
        <v>661.77768155892397</v>
      </c>
      <c r="U195">
        <v>0.20080060998487401</v>
      </c>
      <c r="V195">
        <v>6.6285031010870396E-2</v>
      </c>
      <c r="W195">
        <v>3.0157352842399001E-3</v>
      </c>
      <c r="X195">
        <v>8883.5</v>
      </c>
      <c r="Y195">
        <v>38.880000000000003</v>
      </c>
      <c r="Z195">
        <v>55447.890946502099</v>
      </c>
      <c r="AA195">
        <v>13.380952380952399</v>
      </c>
      <c r="AB195">
        <v>15.948584104938272</v>
      </c>
      <c r="AC195">
        <v>5.2</v>
      </c>
      <c r="AD195">
        <v>119.24633653846153</v>
      </c>
      <c r="AE195">
        <v>0.29899999999999999</v>
      </c>
      <c r="AF195">
        <v>0.11705143063265093</v>
      </c>
      <c r="AG195">
        <v>0.11139039972738191</v>
      </c>
      <c r="AH195">
        <v>0.23696527329675501</v>
      </c>
      <c r="AI195">
        <v>206.61334620907155</v>
      </c>
      <c r="AJ195">
        <v>4.3670861009858175</v>
      </c>
      <c r="AK195">
        <v>1.1151107971619691</v>
      </c>
      <c r="AL195">
        <v>1.8822241388730614</v>
      </c>
      <c r="AM195">
        <v>1.5</v>
      </c>
      <c r="AN195">
        <v>1.38332250244527</v>
      </c>
      <c r="AO195">
        <v>63</v>
      </c>
      <c r="AP195">
        <v>5.5096418732782371E-3</v>
      </c>
      <c r="AQ195">
        <v>4.71</v>
      </c>
      <c r="AR195">
        <v>3.728810224183269</v>
      </c>
      <c r="AS195">
        <v>-14428</v>
      </c>
      <c r="AT195">
        <v>0.35264212949400664</v>
      </c>
      <c r="AU195">
        <v>5878895.2999999998</v>
      </c>
    </row>
    <row r="196" spans="1:47" ht="15" x14ac:dyDescent="0.25">
      <c r="A196" t="s">
        <v>981</v>
      </c>
      <c r="B196" t="s">
        <v>551</v>
      </c>
      <c r="C196" t="s">
        <v>244</v>
      </c>
      <c r="D196"/>
      <c r="E196">
        <v>89.710000000000008</v>
      </c>
      <c r="F196" t="s">
        <v>1539</v>
      </c>
      <c r="G196">
        <v>1286812</v>
      </c>
      <c r="H196">
        <v>0.53208857267754006</v>
      </c>
      <c r="I196">
        <v>1286811</v>
      </c>
      <c r="J196">
        <v>4.6568407560037897E-3</v>
      </c>
      <c r="K196">
        <v>0.6678796897158118</v>
      </c>
      <c r="L196" s="126">
        <v>144069.17910000001</v>
      </c>
      <c r="M196">
        <v>39235</v>
      </c>
      <c r="N196">
        <v>66</v>
      </c>
      <c r="O196">
        <v>30.59</v>
      </c>
      <c r="P196">
        <v>0</v>
      </c>
      <c r="Q196">
        <v>138.70999999999998</v>
      </c>
      <c r="R196">
        <v>8739.2000000000007</v>
      </c>
      <c r="S196">
        <v>1222.3420759999999</v>
      </c>
      <c r="T196">
        <v>1537.2105204436102</v>
      </c>
      <c r="U196">
        <v>0.34704223500852499</v>
      </c>
      <c r="V196">
        <v>0.18272061020011901</v>
      </c>
      <c r="W196" t="s">
        <v>1561</v>
      </c>
      <c r="X196">
        <v>6949.1</v>
      </c>
      <c r="Y196">
        <v>66.510000000000005</v>
      </c>
      <c r="Z196">
        <v>49563.564576755402</v>
      </c>
      <c r="AA196">
        <v>11.338028169014098</v>
      </c>
      <c r="AB196">
        <v>18.378320192452261</v>
      </c>
      <c r="AC196">
        <v>8</v>
      </c>
      <c r="AD196">
        <v>152.79275949999999</v>
      </c>
      <c r="AE196">
        <v>0.31009999999999999</v>
      </c>
      <c r="AF196">
        <v>0.10056453386857533</v>
      </c>
      <c r="AG196">
        <v>0.20218407846523945</v>
      </c>
      <c r="AH196">
        <v>0.30899487425423999</v>
      </c>
      <c r="AI196">
        <v>143.985880430414</v>
      </c>
      <c r="AJ196">
        <v>4.1195899431818184</v>
      </c>
      <c r="AK196">
        <v>1.3969811931818181</v>
      </c>
      <c r="AL196">
        <v>1.7807746022727273</v>
      </c>
      <c r="AM196">
        <v>2.5</v>
      </c>
      <c r="AN196">
        <v>1.8842409301946199</v>
      </c>
      <c r="AO196">
        <v>83</v>
      </c>
      <c r="AP196">
        <v>3.8022813688212928E-3</v>
      </c>
      <c r="AQ196">
        <v>6.16</v>
      </c>
      <c r="AR196">
        <v>2.9997723222242025</v>
      </c>
      <c r="AS196">
        <v>5589.7600000000093</v>
      </c>
      <c r="AT196">
        <v>0.4478969873351013</v>
      </c>
      <c r="AU196">
        <v>10682283.98</v>
      </c>
    </row>
    <row r="197" spans="1:47" ht="15" x14ac:dyDescent="0.25">
      <c r="A197" t="s">
        <v>982</v>
      </c>
      <c r="B197" t="s">
        <v>184</v>
      </c>
      <c r="C197" t="s">
        <v>185</v>
      </c>
      <c r="D197"/>
      <c r="E197">
        <v>73.867000000000004</v>
      </c>
      <c r="F197" t="s">
        <v>1543</v>
      </c>
      <c r="G197">
        <v>-1354080</v>
      </c>
      <c r="H197">
        <v>0.3004890359211923</v>
      </c>
      <c r="I197">
        <v>-981844</v>
      </c>
      <c r="J197">
        <v>0</v>
      </c>
      <c r="K197">
        <v>0.75928335320022633</v>
      </c>
      <c r="L197" s="126">
        <v>138233.43609999999</v>
      </c>
      <c r="M197">
        <v>32812</v>
      </c>
      <c r="N197">
        <v>61</v>
      </c>
      <c r="O197">
        <v>156.34000000000003</v>
      </c>
      <c r="P197">
        <v>0</v>
      </c>
      <c r="Q197">
        <v>-263.31</v>
      </c>
      <c r="R197">
        <v>11018.6</v>
      </c>
      <c r="S197">
        <v>3795.1334700000002</v>
      </c>
      <c r="T197">
        <v>4755.0834437360609</v>
      </c>
      <c r="U197">
        <v>0.684982744493568</v>
      </c>
      <c r="V197">
        <v>0.12935161197374201</v>
      </c>
      <c r="W197">
        <v>2.9205502751395999E-2</v>
      </c>
      <c r="X197">
        <v>8794.2000000000007</v>
      </c>
      <c r="Y197">
        <v>234.28</v>
      </c>
      <c r="Z197">
        <v>57228.88803995221</v>
      </c>
      <c r="AA197">
        <v>11.431372549019599</v>
      </c>
      <c r="AB197">
        <v>16.199135521598087</v>
      </c>
      <c r="AC197">
        <v>37</v>
      </c>
      <c r="AD197">
        <v>102.57117486486487</v>
      </c>
      <c r="AE197">
        <v>0.3765</v>
      </c>
      <c r="AF197">
        <v>0.11738546659873833</v>
      </c>
      <c r="AG197">
        <v>0.13174397626378551</v>
      </c>
      <c r="AH197">
        <v>0.25197594442040078</v>
      </c>
      <c r="AI197">
        <v>165.86083334771359</v>
      </c>
      <c r="AJ197">
        <v>6.3200220187333986</v>
      </c>
      <c r="AK197">
        <v>1.2940410889264518</v>
      </c>
      <c r="AL197">
        <v>3.2138465901147644</v>
      </c>
      <c r="AM197">
        <v>1.35</v>
      </c>
      <c r="AN197">
        <v>1.0761344271264099</v>
      </c>
      <c r="AO197">
        <v>143</v>
      </c>
      <c r="AP197">
        <v>6.8313953488372089E-2</v>
      </c>
      <c r="AQ197">
        <v>9.18</v>
      </c>
      <c r="AR197">
        <v>3.3299477183193638</v>
      </c>
      <c r="AS197">
        <v>-189254.5</v>
      </c>
      <c r="AT197">
        <v>0.6852723416865758</v>
      </c>
      <c r="AU197">
        <v>41817021.810000002</v>
      </c>
    </row>
    <row r="198" spans="1:47" ht="15" x14ac:dyDescent="0.25">
      <c r="A198" t="s">
        <v>983</v>
      </c>
      <c r="B198" t="s">
        <v>764</v>
      </c>
      <c r="C198" t="s">
        <v>119</v>
      </c>
      <c r="D198"/>
      <c r="E198">
        <v>77.070999999999998</v>
      </c>
      <c r="F198" t="s">
        <v>1539</v>
      </c>
      <c r="G198">
        <v>67744</v>
      </c>
      <c r="H198">
        <v>0.25651009000464015</v>
      </c>
      <c r="I198">
        <v>17744</v>
      </c>
      <c r="J198">
        <v>0</v>
      </c>
      <c r="K198">
        <v>0.70524334310698122</v>
      </c>
      <c r="L198" s="126">
        <v>104373.4669</v>
      </c>
      <c r="M198">
        <v>36514</v>
      </c>
      <c r="N198">
        <v>11</v>
      </c>
      <c r="O198">
        <v>16.13</v>
      </c>
      <c r="P198">
        <v>0</v>
      </c>
      <c r="Q198">
        <v>-10.300000000000004</v>
      </c>
      <c r="R198">
        <v>12636.1</v>
      </c>
      <c r="S198">
        <v>611.47034599999995</v>
      </c>
      <c r="T198">
        <v>739.07339183747501</v>
      </c>
      <c r="U198">
        <v>0.49482070222911501</v>
      </c>
      <c r="V198">
        <v>0.1484562278348</v>
      </c>
      <c r="W198" t="s">
        <v>1561</v>
      </c>
      <c r="X198">
        <v>10454.5</v>
      </c>
      <c r="Y198">
        <v>45.12</v>
      </c>
      <c r="Z198">
        <v>43981.737588652504</v>
      </c>
      <c r="AA198">
        <v>14.418181818181798</v>
      </c>
      <c r="AB198">
        <v>13.55209100177305</v>
      </c>
      <c r="AC198">
        <v>6.08</v>
      </c>
      <c r="AD198">
        <v>100.57078059210525</v>
      </c>
      <c r="AE198">
        <v>0.29899999999999999</v>
      </c>
      <c r="AF198">
        <v>0.11152760107741271</v>
      </c>
      <c r="AG198">
        <v>0.19512939232267626</v>
      </c>
      <c r="AH198">
        <v>0.31252996993427828</v>
      </c>
      <c r="AI198">
        <v>274.79337485320997</v>
      </c>
      <c r="AJ198">
        <v>7.333672066560335</v>
      </c>
      <c r="AK198">
        <v>2.1886552836432025</v>
      </c>
      <c r="AL198">
        <v>3.4971188730449687</v>
      </c>
      <c r="AM198">
        <v>0.5</v>
      </c>
      <c r="AN198">
        <v>1.1928912623921</v>
      </c>
      <c r="AO198">
        <v>163</v>
      </c>
      <c r="AP198">
        <v>0</v>
      </c>
      <c r="AQ198">
        <v>2.67</v>
      </c>
      <c r="AR198">
        <v>2.3446215079603485</v>
      </c>
      <c r="AS198">
        <v>10347.200000000012</v>
      </c>
      <c r="AT198">
        <v>0.55133045196311492</v>
      </c>
      <c r="AU198">
        <v>7726614.46</v>
      </c>
    </row>
    <row r="199" spans="1:47" ht="15" x14ac:dyDescent="0.25">
      <c r="A199" t="s">
        <v>984</v>
      </c>
      <c r="B199" t="s">
        <v>489</v>
      </c>
      <c r="C199" t="s">
        <v>122</v>
      </c>
      <c r="D199"/>
      <c r="E199">
        <v>92.791000000000011</v>
      </c>
      <c r="F199" t="s">
        <v>1539</v>
      </c>
      <c r="G199">
        <v>-3351901</v>
      </c>
      <c r="H199">
        <v>5.3151132658190305E-2</v>
      </c>
      <c r="I199">
        <v>-3121641</v>
      </c>
      <c r="J199">
        <v>2.0942345000338938E-2</v>
      </c>
      <c r="K199">
        <v>0.83890137871960568</v>
      </c>
      <c r="L199" s="126">
        <v>189430.82610000001</v>
      </c>
      <c r="M199">
        <v>53231</v>
      </c>
      <c r="N199">
        <v>102</v>
      </c>
      <c r="O199">
        <v>182.27</v>
      </c>
      <c r="P199">
        <v>0</v>
      </c>
      <c r="Q199">
        <v>-16.28</v>
      </c>
      <c r="R199">
        <v>11550.300000000001</v>
      </c>
      <c r="S199">
        <v>7516.080524</v>
      </c>
      <c r="T199">
        <v>10457.320040726299</v>
      </c>
      <c r="U199">
        <v>1</v>
      </c>
      <c r="V199">
        <v>0.14969351437991599</v>
      </c>
      <c r="W199">
        <v>4.5522652120005398E-2</v>
      </c>
      <c r="X199">
        <v>8301.7000000000007</v>
      </c>
      <c r="Y199">
        <v>455.24</v>
      </c>
      <c r="Z199">
        <v>66607.332330199497</v>
      </c>
      <c r="AA199">
        <v>9.5679012345678984</v>
      </c>
      <c r="AB199">
        <v>16.510149644143748</v>
      </c>
      <c r="AC199">
        <v>47.52</v>
      </c>
      <c r="AD199">
        <v>158.16667769360268</v>
      </c>
      <c r="AE199">
        <v>0</v>
      </c>
      <c r="AF199">
        <v>0.11793480315638934</v>
      </c>
      <c r="AG199">
        <v>0.10728739165714173</v>
      </c>
      <c r="AH199">
        <v>0.2307090128831594</v>
      </c>
      <c r="AI199">
        <v>138.07595550449162</v>
      </c>
      <c r="AJ199">
        <v>4.3366169745324203</v>
      </c>
      <c r="AK199">
        <v>1.4278678923481629</v>
      </c>
      <c r="AL199">
        <v>3.5218146831247168</v>
      </c>
      <c r="AM199">
        <v>2.16</v>
      </c>
      <c r="AN199">
        <v>0.93245396658875701</v>
      </c>
      <c r="AO199">
        <v>28</v>
      </c>
      <c r="AP199">
        <v>9.2405735528412108E-2</v>
      </c>
      <c r="AQ199">
        <v>120.89</v>
      </c>
      <c r="AR199">
        <v>3.4526725660710644</v>
      </c>
      <c r="AS199">
        <v>76806.209999999963</v>
      </c>
      <c r="AT199">
        <v>0.47223712025017978</v>
      </c>
      <c r="AU199">
        <v>86813143.950000003</v>
      </c>
    </row>
    <row r="200" spans="1:47" ht="15" x14ac:dyDescent="0.25">
      <c r="A200" t="s">
        <v>985</v>
      </c>
      <c r="B200" t="s">
        <v>186</v>
      </c>
      <c r="C200" t="s">
        <v>132</v>
      </c>
      <c r="D200"/>
      <c r="E200">
        <v>79.75500000000001</v>
      </c>
      <c r="F200" t="s">
        <v>1539</v>
      </c>
      <c r="G200">
        <v>934292</v>
      </c>
      <c r="H200">
        <v>0.22805459950651116</v>
      </c>
      <c r="I200">
        <v>934292</v>
      </c>
      <c r="J200">
        <v>0</v>
      </c>
      <c r="K200">
        <v>0.65244788694981914</v>
      </c>
      <c r="L200" s="126">
        <v>79616.736799999999</v>
      </c>
      <c r="M200">
        <v>29743</v>
      </c>
      <c r="N200">
        <v>42</v>
      </c>
      <c r="O200">
        <v>133.03</v>
      </c>
      <c r="P200">
        <v>0</v>
      </c>
      <c r="Q200">
        <v>-71.89</v>
      </c>
      <c r="R200">
        <v>11085.7</v>
      </c>
      <c r="S200">
        <v>1715.8615420000001</v>
      </c>
      <c r="T200">
        <v>2155.0450239376601</v>
      </c>
      <c r="U200">
        <v>0.56553028216305801</v>
      </c>
      <c r="V200">
        <v>0.162323504072102</v>
      </c>
      <c r="W200">
        <v>1.4435430478341E-3</v>
      </c>
      <c r="X200">
        <v>8826.5</v>
      </c>
      <c r="Y200">
        <v>104.69</v>
      </c>
      <c r="Z200">
        <v>50920.140605597502</v>
      </c>
      <c r="AA200">
        <v>15.1727272727273</v>
      </c>
      <c r="AB200">
        <v>16.389927805903145</v>
      </c>
      <c r="AC200">
        <v>14</v>
      </c>
      <c r="AD200">
        <v>122.56153871428572</v>
      </c>
      <c r="AE200">
        <v>0.62019999999999997</v>
      </c>
      <c r="AF200">
        <v>0.11024646542796579</v>
      </c>
      <c r="AG200">
        <v>0.19962562738765857</v>
      </c>
      <c r="AH200">
        <v>0.31403027304948306</v>
      </c>
      <c r="AI200">
        <v>182.9378375332804</v>
      </c>
      <c r="AJ200">
        <v>5.2237190024721567</v>
      </c>
      <c r="AK200">
        <v>1.6331702538420367</v>
      </c>
      <c r="AL200">
        <v>2.3979795537375437</v>
      </c>
      <c r="AM200">
        <v>0.5</v>
      </c>
      <c r="AN200">
        <v>1.1144712954120899</v>
      </c>
      <c r="AO200">
        <v>29</v>
      </c>
      <c r="AP200">
        <v>2.1136063408190225E-2</v>
      </c>
      <c r="AQ200">
        <v>24.48</v>
      </c>
      <c r="AR200">
        <v>3.0995650425658909</v>
      </c>
      <c r="AS200">
        <v>-30526.380000000005</v>
      </c>
      <c r="AT200">
        <v>0.63396723650095077</v>
      </c>
      <c r="AU200">
        <v>19021559.710000001</v>
      </c>
    </row>
    <row r="201" spans="1:47" ht="15" x14ac:dyDescent="0.25">
      <c r="A201" t="s">
        <v>986</v>
      </c>
      <c r="B201" t="s">
        <v>787</v>
      </c>
      <c r="C201" t="s">
        <v>188</v>
      </c>
      <c r="D201"/>
      <c r="E201">
        <v>78.945999999999998</v>
      </c>
      <c r="F201" t="s">
        <v>1543</v>
      </c>
      <c r="G201">
        <v>-2329228</v>
      </c>
      <c r="H201">
        <v>0.14363915516944836</v>
      </c>
      <c r="I201">
        <v>-2220483</v>
      </c>
      <c r="J201">
        <v>2.7211624996610968E-2</v>
      </c>
      <c r="K201">
        <v>0.78154913293545725</v>
      </c>
      <c r="L201" s="126">
        <v>228838.71340000001</v>
      </c>
      <c r="M201">
        <v>32090</v>
      </c>
      <c r="N201">
        <v>80</v>
      </c>
      <c r="O201">
        <v>50.81</v>
      </c>
      <c r="P201">
        <v>0</v>
      </c>
      <c r="Q201">
        <v>-99.380000000000024</v>
      </c>
      <c r="R201">
        <v>12137.1</v>
      </c>
      <c r="S201">
        <v>2281.8267059999998</v>
      </c>
      <c r="T201">
        <v>3047.2215655670702</v>
      </c>
      <c r="U201">
        <v>0.96975155264047497</v>
      </c>
      <c r="V201">
        <v>0.15166548278622899</v>
      </c>
      <c r="W201" t="s">
        <v>1561</v>
      </c>
      <c r="X201">
        <v>9088.5</v>
      </c>
      <c r="Y201">
        <v>162.30000000000001</v>
      </c>
      <c r="Z201">
        <v>50290.320394331502</v>
      </c>
      <c r="AA201">
        <v>11.540816326530599</v>
      </c>
      <c r="AB201">
        <v>14.059314269870608</v>
      </c>
      <c r="AC201">
        <v>17</v>
      </c>
      <c r="AD201">
        <v>134.22510035294115</v>
      </c>
      <c r="AE201">
        <v>0.68669999999999998</v>
      </c>
      <c r="AF201">
        <v>9.6432266768737937E-2</v>
      </c>
      <c r="AG201">
        <v>0.20342769587321152</v>
      </c>
      <c r="AH201">
        <v>0.30569247147974293</v>
      </c>
      <c r="AI201">
        <v>172.63361804128172</v>
      </c>
      <c r="AJ201">
        <v>6.2397577934606012</v>
      </c>
      <c r="AK201">
        <v>1.3719076969943136</v>
      </c>
      <c r="AL201">
        <v>3.1848013048334685</v>
      </c>
      <c r="AM201">
        <v>1</v>
      </c>
      <c r="AN201">
        <v>1.38769975876417</v>
      </c>
      <c r="AO201">
        <v>382</v>
      </c>
      <c r="AP201">
        <v>2.979011509817197E-2</v>
      </c>
      <c r="AQ201">
        <v>3.43</v>
      </c>
      <c r="AR201">
        <v>2.6393533424046534</v>
      </c>
      <c r="AS201">
        <v>74088.989999999758</v>
      </c>
      <c r="AT201">
        <v>0.69303636631593057</v>
      </c>
      <c r="AU201">
        <v>27694678.739999998</v>
      </c>
    </row>
    <row r="202" spans="1:47" ht="15" x14ac:dyDescent="0.25">
      <c r="A202" t="s">
        <v>987</v>
      </c>
      <c r="B202" t="s">
        <v>187</v>
      </c>
      <c r="C202" t="s">
        <v>188</v>
      </c>
      <c r="D202"/>
      <c r="E202">
        <v>81.118000000000009</v>
      </c>
      <c r="F202" t="s">
        <v>1543</v>
      </c>
      <c r="G202">
        <v>51956</v>
      </c>
      <c r="H202">
        <v>9.2296575506274387E-4</v>
      </c>
      <c r="I202">
        <v>-89892</v>
      </c>
      <c r="J202">
        <v>7.7270339383210922E-3</v>
      </c>
      <c r="K202">
        <v>0.75524007023554252</v>
      </c>
      <c r="L202" s="126">
        <v>121220.0866</v>
      </c>
      <c r="M202">
        <v>32280</v>
      </c>
      <c r="N202">
        <v>41</v>
      </c>
      <c r="O202">
        <v>32.419999999999995</v>
      </c>
      <c r="P202">
        <v>0</v>
      </c>
      <c r="Q202">
        <v>15.030000000000001</v>
      </c>
      <c r="R202">
        <v>10132.6</v>
      </c>
      <c r="S202">
        <v>2028.2765919999999</v>
      </c>
      <c r="T202">
        <v>2712.7640163779802</v>
      </c>
      <c r="U202">
        <v>0.53112841919540299</v>
      </c>
      <c r="V202">
        <v>0.23682913262157301</v>
      </c>
      <c r="W202">
        <v>9.8605880868934308E-4</v>
      </c>
      <c r="X202">
        <v>7575.9000000000005</v>
      </c>
      <c r="Y202">
        <v>131.72</v>
      </c>
      <c r="Z202">
        <v>52629.456422714808</v>
      </c>
      <c r="AA202">
        <v>15.3758865248227</v>
      </c>
      <c r="AB202">
        <v>15.398395019738839</v>
      </c>
      <c r="AC202">
        <v>19.75</v>
      </c>
      <c r="AD202">
        <v>102.69754896202531</v>
      </c>
      <c r="AE202">
        <v>0.3987</v>
      </c>
      <c r="AF202">
        <v>9.9689618604093602E-2</v>
      </c>
      <c r="AG202">
        <v>0.21562159024693506</v>
      </c>
      <c r="AH202">
        <v>0.31850767409703451</v>
      </c>
      <c r="AI202">
        <v>173.52515006493749</v>
      </c>
      <c r="AJ202">
        <v>6.4466323158794969</v>
      </c>
      <c r="AK202">
        <v>1.8604103058044024</v>
      </c>
      <c r="AL202">
        <v>3.3539451126131885</v>
      </c>
      <c r="AM202">
        <v>1.5</v>
      </c>
      <c r="AN202">
        <v>1.3362011933998299</v>
      </c>
      <c r="AO202">
        <v>100</v>
      </c>
      <c r="AP202">
        <v>2.8094820017559263E-2</v>
      </c>
      <c r="AQ202">
        <v>11.83</v>
      </c>
      <c r="AR202">
        <v>2.8924687887340772</v>
      </c>
      <c r="AS202">
        <v>-10073.640000000014</v>
      </c>
      <c r="AT202">
        <v>0.44485495343570425</v>
      </c>
      <c r="AU202">
        <v>20551742.57</v>
      </c>
    </row>
    <row r="203" spans="1:47" ht="15" x14ac:dyDescent="0.25">
      <c r="A203" t="s">
        <v>988</v>
      </c>
      <c r="B203" t="s">
        <v>747</v>
      </c>
      <c r="C203" t="s">
        <v>149</v>
      </c>
      <c r="D203"/>
      <c r="E203">
        <v>88.12</v>
      </c>
      <c r="F203" t="s">
        <v>1543</v>
      </c>
      <c r="G203">
        <v>1044967</v>
      </c>
      <c r="H203">
        <v>0.38615549945304339</v>
      </c>
      <c r="I203">
        <v>1102996</v>
      </c>
      <c r="J203">
        <v>0</v>
      </c>
      <c r="K203">
        <v>0.67151036011594767</v>
      </c>
      <c r="L203" s="126">
        <v>185955.42430000001</v>
      </c>
      <c r="M203">
        <v>34876</v>
      </c>
      <c r="N203">
        <v>131</v>
      </c>
      <c r="O203">
        <v>19.510000000000002</v>
      </c>
      <c r="P203">
        <v>0</v>
      </c>
      <c r="Q203">
        <v>28.149999999999991</v>
      </c>
      <c r="R203">
        <v>9891.3000000000011</v>
      </c>
      <c r="S203">
        <v>1138.0401770000001</v>
      </c>
      <c r="T203">
        <v>1308.1080673154402</v>
      </c>
      <c r="U203">
        <v>0.32639888424607</v>
      </c>
      <c r="V203">
        <v>0.136821955979152</v>
      </c>
      <c r="W203">
        <v>8.0822682589702603E-3</v>
      </c>
      <c r="X203">
        <v>8605.2999999999993</v>
      </c>
      <c r="Y203">
        <v>73.53</v>
      </c>
      <c r="Z203">
        <v>51613.817489460096</v>
      </c>
      <c r="AA203">
        <v>12.067567567567599</v>
      </c>
      <c r="AB203">
        <v>15.477222589419286</v>
      </c>
      <c r="AC203">
        <v>8.5</v>
      </c>
      <c r="AD203">
        <v>133.88707964705884</v>
      </c>
      <c r="AE203">
        <v>0.63129999999999997</v>
      </c>
      <c r="AF203">
        <v>0.11625417225269642</v>
      </c>
      <c r="AG203">
        <v>0.15570469710547014</v>
      </c>
      <c r="AH203">
        <v>0.27846069385782168</v>
      </c>
      <c r="AI203">
        <v>204.39963781700476</v>
      </c>
      <c r="AJ203">
        <v>4.3262457279195239</v>
      </c>
      <c r="AK203">
        <v>0.90225015583689794</v>
      </c>
      <c r="AL203">
        <v>2.1711203920641404</v>
      </c>
      <c r="AM203">
        <v>2</v>
      </c>
      <c r="AN203">
        <v>1.8153328288364501</v>
      </c>
      <c r="AO203">
        <v>109</v>
      </c>
      <c r="AP203">
        <v>4.3668122270742356E-3</v>
      </c>
      <c r="AQ203">
        <v>6.25</v>
      </c>
      <c r="AR203">
        <v>3.305185482769426</v>
      </c>
      <c r="AS203">
        <v>-27552.979999999981</v>
      </c>
      <c r="AT203">
        <v>0.45488044507080894</v>
      </c>
      <c r="AU203">
        <v>11256713.630000001</v>
      </c>
    </row>
    <row r="204" spans="1:47" ht="15" x14ac:dyDescent="0.25">
      <c r="A204" t="s">
        <v>989</v>
      </c>
      <c r="B204" t="s">
        <v>189</v>
      </c>
      <c r="C204" t="s">
        <v>109</v>
      </c>
      <c r="D204"/>
      <c r="E204">
        <v>63.492000000000004</v>
      </c>
      <c r="F204" t="s">
        <v>1540</v>
      </c>
      <c r="G204">
        <v>38651</v>
      </c>
      <c r="H204">
        <v>6.5970004590621533E-3</v>
      </c>
      <c r="I204">
        <v>-210311</v>
      </c>
      <c r="J204">
        <v>8.5313274933138811E-3</v>
      </c>
      <c r="K204">
        <v>0.74168608395919466</v>
      </c>
      <c r="L204" s="126">
        <v>71222.868400000007</v>
      </c>
      <c r="M204">
        <v>30530</v>
      </c>
      <c r="N204">
        <v>28</v>
      </c>
      <c r="O204">
        <v>426.4</v>
      </c>
      <c r="P204">
        <v>162.21</v>
      </c>
      <c r="Q204">
        <v>-68.53</v>
      </c>
      <c r="R204">
        <v>11665.7</v>
      </c>
      <c r="S204">
        <v>3521.14356</v>
      </c>
      <c r="T204">
        <v>4716.8597118725402</v>
      </c>
      <c r="U204">
        <v>0.72956596805158402</v>
      </c>
      <c r="V204">
        <v>0.18991750509598601</v>
      </c>
      <c r="W204">
        <v>6.8137119635076704E-3</v>
      </c>
      <c r="X204">
        <v>8708.5</v>
      </c>
      <c r="Y204">
        <v>242.05</v>
      </c>
      <c r="Z204">
        <v>62556.580541210504</v>
      </c>
      <c r="AA204">
        <v>7.6305220883534099</v>
      </c>
      <c r="AB204">
        <v>14.547174385457549</v>
      </c>
      <c r="AC204">
        <v>28.12</v>
      </c>
      <c r="AD204">
        <v>125.21847652916074</v>
      </c>
      <c r="AE204">
        <v>0.33229999999999998</v>
      </c>
      <c r="AF204">
        <v>0.12643106326122067</v>
      </c>
      <c r="AG204">
        <v>0.12964710649631811</v>
      </c>
      <c r="AH204">
        <v>0.25830143092701474</v>
      </c>
      <c r="AI204">
        <v>163.99104159218092</v>
      </c>
      <c r="AJ204">
        <v>6.2181946743881573</v>
      </c>
      <c r="AK204">
        <v>2.211864674180342</v>
      </c>
      <c r="AL204">
        <v>2.4629953449386597</v>
      </c>
      <c r="AM204">
        <v>1.5</v>
      </c>
      <c r="AN204">
        <v>0.828011477888695</v>
      </c>
      <c r="AO204">
        <v>7</v>
      </c>
      <c r="AP204">
        <v>0.13976555455365194</v>
      </c>
      <c r="AQ204">
        <v>126.29</v>
      </c>
      <c r="AR204">
        <v>2.8189738401398285</v>
      </c>
      <c r="AS204">
        <v>115547.3600000001</v>
      </c>
      <c r="AT204">
        <v>0.51589458309075276</v>
      </c>
      <c r="AU204">
        <v>41076685.380000003</v>
      </c>
    </row>
    <row r="205" spans="1:47" ht="15" x14ac:dyDescent="0.25">
      <c r="A205" t="s">
        <v>990</v>
      </c>
      <c r="B205" t="s">
        <v>190</v>
      </c>
      <c r="C205" t="s">
        <v>104</v>
      </c>
      <c r="D205"/>
      <c r="E205">
        <v>83.325000000000003</v>
      </c>
      <c r="F205" t="s">
        <v>1540</v>
      </c>
      <c r="G205">
        <v>-782703</v>
      </c>
      <c r="H205">
        <v>0.12354315739414361</v>
      </c>
      <c r="I205">
        <v>-708958</v>
      </c>
      <c r="J205">
        <v>0</v>
      </c>
      <c r="K205">
        <v>0.78611349730610636</v>
      </c>
      <c r="L205" s="126">
        <v>151030.05650000001</v>
      </c>
      <c r="M205">
        <v>34105</v>
      </c>
      <c r="N205">
        <v>46</v>
      </c>
      <c r="O205">
        <v>75.179999999999993</v>
      </c>
      <c r="P205">
        <v>1</v>
      </c>
      <c r="Q205">
        <v>137.20999999999998</v>
      </c>
      <c r="R205">
        <v>9390.4</v>
      </c>
      <c r="S205">
        <v>2374.7492219999999</v>
      </c>
      <c r="T205">
        <v>2860.2836796849201</v>
      </c>
      <c r="U205">
        <v>0.48127591638389799</v>
      </c>
      <c r="V205">
        <v>0.145014165626285</v>
      </c>
      <c r="W205">
        <v>1.53224718058251E-2</v>
      </c>
      <c r="X205">
        <v>7796.4000000000005</v>
      </c>
      <c r="Y205">
        <v>126.26</v>
      </c>
      <c r="Z205">
        <v>59002.401393949003</v>
      </c>
      <c r="AA205">
        <v>13.915492957746499</v>
      </c>
      <c r="AB205">
        <v>18.808405053065101</v>
      </c>
      <c r="AC205">
        <v>11</v>
      </c>
      <c r="AD205">
        <v>215.88629290909091</v>
      </c>
      <c r="AE205">
        <v>0.8528</v>
      </c>
      <c r="AF205">
        <v>0.10428062252577709</v>
      </c>
      <c r="AG205">
        <v>0.21071775684106669</v>
      </c>
      <c r="AH205">
        <v>0.31982951952422306</v>
      </c>
      <c r="AI205">
        <v>169.38546448337357</v>
      </c>
      <c r="AJ205">
        <v>5.5305129671247579</v>
      </c>
      <c r="AK205">
        <v>1.7776926672102784</v>
      </c>
      <c r="AL205">
        <v>2.6832415077265765</v>
      </c>
      <c r="AM205">
        <v>1.35</v>
      </c>
      <c r="AN205">
        <v>1.1453264577518001</v>
      </c>
      <c r="AO205">
        <v>93</v>
      </c>
      <c r="AP205">
        <v>8.7789305666400638E-3</v>
      </c>
      <c r="AQ205">
        <v>12.35</v>
      </c>
      <c r="AR205">
        <v>3.3800869718592161</v>
      </c>
      <c r="AS205">
        <v>-30771.180000000168</v>
      </c>
      <c r="AT205">
        <v>0.5504440867089867</v>
      </c>
      <c r="AU205">
        <v>22299926.829999998</v>
      </c>
    </row>
    <row r="206" spans="1:47" ht="15" x14ac:dyDescent="0.25">
      <c r="A206" t="s">
        <v>991</v>
      </c>
      <c r="B206" t="s">
        <v>639</v>
      </c>
      <c r="C206" t="s">
        <v>274</v>
      </c>
      <c r="D206"/>
      <c r="E206">
        <v>88.759</v>
      </c>
      <c r="F206" t="s">
        <v>1539</v>
      </c>
      <c r="G206">
        <v>833438</v>
      </c>
      <c r="H206">
        <v>0.27377029804510583</v>
      </c>
      <c r="I206">
        <v>843622</v>
      </c>
      <c r="J206">
        <v>0</v>
      </c>
      <c r="K206">
        <v>0.7392500826271472</v>
      </c>
      <c r="L206" s="126">
        <v>136724.66699999999</v>
      </c>
      <c r="M206">
        <v>44196</v>
      </c>
      <c r="N206">
        <v>35</v>
      </c>
      <c r="O206">
        <v>18.899999999999999</v>
      </c>
      <c r="P206">
        <v>0</v>
      </c>
      <c r="Q206">
        <v>99.240000000000009</v>
      </c>
      <c r="R206">
        <v>9117.5</v>
      </c>
      <c r="S206">
        <v>1287.3054360000001</v>
      </c>
      <c r="T206">
        <v>1384.2299045116899</v>
      </c>
      <c r="U206">
        <v>0.24236335237537199</v>
      </c>
      <c r="V206">
        <v>8.0034318289012502E-2</v>
      </c>
      <c r="W206" t="s">
        <v>1561</v>
      </c>
      <c r="X206">
        <v>8479.1</v>
      </c>
      <c r="Y206">
        <v>75.69</v>
      </c>
      <c r="Z206">
        <v>55033.005813185402</v>
      </c>
      <c r="AA206">
        <v>14</v>
      </c>
      <c r="AB206">
        <v>17.007602536662706</v>
      </c>
      <c r="AC206">
        <v>14</v>
      </c>
      <c r="AD206">
        <v>91.950388285714297</v>
      </c>
      <c r="AE206">
        <v>0.33229999999999998</v>
      </c>
      <c r="AF206">
        <v>0.12335784701983177</v>
      </c>
      <c r="AG206">
        <v>0.1397816734362195</v>
      </c>
      <c r="AH206">
        <v>0.26639811339661568</v>
      </c>
      <c r="AI206">
        <v>174.81554393125393</v>
      </c>
      <c r="AJ206">
        <v>4.8887536048986631</v>
      </c>
      <c r="AK206">
        <v>1.2751530165614267</v>
      </c>
      <c r="AL206">
        <v>2.2112675912389297</v>
      </c>
      <c r="AM206">
        <v>2.1</v>
      </c>
      <c r="AN206">
        <v>1.4246248302417901</v>
      </c>
      <c r="AO206">
        <v>48</v>
      </c>
      <c r="AP206">
        <v>1.9342359767891684E-2</v>
      </c>
      <c r="AQ206">
        <v>21.92</v>
      </c>
      <c r="AR206">
        <v>3.590431415090046</v>
      </c>
      <c r="AS206">
        <v>-17541.75</v>
      </c>
      <c r="AT206">
        <v>0.45167559165379334</v>
      </c>
      <c r="AU206">
        <v>11736991.25</v>
      </c>
    </row>
    <row r="207" spans="1:47" ht="15" x14ac:dyDescent="0.25">
      <c r="A207" t="s">
        <v>992</v>
      </c>
      <c r="B207" t="s">
        <v>359</v>
      </c>
      <c r="C207" t="s">
        <v>360</v>
      </c>
      <c r="D207"/>
      <c r="E207">
        <v>83.68</v>
      </c>
      <c r="F207" t="s">
        <v>1539</v>
      </c>
      <c r="G207">
        <v>713312</v>
      </c>
      <c r="H207">
        <v>0.33829300019232911</v>
      </c>
      <c r="I207">
        <v>718033</v>
      </c>
      <c r="J207">
        <v>0</v>
      </c>
      <c r="K207">
        <v>0.6166791416923314</v>
      </c>
      <c r="L207" s="126">
        <v>108969.0592</v>
      </c>
      <c r="M207" t="s">
        <v>1561</v>
      </c>
      <c r="N207">
        <v>10</v>
      </c>
      <c r="O207">
        <v>16.75</v>
      </c>
      <c r="P207">
        <v>0</v>
      </c>
      <c r="Q207">
        <v>6.980000000000004</v>
      </c>
      <c r="R207">
        <v>9640.3000000000011</v>
      </c>
      <c r="S207">
        <v>1020.556615</v>
      </c>
      <c r="T207">
        <v>1216.2649183731401</v>
      </c>
      <c r="U207">
        <v>0.51829290234917502</v>
      </c>
      <c r="V207">
        <v>0.11472506402792799</v>
      </c>
      <c r="W207">
        <v>9.7985744769289404E-4</v>
      </c>
      <c r="X207">
        <v>8089.1</v>
      </c>
      <c r="Y207">
        <v>66.23</v>
      </c>
      <c r="Z207">
        <v>47490.588253057504</v>
      </c>
      <c r="AA207">
        <v>10.492753623188399</v>
      </c>
      <c r="AB207">
        <v>15.409280009059337</v>
      </c>
      <c r="AC207">
        <v>9.94</v>
      </c>
      <c r="AD207">
        <v>102.6716916498994</v>
      </c>
      <c r="AE207">
        <v>0.73099999999999998</v>
      </c>
      <c r="AF207">
        <v>0.10756629932283553</v>
      </c>
      <c r="AG207">
        <v>0.18668895353221812</v>
      </c>
      <c r="AH207">
        <v>0.31058669475342504</v>
      </c>
      <c r="AI207">
        <v>182.57389865627397</v>
      </c>
      <c r="AJ207">
        <v>4.5557738814020512</v>
      </c>
      <c r="AK207">
        <v>1.1433012928883093</v>
      </c>
      <c r="AL207">
        <v>2.7881357505890185</v>
      </c>
      <c r="AM207">
        <v>2</v>
      </c>
      <c r="AN207">
        <v>1.6329433372114299</v>
      </c>
      <c r="AO207">
        <v>55</v>
      </c>
      <c r="AP207">
        <v>2.8260869565217391E-2</v>
      </c>
      <c r="AQ207">
        <v>7.82</v>
      </c>
      <c r="AR207">
        <v>2.6705988348805727</v>
      </c>
      <c r="AS207">
        <v>-53863.849999999977</v>
      </c>
      <c r="AT207">
        <v>0.54745724333099455</v>
      </c>
      <c r="AU207">
        <v>9838482.5199999996</v>
      </c>
    </row>
    <row r="208" spans="1:47" ht="15" x14ac:dyDescent="0.25">
      <c r="A208" t="s">
        <v>993</v>
      </c>
      <c r="B208" t="s">
        <v>361</v>
      </c>
      <c r="C208" t="s">
        <v>185</v>
      </c>
      <c r="D208"/>
      <c r="E208">
        <v>85</v>
      </c>
      <c r="F208" t="s">
        <v>1539</v>
      </c>
      <c r="G208">
        <v>44610</v>
      </c>
      <c r="H208">
        <v>1.1976642539808513E-2</v>
      </c>
      <c r="I208">
        <v>70686</v>
      </c>
      <c r="J208">
        <v>6.4838780870386303E-2</v>
      </c>
      <c r="K208">
        <v>0.69804620845918719</v>
      </c>
      <c r="L208" s="126">
        <v>127372.3474</v>
      </c>
      <c r="M208">
        <v>37527</v>
      </c>
      <c r="N208">
        <v>12</v>
      </c>
      <c r="O208">
        <v>11.83</v>
      </c>
      <c r="P208">
        <v>0</v>
      </c>
      <c r="Q208">
        <v>45.480000000000004</v>
      </c>
      <c r="R208">
        <v>9938.9</v>
      </c>
      <c r="S208">
        <v>916.46757500000001</v>
      </c>
      <c r="T208">
        <v>1047.67568511682</v>
      </c>
      <c r="U208">
        <v>0.36297865093590498</v>
      </c>
      <c r="V208">
        <v>0.129849692718261</v>
      </c>
      <c r="W208" t="s">
        <v>1561</v>
      </c>
      <c r="X208">
        <v>8694.1</v>
      </c>
      <c r="Y208">
        <v>57.9</v>
      </c>
      <c r="Z208">
        <v>56400.949913644203</v>
      </c>
      <c r="AA208">
        <v>13.258620689655199</v>
      </c>
      <c r="AB208">
        <v>15.828455526770295</v>
      </c>
      <c r="AC208">
        <v>10.1</v>
      </c>
      <c r="AD208">
        <v>90.739363861386138</v>
      </c>
      <c r="AE208">
        <v>0.27689999999999998</v>
      </c>
      <c r="AF208">
        <v>0.10601749290845823</v>
      </c>
      <c r="AG208">
        <v>0.16124085352187309</v>
      </c>
      <c r="AH208">
        <v>0.27382494131776619</v>
      </c>
      <c r="AI208">
        <v>206.12294984904403</v>
      </c>
      <c r="AJ208">
        <v>5.7170678912680977</v>
      </c>
      <c r="AK208">
        <v>1.6113972102379504</v>
      </c>
      <c r="AL208">
        <v>1.8283161377411927</v>
      </c>
      <c r="AM208">
        <v>1.5</v>
      </c>
      <c r="AN208">
        <v>1.34887453474101</v>
      </c>
      <c r="AO208">
        <v>59</v>
      </c>
      <c r="AP208">
        <v>4.8951048951048952E-2</v>
      </c>
      <c r="AQ208">
        <v>5.0199999999999996</v>
      </c>
      <c r="AR208">
        <v>3.8852219748501833</v>
      </c>
      <c r="AS208">
        <v>-37125.709999999963</v>
      </c>
      <c r="AT208">
        <v>0.5897402074238991</v>
      </c>
      <c r="AU208">
        <v>9108647.0299999993</v>
      </c>
    </row>
    <row r="209" spans="1:47" ht="15" x14ac:dyDescent="0.25">
      <c r="A209" t="s">
        <v>994</v>
      </c>
      <c r="B209" t="s">
        <v>191</v>
      </c>
      <c r="C209" t="s">
        <v>192</v>
      </c>
      <c r="D209"/>
      <c r="E209">
        <v>90.948000000000008</v>
      </c>
      <c r="F209" t="s">
        <v>1539</v>
      </c>
      <c r="G209">
        <v>3103440</v>
      </c>
      <c r="H209">
        <v>0.54249106353305476</v>
      </c>
      <c r="I209">
        <v>2943123</v>
      </c>
      <c r="J209">
        <v>0</v>
      </c>
      <c r="K209">
        <v>0.66270007581986601</v>
      </c>
      <c r="L209" s="126">
        <v>81613.362999999998</v>
      </c>
      <c r="M209">
        <v>28986</v>
      </c>
      <c r="N209">
        <v>20</v>
      </c>
      <c r="O209">
        <v>31.959999999999997</v>
      </c>
      <c r="P209">
        <v>0</v>
      </c>
      <c r="Q209">
        <v>116.78000000000002</v>
      </c>
      <c r="R209">
        <v>9880.3000000000011</v>
      </c>
      <c r="S209">
        <v>1673.0540209999999</v>
      </c>
      <c r="T209">
        <v>2064.45571293288</v>
      </c>
      <c r="U209">
        <v>0.59540825908573602</v>
      </c>
      <c r="V209">
        <v>0.13014238348971999</v>
      </c>
      <c r="W209">
        <v>1.1850436238842799E-3</v>
      </c>
      <c r="X209">
        <v>8007.1</v>
      </c>
      <c r="Y209">
        <v>105.96000000000001</v>
      </c>
      <c r="Z209">
        <v>54151.658550396402</v>
      </c>
      <c r="AA209">
        <v>12.466101694915301</v>
      </c>
      <c r="AB209">
        <v>15.789486796904491</v>
      </c>
      <c r="AC209">
        <v>10.5</v>
      </c>
      <c r="AD209">
        <v>159.3384781904762</v>
      </c>
      <c r="AE209">
        <v>0.54259999999999997</v>
      </c>
      <c r="AF209">
        <v>0.11964428440574393</v>
      </c>
      <c r="AG209">
        <v>0.14289114963219585</v>
      </c>
      <c r="AH209">
        <v>0.26627360529501964</v>
      </c>
      <c r="AI209">
        <v>144.87458083100356</v>
      </c>
      <c r="AJ209">
        <v>7.6129359319754277</v>
      </c>
      <c r="AK209">
        <v>1.8183199729353958</v>
      </c>
      <c r="AL209">
        <v>4.4197214326087231</v>
      </c>
      <c r="AM209">
        <v>1.5</v>
      </c>
      <c r="AN209">
        <v>1.3806352742588399</v>
      </c>
      <c r="AO209">
        <v>7</v>
      </c>
      <c r="AP209">
        <v>1.858736059479554E-2</v>
      </c>
      <c r="AQ209">
        <v>116</v>
      </c>
      <c r="AR209">
        <v>2.963224752985786</v>
      </c>
      <c r="AS209">
        <v>98161.109999999986</v>
      </c>
      <c r="AT209">
        <v>0.44448322356020592</v>
      </c>
      <c r="AU209">
        <v>16530204.98</v>
      </c>
    </row>
    <row r="210" spans="1:47" ht="15" x14ac:dyDescent="0.25">
      <c r="A210" t="s">
        <v>995</v>
      </c>
      <c r="B210" t="s">
        <v>443</v>
      </c>
      <c r="C210" t="s">
        <v>375</v>
      </c>
      <c r="D210"/>
      <c r="E210">
        <v>90.382000000000005</v>
      </c>
      <c r="F210" t="s">
        <v>1540</v>
      </c>
      <c r="G210">
        <v>412994</v>
      </c>
      <c r="H210">
        <v>0.19839280652167646</v>
      </c>
      <c r="I210">
        <v>478939</v>
      </c>
      <c r="J210">
        <v>1.2541952858838627E-2</v>
      </c>
      <c r="K210">
        <v>0.61741411161505688</v>
      </c>
      <c r="L210" s="126">
        <v>98900.063399999999</v>
      </c>
      <c r="M210">
        <v>36197</v>
      </c>
      <c r="N210">
        <v>110</v>
      </c>
      <c r="O210">
        <v>47.18</v>
      </c>
      <c r="P210">
        <v>0</v>
      </c>
      <c r="Q210">
        <v>128.89999999999998</v>
      </c>
      <c r="R210">
        <v>10667.9</v>
      </c>
      <c r="S210">
        <v>2731.5403139999999</v>
      </c>
      <c r="T210">
        <v>3473.7294184307702</v>
      </c>
      <c r="U210">
        <v>0.51587924321588496</v>
      </c>
      <c r="V210">
        <v>0.17025993488595501</v>
      </c>
      <c r="W210">
        <v>5.4944343757541902E-3</v>
      </c>
      <c r="X210">
        <v>8388.6</v>
      </c>
      <c r="Y210">
        <v>155.67000000000002</v>
      </c>
      <c r="Z210">
        <v>57068.840752874705</v>
      </c>
      <c r="AA210">
        <v>11.143617021276599</v>
      </c>
      <c r="AB210">
        <v>17.546992445557908</v>
      </c>
      <c r="AC210">
        <v>15</v>
      </c>
      <c r="AD210">
        <v>182.1026876</v>
      </c>
      <c r="AE210">
        <v>0.70879999999999999</v>
      </c>
      <c r="AF210">
        <v>0.11990344299098503</v>
      </c>
      <c r="AG210">
        <v>0.13517173545932462</v>
      </c>
      <c r="AH210">
        <v>0.26009405908896599</v>
      </c>
      <c r="AI210">
        <v>133.97459232959358</v>
      </c>
      <c r="AJ210">
        <v>5.8288007334195004</v>
      </c>
      <c r="AK210">
        <v>1.1583336293608266</v>
      </c>
      <c r="AL210">
        <v>3.0602789945266795</v>
      </c>
      <c r="AM210">
        <v>5.0999999999999996</v>
      </c>
      <c r="AN210">
        <v>1.06612225823114</v>
      </c>
      <c r="AO210">
        <v>41</v>
      </c>
      <c r="AP210">
        <v>2.3711340206185566E-2</v>
      </c>
      <c r="AQ210">
        <v>43.39</v>
      </c>
      <c r="AR210">
        <v>3.0122718313527148</v>
      </c>
      <c r="AS210">
        <v>12553.589999999851</v>
      </c>
      <c r="AT210">
        <v>0.49967330549080735</v>
      </c>
      <c r="AU210">
        <v>29139872.899999999</v>
      </c>
    </row>
    <row r="211" spans="1:47" ht="15" x14ac:dyDescent="0.25">
      <c r="A211" t="s">
        <v>996</v>
      </c>
      <c r="B211" t="s">
        <v>430</v>
      </c>
      <c r="C211" t="s">
        <v>308</v>
      </c>
      <c r="D211"/>
      <c r="E211">
        <v>75.308999999999997</v>
      </c>
      <c r="F211" t="s">
        <v>1539</v>
      </c>
      <c r="G211">
        <v>130964</v>
      </c>
      <c r="H211">
        <v>0.29366935637904068</v>
      </c>
      <c r="I211">
        <v>-22624</v>
      </c>
      <c r="J211">
        <v>4.2351701839491614E-3</v>
      </c>
      <c r="K211">
        <v>0.68458588245614005</v>
      </c>
      <c r="L211" s="126">
        <v>137372.4546</v>
      </c>
      <c r="M211">
        <v>39855</v>
      </c>
      <c r="N211">
        <v>154</v>
      </c>
      <c r="O211">
        <v>54.02</v>
      </c>
      <c r="P211">
        <v>0</v>
      </c>
      <c r="Q211">
        <v>-15.789999999999992</v>
      </c>
      <c r="R211">
        <v>9689.2000000000007</v>
      </c>
      <c r="S211">
        <v>1783.0541780000001</v>
      </c>
      <c r="T211">
        <v>2161.1928948619602</v>
      </c>
      <c r="U211">
        <v>0.35428336939742699</v>
      </c>
      <c r="V211">
        <v>0.163436841457545</v>
      </c>
      <c r="W211" t="s">
        <v>1561</v>
      </c>
      <c r="X211">
        <v>7993.9000000000005</v>
      </c>
      <c r="Y211">
        <v>121.02</v>
      </c>
      <c r="Z211">
        <v>48007.430920509003</v>
      </c>
      <c r="AA211">
        <v>11.412698412698399</v>
      </c>
      <c r="AB211">
        <v>14.73354964468683</v>
      </c>
      <c r="AC211">
        <v>12</v>
      </c>
      <c r="AD211">
        <v>148.58784816666667</v>
      </c>
      <c r="AE211">
        <v>0.63129999999999997</v>
      </c>
      <c r="AF211">
        <v>0.12099112131247639</v>
      </c>
      <c r="AG211">
        <v>0.1394935018834057</v>
      </c>
      <c r="AH211">
        <v>0.26545781266235297</v>
      </c>
      <c r="AI211">
        <v>201.69830195703676</v>
      </c>
      <c r="AJ211">
        <v>4.9683374439368375</v>
      </c>
      <c r="AK211">
        <v>1.1445688315227214</v>
      </c>
      <c r="AL211">
        <v>2.4932493417009836</v>
      </c>
      <c r="AM211">
        <v>3</v>
      </c>
      <c r="AN211">
        <v>1.4496215467370299</v>
      </c>
      <c r="AO211">
        <v>182</v>
      </c>
      <c r="AP211">
        <v>0</v>
      </c>
      <c r="AQ211">
        <v>5.38</v>
      </c>
      <c r="AR211">
        <v>3.6779448215998416</v>
      </c>
      <c r="AS211">
        <v>-37413.719999999972</v>
      </c>
      <c r="AT211">
        <v>0.4440757442374873</v>
      </c>
      <c r="AU211">
        <v>17276351.940000001</v>
      </c>
    </row>
    <row r="212" spans="1:47" ht="15" x14ac:dyDescent="0.25">
      <c r="A212" t="s">
        <v>997</v>
      </c>
      <c r="B212" t="s">
        <v>405</v>
      </c>
      <c r="C212" t="s">
        <v>104</v>
      </c>
      <c r="D212"/>
      <c r="E212">
        <v>81.962000000000003</v>
      </c>
      <c r="F212" t="s">
        <v>1543</v>
      </c>
      <c r="G212">
        <v>-436317</v>
      </c>
      <c r="H212">
        <v>0.10724406066329291</v>
      </c>
      <c r="I212">
        <v>-392858</v>
      </c>
      <c r="J212">
        <v>0</v>
      </c>
      <c r="K212">
        <v>0.79137596084000339</v>
      </c>
      <c r="L212" s="126">
        <v>143031.38889999999</v>
      </c>
      <c r="M212">
        <v>35330</v>
      </c>
      <c r="N212">
        <v>60</v>
      </c>
      <c r="O212">
        <v>47.09</v>
      </c>
      <c r="P212">
        <v>0</v>
      </c>
      <c r="Q212">
        <v>47.39</v>
      </c>
      <c r="R212">
        <v>10840.4</v>
      </c>
      <c r="S212">
        <v>1112.746265</v>
      </c>
      <c r="T212">
        <v>1361.1625258265501</v>
      </c>
      <c r="U212">
        <v>0.466988105325161</v>
      </c>
      <c r="V212">
        <v>0.15979941842357001</v>
      </c>
      <c r="W212">
        <v>1.4471852664452701E-4</v>
      </c>
      <c r="X212">
        <v>8862</v>
      </c>
      <c r="Y212">
        <v>74.600000000000009</v>
      </c>
      <c r="Z212">
        <v>53965.363136729204</v>
      </c>
      <c r="AA212">
        <v>13.130952380952399</v>
      </c>
      <c r="AB212">
        <v>14.916169772117961</v>
      </c>
      <c r="AC212">
        <v>7.2</v>
      </c>
      <c r="AD212">
        <v>154.54809236111112</v>
      </c>
      <c r="AE212">
        <v>0.33229999999999998</v>
      </c>
      <c r="AF212">
        <v>0.11131564998453439</v>
      </c>
      <c r="AG212">
        <v>0.20345218144288535</v>
      </c>
      <c r="AH212">
        <v>0.31976510634423194</v>
      </c>
      <c r="AI212">
        <v>218.14137475446839</v>
      </c>
      <c r="AJ212">
        <v>5.5807339661195705</v>
      </c>
      <c r="AK212">
        <v>1.5285303374859931</v>
      </c>
      <c r="AL212">
        <v>2.9532594258783207</v>
      </c>
      <c r="AM212">
        <v>2.0499999999999998</v>
      </c>
      <c r="AN212">
        <v>1.57824189943533</v>
      </c>
      <c r="AO212">
        <v>122</v>
      </c>
      <c r="AP212">
        <v>1.3054830287206266E-3</v>
      </c>
      <c r="AQ212">
        <v>6.9</v>
      </c>
      <c r="AR212">
        <v>3.7334197783436118</v>
      </c>
      <c r="AS212">
        <v>-115871.55000000005</v>
      </c>
      <c r="AT212">
        <v>0.46792138886916668</v>
      </c>
      <c r="AU212">
        <v>12062597.640000001</v>
      </c>
    </row>
    <row r="213" spans="1:47" ht="15" x14ac:dyDescent="0.25">
      <c r="A213" t="s">
        <v>1562</v>
      </c>
      <c r="B213" t="s">
        <v>193</v>
      </c>
      <c r="C213" t="s">
        <v>122</v>
      </c>
      <c r="D213"/>
      <c r="E213">
        <v>101.693</v>
      </c>
      <c r="F213" t="s">
        <v>1542</v>
      </c>
      <c r="G213">
        <v>956311</v>
      </c>
      <c r="H213">
        <v>0.26485805205805035</v>
      </c>
      <c r="I213">
        <v>614088</v>
      </c>
      <c r="J213">
        <v>0</v>
      </c>
      <c r="K213">
        <v>0.7712834814235755</v>
      </c>
      <c r="L213" s="126">
        <v>286262.76899999997</v>
      </c>
      <c r="M213">
        <v>56283</v>
      </c>
      <c r="N213">
        <v>7</v>
      </c>
      <c r="O213">
        <v>27.29</v>
      </c>
      <c r="P213">
        <v>0</v>
      </c>
      <c r="Q213">
        <v>-0.5</v>
      </c>
      <c r="R213">
        <v>16012.9</v>
      </c>
      <c r="S213">
        <v>1064.370154</v>
      </c>
      <c r="T213">
        <v>1206.9126091344201</v>
      </c>
      <c r="U213">
        <v>8.9438672854782103E-2</v>
      </c>
      <c r="V213">
        <v>0.102959811103459</v>
      </c>
      <c r="W213">
        <v>8.9301329657539407E-3</v>
      </c>
      <c r="X213">
        <v>14121.7</v>
      </c>
      <c r="Y213">
        <v>81.83</v>
      </c>
      <c r="Z213">
        <v>76211.2550409385</v>
      </c>
      <c r="AA213">
        <v>13.034482758620697</v>
      </c>
      <c r="AB213">
        <v>13.007089747036538</v>
      </c>
      <c r="AC213">
        <v>12.33</v>
      </c>
      <c r="AD213">
        <v>86.323613463098127</v>
      </c>
      <c r="AE213">
        <v>0.74199999999999999</v>
      </c>
      <c r="AF213">
        <v>0.12655889470457912</v>
      </c>
      <c r="AG213">
        <v>0.12284032024657514</v>
      </c>
      <c r="AH213">
        <v>0.25706704849474799</v>
      </c>
      <c r="AI213">
        <v>258.71826541276732</v>
      </c>
      <c r="AJ213">
        <v>5.3177187223101843</v>
      </c>
      <c r="AK213">
        <v>1.1934793297793529</v>
      </c>
      <c r="AL213">
        <v>2.3902877198843746</v>
      </c>
      <c r="AM213">
        <v>2</v>
      </c>
      <c r="AN213" t="s">
        <v>1561</v>
      </c>
      <c r="AO213">
        <v>2</v>
      </c>
      <c r="AP213">
        <v>0.2</v>
      </c>
      <c r="AQ213" t="s">
        <v>1561</v>
      </c>
      <c r="AR213" t="s">
        <v>1561</v>
      </c>
      <c r="AS213">
        <v>-27552.679999999993</v>
      </c>
      <c r="AT213">
        <v>0.26750823170655891</v>
      </c>
      <c r="AU213">
        <v>17043664.309999999</v>
      </c>
    </row>
    <row r="214" spans="1:47" ht="15" x14ac:dyDescent="0.25">
      <c r="A214" t="s">
        <v>998</v>
      </c>
      <c r="B214" t="s">
        <v>362</v>
      </c>
      <c r="C214" t="s">
        <v>200</v>
      </c>
      <c r="D214"/>
      <c r="E214">
        <v>104.364</v>
      </c>
      <c r="F214" t="s">
        <v>1539</v>
      </c>
      <c r="G214">
        <v>-650140</v>
      </c>
      <c r="H214">
        <v>0.15333290800357979</v>
      </c>
      <c r="I214">
        <v>-650140</v>
      </c>
      <c r="J214">
        <v>8.6073625585616782E-3</v>
      </c>
      <c r="K214">
        <v>0.79684269131195284</v>
      </c>
      <c r="L214" s="126">
        <v>181644.6434</v>
      </c>
      <c r="M214">
        <v>74401</v>
      </c>
      <c r="N214">
        <v>87</v>
      </c>
      <c r="O214">
        <v>12</v>
      </c>
      <c r="P214">
        <v>0</v>
      </c>
      <c r="Q214">
        <v>-21.49</v>
      </c>
      <c r="R214">
        <v>12785</v>
      </c>
      <c r="S214">
        <v>2398.8871979999999</v>
      </c>
      <c r="T214">
        <v>2780.4701409326699</v>
      </c>
      <c r="U214">
        <v>5.2151683540728098E-2</v>
      </c>
      <c r="V214">
        <v>0.115273906680793</v>
      </c>
      <c r="W214">
        <v>9.7347703633041006E-3</v>
      </c>
      <c r="X214">
        <v>11030.4</v>
      </c>
      <c r="Y214">
        <v>143.65</v>
      </c>
      <c r="Z214">
        <v>66768.250609119408</v>
      </c>
      <c r="AA214">
        <v>12.187919463087198</v>
      </c>
      <c r="AB214">
        <v>16.699528005569089</v>
      </c>
      <c r="AC214">
        <v>13.5</v>
      </c>
      <c r="AD214">
        <v>177.695348</v>
      </c>
      <c r="AE214">
        <v>0.89700000000000002</v>
      </c>
      <c r="AF214">
        <v>0.11411918741400236</v>
      </c>
      <c r="AG214">
        <v>0.199383454212922</v>
      </c>
      <c r="AH214">
        <v>0.31880902025264429</v>
      </c>
      <c r="AI214">
        <v>188.1851720149119</v>
      </c>
      <c r="AJ214">
        <v>7.9560752489284177</v>
      </c>
      <c r="AK214">
        <v>1.4303375901292545</v>
      </c>
      <c r="AL214">
        <v>0.46207307807325526</v>
      </c>
      <c r="AM214">
        <v>2.2000000000000002</v>
      </c>
      <c r="AN214">
        <v>1.00354514632811</v>
      </c>
      <c r="AO214">
        <v>40</v>
      </c>
      <c r="AP214">
        <v>1.2399708242159009E-2</v>
      </c>
      <c r="AQ214">
        <v>31.15</v>
      </c>
      <c r="AR214" t="s">
        <v>1561</v>
      </c>
      <c r="AS214">
        <v>3849.8299999999581</v>
      </c>
      <c r="AT214">
        <v>0.22544017743161743</v>
      </c>
      <c r="AU214">
        <v>30669782.789999999</v>
      </c>
    </row>
    <row r="215" spans="1:47" ht="15" x14ac:dyDescent="0.25">
      <c r="A215" t="s">
        <v>999</v>
      </c>
      <c r="B215" t="s">
        <v>691</v>
      </c>
      <c r="C215" t="s">
        <v>250</v>
      </c>
      <c r="D215"/>
      <c r="E215">
        <v>72.897000000000006</v>
      </c>
      <c r="F215" t="s">
        <v>1541</v>
      </c>
      <c r="G215">
        <v>1185202</v>
      </c>
      <c r="H215">
        <v>0.36057763531081394</v>
      </c>
      <c r="I215">
        <v>1317952</v>
      </c>
      <c r="J215">
        <v>7.5777314217074475E-7</v>
      </c>
      <c r="K215">
        <v>0.49883662878348234</v>
      </c>
      <c r="L215" s="126">
        <v>116094.45600000001</v>
      </c>
      <c r="M215">
        <v>37599</v>
      </c>
      <c r="N215">
        <v>10</v>
      </c>
      <c r="O215">
        <v>19.180000000000003</v>
      </c>
      <c r="P215">
        <v>0</v>
      </c>
      <c r="Q215">
        <v>-59.809999999999988</v>
      </c>
      <c r="R215">
        <v>11191.300000000001</v>
      </c>
      <c r="S215">
        <v>569.66979100000003</v>
      </c>
      <c r="T215">
        <v>702.863240244591</v>
      </c>
      <c r="U215">
        <v>0.52242976141945396</v>
      </c>
      <c r="V215">
        <v>0.17538951437921699</v>
      </c>
      <c r="W215" t="s">
        <v>1561</v>
      </c>
      <c r="X215">
        <v>9070.5</v>
      </c>
      <c r="Y215">
        <v>4.0600000000000005</v>
      </c>
      <c r="Z215">
        <v>41053.529556650203</v>
      </c>
      <c r="AA215">
        <v>4.7</v>
      </c>
      <c r="AB215">
        <v>140.31275640394088</v>
      </c>
      <c r="AC215">
        <v>0.2</v>
      </c>
      <c r="AD215">
        <v>2848.3489549999999</v>
      </c>
      <c r="AE215">
        <v>0.33229999999999998</v>
      </c>
      <c r="AF215">
        <v>9.7569538727519695E-2</v>
      </c>
      <c r="AG215">
        <v>0.19301728077104988</v>
      </c>
      <c r="AH215">
        <v>0.29710156528332582</v>
      </c>
      <c r="AI215">
        <v>254.78444230861453</v>
      </c>
      <c r="AJ215">
        <v>4.8721970746091792</v>
      </c>
      <c r="AK215">
        <v>1.2574841363345115</v>
      </c>
      <c r="AL215">
        <v>2.5304160724251257</v>
      </c>
      <c r="AM215">
        <v>0</v>
      </c>
      <c r="AN215">
        <v>1.2576614630921099</v>
      </c>
      <c r="AO215">
        <v>39</v>
      </c>
      <c r="AP215">
        <v>1.9801980198019802E-2</v>
      </c>
      <c r="AQ215">
        <v>9.18</v>
      </c>
      <c r="AR215">
        <v>2.5137470660242807</v>
      </c>
      <c r="AS215">
        <v>-5852.3000000000175</v>
      </c>
      <c r="AT215">
        <v>0.42788920775958006</v>
      </c>
      <c r="AU215">
        <v>6375339.6799999997</v>
      </c>
    </row>
    <row r="216" spans="1:47" ht="15" x14ac:dyDescent="0.25">
      <c r="A216" t="s">
        <v>1000</v>
      </c>
      <c r="B216" t="s">
        <v>725</v>
      </c>
      <c r="C216" t="s">
        <v>98</v>
      </c>
      <c r="D216"/>
      <c r="E216">
        <v>96.347000000000008</v>
      </c>
      <c r="F216" t="s">
        <v>1539</v>
      </c>
      <c r="G216">
        <v>3475930</v>
      </c>
      <c r="H216">
        <v>0.25707990346513354</v>
      </c>
      <c r="I216">
        <v>3201292</v>
      </c>
      <c r="J216">
        <v>3.0251806365070959E-3</v>
      </c>
      <c r="K216">
        <v>0.75503156256037018</v>
      </c>
      <c r="L216" s="126">
        <v>165984.1752</v>
      </c>
      <c r="M216">
        <v>46951</v>
      </c>
      <c r="N216">
        <v>52</v>
      </c>
      <c r="O216">
        <v>78.279999999999987</v>
      </c>
      <c r="P216">
        <v>0</v>
      </c>
      <c r="Q216">
        <v>-35.709999999999994</v>
      </c>
      <c r="R216">
        <v>9498.4</v>
      </c>
      <c r="S216">
        <v>3968.3619640000002</v>
      </c>
      <c r="T216">
        <v>4607.9961252196399</v>
      </c>
      <c r="U216">
        <v>0.18199576942623899</v>
      </c>
      <c r="V216">
        <v>0.12132023196662201</v>
      </c>
      <c r="W216">
        <v>7.7814998430420397E-3</v>
      </c>
      <c r="X216">
        <v>8179.9000000000005</v>
      </c>
      <c r="Y216">
        <v>217.13</v>
      </c>
      <c r="Z216">
        <v>62400.303965366402</v>
      </c>
      <c r="AA216">
        <v>9.3636363636363598</v>
      </c>
      <c r="AB216">
        <v>18.276433307235298</v>
      </c>
      <c r="AC216">
        <v>21.35</v>
      </c>
      <c r="AD216">
        <v>185.87175475409836</v>
      </c>
      <c r="AE216">
        <v>0.57589999999999997</v>
      </c>
      <c r="AF216">
        <v>0.11504707734780735</v>
      </c>
      <c r="AG216">
        <v>0.15218819480688914</v>
      </c>
      <c r="AH216">
        <v>0.27023752984565858</v>
      </c>
      <c r="AI216">
        <v>161.55481929722475</v>
      </c>
      <c r="AJ216">
        <v>4.140092527312091</v>
      </c>
      <c r="AK216">
        <v>1.0337408049813759</v>
      </c>
      <c r="AL216">
        <v>2.3104489883139814</v>
      </c>
      <c r="AM216">
        <v>4.8</v>
      </c>
      <c r="AN216">
        <v>1.0973534682644099</v>
      </c>
      <c r="AO216">
        <v>33</v>
      </c>
      <c r="AP216">
        <v>5.0771208226221082E-2</v>
      </c>
      <c r="AQ216">
        <v>85.58</v>
      </c>
      <c r="AR216">
        <v>4.1906318841335661</v>
      </c>
      <c r="AS216">
        <v>-52018.119999999995</v>
      </c>
      <c r="AT216">
        <v>0.26962426219511731</v>
      </c>
      <c r="AU216">
        <v>37693094.159999996</v>
      </c>
    </row>
    <row r="217" spans="1:47" ht="15" x14ac:dyDescent="0.25">
      <c r="A217" t="s">
        <v>1001</v>
      </c>
      <c r="B217" t="s">
        <v>769</v>
      </c>
      <c r="C217" t="s">
        <v>267</v>
      </c>
      <c r="D217"/>
      <c r="E217">
        <v>89.975000000000009</v>
      </c>
      <c r="F217" t="s">
        <v>1539</v>
      </c>
      <c r="G217">
        <v>-130000</v>
      </c>
      <c r="H217">
        <v>0.22630381144806938</v>
      </c>
      <c r="I217">
        <v>302850</v>
      </c>
      <c r="J217">
        <v>0</v>
      </c>
      <c r="K217">
        <v>0.74417785997680852</v>
      </c>
      <c r="L217" s="126">
        <v>141221.70759999999</v>
      </c>
      <c r="M217">
        <v>39704</v>
      </c>
      <c r="N217">
        <v>77</v>
      </c>
      <c r="O217">
        <v>36.010000000000005</v>
      </c>
      <c r="P217">
        <v>0</v>
      </c>
      <c r="Q217">
        <v>77.709999999999994</v>
      </c>
      <c r="R217">
        <v>10223.700000000001</v>
      </c>
      <c r="S217">
        <v>1042.66958</v>
      </c>
      <c r="T217">
        <v>1155.4234229876301</v>
      </c>
      <c r="U217">
        <v>0.31197071271610299</v>
      </c>
      <c r="V217">
        <v>9.0560045877621204E-2</v>
      </c>
      <c r="W217">
        <v>1.0790896958938799E-3</v>
      </c>
      <c r="X217">
        <v>9226</v>
      </c>
      <c r="Y217">
        <v>77.930000000000007</v>
      </c>
      <c r="Z217">
        <v>53804.387912228907</v>
      </c>
      <c r="AA217">
        <v>4.1204819277108395</v>
      </c>
      <c r="AB217">
        <v>13.379566020787886</v>
      </c>
      <c r="AC217">
        <v>6.78</v>
      </c>
      <c r="AD217">
        <v>153.78607374631267</v>
      </c>
      <c r="AE217">
        <v>0.59809999999999997</v>
      </c>
      <c r="AF217">
        <v>0.11296559900938816</v>
      </c>
      <c r="AG217">
        <v>0.14108373986911968</v>
      </c>
      <c r="AH217">
        <v>0.26263466756355652</v>
      </c>
      <c r="AI217">
        <v>169.07465546275935</v>
      </c>
      <c r="AJ217">
        <v>5.8783577534616454</v>
      </c>
      <c r="AK217">
        <v>1.3679991377794418</v>
      </c>
      <c r="AL217">
        <v>3.1622097805308331</v>
      </c>
      <c r="AM217">
        <v>1.9</v>
      </c>
      <c r="AN217">
        <v>0.91985979247542604</v>
      </c>
      <c r="AO217">
        <v>53</v>
      </c>
      <c r="AP217">
        <v>7.6335877862595422E-2</v>
      </c>
      <c r="AQ217">
        <v>10.72</v>
      </c>
      <c r="AR217">
        <v>3.010694303123167</v>
      </c>
      <c r="AS217">
        <v>25866.979999999981</v>
      </c>
      <c r="AT217">
        <v>0.36755012391685327</v>
      </c>
      <c r="AU217">
        <v>10659911.279999999</v>
      </c>
    </row>
    <row r="218" spans="1:47" ht="15" x14ac:dyDescent="0.25">
      <c r="A218" t="s">
        <v>1002</v>
      </c>
      <c r="B218" t="s">
        <v>510</v>
      </c>
      <c r="C218" t="s">
        <v>176</v>
      </c>
      <c r="D218"/>
      <c r="E218">
        <v>84.206000000000003</v>
      </c>
      <c r="F218" t="s">
        <v>1543</v>
      </c>
      <c r="G218">
        <v>234499</v>
      </c>
      <c r="H218">
        <v>0.50762341836371316</v>
      </c>
      <c r="I218">
        <v>-77525</v>
      </c>
      <c r="J218">
        <v>3.6792005209251265E-3</v>
      </c>
      <c r="K218">
        <v>0.71856879331825618</v>
      </c>
      <c r="L218" s="126">
        <v>190076.8982</v>
      </c>
      <c r="M218">
        <v>41348</v>
      </c>
      <c r="N218">
        <v>53</v>
      </c>
      <c r="O218">
        <v>41.749999999999993</v>
      </c>
      <c r="P218">
        <v>0</v>
      </c>
      <c r="Q218">
        <v>76.39</v>
      </c>
      <c r="R218">
        <v>10228</v>
      </c>
      <c r="S218">
        <v>1247.00936</v>
      </c>
      <c r="T218">
        <v>1430.8862522774903</v>
      </c>
      <c r="U218">
        <v>0.28712315599619898</v>
      </c>
      <c r="V218">
        <v>0.128383879171524</v>
      </c>
      <c r="W218">
        <v>2.4057557996196599E-3</v>
      </c>
      <c r="X218">
        <v>8913.7000000000007</v>
      </c>
      <c r="Y218">
        <v>77.960000000000008</v>
      </c>
      <c r="Z218">
        <v>52031.487942534601</v>
      </c>
      <c r="AA218">
        <v>13</v>
      </c>
      <c r="AB218">
        <v>15.995502308876345</v>
      </c>
      <c r="AC218">
        <v>12</v>
      </c>
      <c r="AD218">
        <v>103.91744666666666</v>
      </c>
      <c r="AE218">
        <v>0.52049999999999996</v>
      </c>
      <c r="AF218">
        <v>0.11121723315459163</v>
      </c>
      <c r="AG218">
        <v>0.19511970004049337</v>
      </c>
      <c r="AH218">
        <v>0.31289165748393599</v>
      </c>
      <c r="AI218">
        <v>185.99940581039422</v>
      </c>
      <c r="AJ218">
        <v>6.9913240321975652</v>
      </c>
      <c r="AK218">
        <v>1.1452448230815331</v>
      </c>
      <c r="AL218">
        <v>3.1431672436762481</v>
      </c>
      <c r="AM218">
        <v>2.5</v>
      </c>
      <c r="AN218">
        <v>1.1128260988421701</v>
      </c>
      <c r="AO218">
        <v>112</v>
      </c>
      <c r="AP218">
        <v>3.2496307237813882E-2</v>
      </c>
      <c r="AQ218">
        <v>5.46</v>
      </c>
      <c r="AR218">
        <v>4.229952435330917</v>
      </c>
      <c r="AS218">
        <v>-13644.909999999974</v>
      </c>
      <c r="AT218">
        <v>0.34777427635168495</v>
      </c>
      <c r="AU218">
        <v>12754446.84</v>
      </c>
    </row>
    <row r="219" spans="1:47" ht="15" x14ac:dyDescent="0.25">
      <c r="A219" t="s">
        <v>1003</v>
      </c>
      <c r="B219" t="s">
        <v>363</v>
      </c>
      <c r="C219" t="s">
        <v>202</v>
      </c>
      <c r="D219"/>
      <c r="E219">
        <v>75.257000000000005</v>
      </c>
      <c r="F219" t="s">
        <v>1541</v>
      </c>
      <c r="G219">
        <v>130950</v>
      </c>
      <c r="H219">
        <v>0.21892685697960751</v>
      </c>
      <c r="I219">
        <v>157990</v>
      </c>
      <c r="J219">
        <v>0</v>
      </c>
      <c r="K219">
        <v>0.66702926141809649</v>
      </c>
      <c r="L219" s="126">
        <v>92622.6</v>
      </c>
      <c r="M219">
        <v>30962</v>
      </c>
      <c r="N219">
        <v>23</v>
      </c>
      <c r="O219">
        <v>57.49</v>
      </c>
      <c r="P219">
        <v>0</v>
      </c>
      <c r="Q219">
        <v>-76.069999999999993</v>
      </c>
      <c r="R219">
        <v>11641.9</v>
      </c>
      <c r="S219">
        <v>1966.369862</v>
      </c>
      <c r="T219">
        <v>2353.33513102299</v>
      </c>
      <c r="U219">
        <v>0.56713932335482498</v>
      </c>
      <c r="V219">
        <v>0.12864337675655399</v>
      </c>
      <c r="W219" t="s">
        <v>1561</v>
      </c>
      <c r="X219">
        <v>9727.6</v>
      </c>
      <c r="Y219">
        <v>127</v>
      </c>
      <c r="Z219">
        <v>51641.724409448798</v>
      </c>
      <c r="AA219">
        <v>12.9133858267717</v>
      </c>
      <c r="AB219">
        <v>15.48322725984252</v>
      </c>
      <c r="AC219">
        <v>15</v>
      </c>
      <c r="AD219">
        <v>131.09132413333333</v>
      </c>
      <c r="AE219">
        <v>0.29899999999999999</v>
      </c>
      <c r="AF219">
        <v>0.102518656384401</v>
      </c>
      <c r="AG219">
        <v>0.24260482167901651</v>
      </c>
      <c r="AH219">
        <v>0.34830005151167021</v>
      </c>
      <c r="AI219">
        <v>0</v>
      </c>
      <c r="AJ219" t="s">
        <v>1561</v>
      </c>
      <c r="AK219" t="s">
        <v>1561</v>
      </c>
      <c r="AL219" t="s">
        <v>1561</v>
      </c>
      <c r="AM219">
        <v>0.5</v>
      </c>
      <c r="AN219">
        <v>1.5429370497894801</v>
      </c>
      <c r="AO219">
        <v>164</v>
      </c>
      <c r="AP219">
        <v>1.6229712858926344E-2</v>
      </c>
      <c r="AQ219">
        <v>5.01</v>
      </c>
      <c r="AR219">
        <v>2.5706955007991898</v>
      </c>
      <c r="AS219">
        <v>19548.680000000051</v>
      </c>
      <c r="AT219">
        <v>0.53469368905306969</v>
      </c>
      <c r="AU219">
        <v>22892189.899999999</v>
      </c>
    </row>
    <row r="220" spans="1:47" ht="15" x14ac:dyDescent="0.25">
      <c r="A220" t="s">
        <v>1004</v>
      </c>
      <c r="B220" t="s">
        <v>433</v>
      </c>
      <c r="C220" t="s">
        <v>293</v>
      </c>
      <c r="D220"/>
      <c r="E220">
        <v>82.091999999999999</v>
      </c>
      <c r="F220" t="s">
        <v>1543</v>
      </c>
      <c r="G220">
        <v>1187152</v>
      </c>
      <c r="H220">
        <v>0.34881565631389028</v>
      </c>
      <c r="I220">
        <v>1185796</v>
      </c>
      <c r="J220">
        <v>0</v>
      </c>
      <c r="K220">
        <v>0.70806656413218849</v>
      </c>
      <c r="L220" s="126">
        <v>150084.1262</v>
      </c>
      <c r="M220">
        <v>43005</v>
      </c>
      <c r="N220">
        <v>63</v>
      </c>
      <c r="O220">
        <v>93.140000000000015</v>
      </c>
      <c r="P220">
        <v>0</v>
      </c>
      <c r="Q220">
        <v>-29.14</v>
      </c>
      <c r="R220">
        <v>9501.7000000000007</v>
      </c>
      <c r="S220">
        <v>1550.6784009999999</v>
      </c>
      <c r="T220">
        <v>1860.5192778287801</v>
      </c>
      <c r="U220">
        <v>0.34019653311725001</v>
      </c>
      <c r="V220">
        <v>0.14809740295080001</v>
      </c>
      <c r="W220">
        <v>2.8506452383352701E-3</v>
      </c>
      <c r="X220">
        <v>7919.3</v>
      </c>
      <c r="Y220">
        <v>95.5</v>
      </c>
      <c r="Z220">
        <v>57204.052356020904</v>
      </c>
      <c r="AA220">
        <v>9.3333333333333304</v>
      </c>
      <c r="AB220">
        <v>16.237470167539264</v>
      </c>
      <c r="AC220">
        <v>11.5</v>
      </c>
      <c r="AD220">
        <v>134.8416000869565</v>
      </c>
      <c r="AE220">
        <v>0.76419999999999999</v>
      </c>
      <c r="AF220">
        <v>0.11679942655668639</v>
      </c>
      <c r="AG220">
        <v>0.13261832982029911</v>
      </c>
      <c r="AH220">
        <v>0.26712470239698582</v>
      </c>
      <c r="AI220">
        <v>166.78248683493464</v>
      </c>
      <c r="AJ220">
        <v>4.3060398799811317</v>
      </c>
      <c r="AK220">
        <v>0.86155792534393294</v>
      </c>
      <c r="AL220">
        <v>2.7487211649254135</v>
      </c>
      <c r="AM220">
        <v>3</v>
      </c>
      <c r="AN220">
        <v>0.78835921240601303</v>
      </c>
      <c r="AO220">
        <v>45</v>
      </c>
      <c r="AP220">
        <v>9.4537815126050414E-3</v>
      </c>
      <c r="AQ220">
        <v>16.399999999999999</v>
      </c>
      <c r="AR220">
        <v>3.8272200103070686</v>
      </c>
      <c r="AS220">
        <v>16274.579999999958</v>
      </c>
      <c r="AT220">
        <v>0.49120436546275209</v>
      </c>
      <c r="AU220">
        <v>14734048.65</v>
      </c>
    </row>
    <row r="221" spans="1:47" ht="15" x14ac:dyDescent="0.25">
      <c r="A221" t="s">
        <v>1005</v>
      </c>
      <c r="B221" t="s">
        <v>195</v>
      </c>
      <c r="C221" t="s">
        <v>196</v>
      </c>
      <c r="D221"/>
      <c r="E221">
        <v>80.933000000000007</v>
      </c>
      <c r="F221" t="s">
        <v>1540</v>
      </c>
      <c r="G221">
        <v>-294002</v>
      </c>
      <c r="H221">
        <v>0.45720986534513153</v>
      </c>
      <c r="I221">
        <v>-502192</v>
      </c>
      <c r="J221">
        <v>0</v>
      </c>
      <c r="K221">
        <v>0.67026358141955666</v>
      </c>
      <c r="L221" s="126">
        <v>152076.3964</v>
      </c>
      <c r="M221">
        <v>30529</v>
      </c>
      <c r="N221">
        <v>101</v>
      </c>
      <c r="O221">
        <v>67.92</v>
      </c>
      <c r="P221">
        <v>0</v>
      </c>
      <c r="Q221">
        <v>-408.65999999999997</v>
      </c>
      <c r="R221">
        <v>10203.300000000001</v>
      </c>
      <c r="S221">
        <v>2484.163571</v>
      </c>
      <c r="T221">
        <v>3041.0076155945203</v>
      </c>
      <c r="U221">
        <v>0.52880944972202104</v>
      </c>
      <c r="V221">
        <v>0.13830158972249099</v>
      </c>
      <c r="W221">
        <v>9.9614346208444608E-3</v>
      </c>
      <c r="X221">
        <v>8334.9</v>
      </c>
      <c r="Y221">
        <v>166</v>
      </c>
      <c r="Z221">
        <v>53510.307228915706</v>
      </c>
      <c r="AA221">
        <v>12.586826347305399</v>
      </c>
      <c r="AB221">
        <v>14.964840789156627</v>
      </c>
      <c r="AC221">
        <v>18.8</v>
      </c>
      <c r="AD221">
        <v>132.13636015957448</v>
      </c>
      <c r="AE221">
        <v>0.59809999999999997</v>
      </c>
      <c r="AF221">
        <v>0.11801409507696542</v>
      </c>
      <c r="AG221">
        <v>0.17700739965630427</v>
      </c>
      <c r="AH221">
        <v>0.29900901394964013</v>
      </c>
      <c r="AI221">
        <v>174.0360437803071</v>
      </c>
      <c r="AJ221">
        <v>3.7905168920325489</v>
      </c>
      <c r="AK221">
        <v>0.86235977276827636</v>
      </c>
      <c r="AL221">
        <v>1.6248615191032858</v>
      </c>
      <c r="AM221">
        <v>2.5</v>
      </c>
      <c r="AN221">
        <v>1.53090019838296</v>
      </c>
      <c r="AO221">
        <v>127</v>
      </c>
      <c r="AP221">
        <v>1.2168933428775949E-2</v>
      </c>
      <c r="AQ221">
        <v>10.54</v>
      </c>
      <c r="AR221">
        <v>2.8904405255906389</v>
      </c>
      <c r="AS221">
        <v>196232.90000000002</v>
      </c>
      <c r="AT221">
        <v>0.44510175113406636</v>
      </c>
      <c r="AU221">
        <v>25346553.93</v>
      </c>
    </row>
    <row r="222" spans="1:47" ht="15" x14ac:dyDescent="0.25">
      <c r="A222" t="s">
        <v>1006</v>
      </c>
      <c r="B222" t="s">
        <v>490</v>
      </c>
      <c r="C222" t="s">
        <v>122</v>
      </c>
      <c r="D222"/>
      <c r="E222">
        <v>70.359000000000009</v>
      </c>
      <c r="F222" t="s">
        <v>1540</v>
      </c>
      <c r="G222">
        <v>6288191</v>
      </c>
      <c r="H222">
        <v>0.14714823727858881</v>
      </c>
      <c r="I222">
        <v>7362493</v>
      </c>
      <c r="J222">
        <v>0</v>
      </c>
      <c r="K222">
        <v>0.54505525761705154</v>
      </c>
      <c r="L222" s="126">
        <v>108880.87209999999</v>
      </c>
      <c r="M222">
        <v>32667</v>
      </c>
      <c r="N222">
        <v>91</v>
      </c>
      <c r="O222">
        <v>1333.7100000000005</v>
      </c>
      <c r="P222">
        <v>38.99</v>
      </c>
      <c r="Q222">
        <v>-252.38</v>
      </c>
      <c r="R222">
        <v>11719.5</v>
      </c>
      <c r="S222">
        <v>5679.0231750000003</v>
      </c>
      <c r="T222">
        <v>7488.9816443908503</v>
      </c>
      <c r="U222">
        <v>0.69788950139299299</v>
      </c>
      <c r="V222">
        <v>0.16610554014863699</v>
      </c>
      <c r="W222">
        <v>4.2323511032335198E-2</v>
      </c>
      <c r="X222">
        <v>8887.1</v>
      </c>
      <c r="Y222">
        <v>358.82</v>
      </c>
      <c r="Z222">
        <v>57919.070843319801</v>
      </c>
      <c r="AA222">
        <v>8.5412087912087884</v>
      </c>
      <c r="AB222">
        <v>15.826941572376123</v>
      </c>
      <c r="AC222">
        <v>56.5</v>
      </c>
      <c r="AD222">
        <v>100.51368451327434</v>
      </c>
      <c r="AE222">
        <v>0.72</v>
      </c>
      <c r="AF222">
        <v>0.1052341856483146</v>
      </c>
      <c r="AG222">
        <v>0.20140970566265373</v>
      </c>
      <c r="AH222">
        <v>0.30961584594668329</v>
      </c>
      <c r="AI222">
        <v>118.80423432151251</v>
      </c>
      <c r="AJ222">
        <v>7.4816115649807609</v>
      </c>
      <c r="AK222">
        <v>1.2843955019475553</v>
      </c>
      <c r="AL222">
        <v>3.470611849555056</v>
      </c>
      <c r="AM222">
        <v>1.47</v>
      </c>
      <c r="AN222">
        <v>1.06382789635732</v>
      </c>
      <c r="AO222">
        <v>40</v>
      </c>
      <c r="AP222">
        <v>0.11237587793654638</v>
      </c>
      <c r="AQ222">
        <v>94.75</v>
      </c>
      <c r="AR222">
        <v>2.7303446036208756</v>
      </c>
      <c r="AS222">
        <v>471575.52</v>
      </c>
      <c r="AT222">
        <v>0.57481520823145593</v>
      </c>
      <c r="AU222">
        <v>66555206.299999997</v>
      </c>
    </row>
    <row r="223" spans="1:47" ht="15" x14ac:dyDescent="0.25">
      <c r="A223" t="s">
        <v>1007</v>
      </c>
      <c r="B223" t="s">
        <v>197</v>
      </c>
      <c r="C223" t="s">
        <v>198</v>
      </c>
      <c r="D223"/>
      <c r="E223">
        <v>71.344000000000008</v>
      </c>
      <c r="F223" t="s">
        <v>1543</v>
      </c>
      <c r="G223">
        <v>1433700</v>
      </c>
      <c r="H223">
        <v>0.24022540549552912</v>
      </c>
      <c r="I223">
        <v>710918</v>
      </c>
      <c r="J223">
        <v>0</v>
      </c>
      <c r="K223">
        <v>0.74084460147889264</v>
      </c>
      <c r="L223" s="126">
        <v>72640.973299999998</v>
      </c>
      <c r="M223">
        <v>29067</v>
      </c>
      <c r="N223">
        <v>142</v>
      </c>
      <c r="O223">
        <v>484.08000000000004</v>
      </c>
      <c r="P223">
        <v>0</v>
      </c>
      <c r="Q223">
        <v>-142.54000000000002</v>
      </c>
      <c r="R223">
        <v>10380.200000000001</v>
      </c>
      <c r="S223">
        <v>9945.0086179999998</v>
      </c>
      <c r="T223">
        <v>12767.161095368099</v>
      </c>
      <c r="U223">
        <v>0.69885726930598802</v>
      </c>
      <c r="V223">
        <v>0.154021555318475</v>
      </c>
      <c r="W223">
        <v>6.2545945498144004E-2</v>
      </c>
      <c r="X223">
        <v>8085.7</v>
      </c>
      <c r="Y223">
        <v>565.6</v>
      </c>
      <c r="Z223">
        <v>56225.244625176798</v>
      </c>
      <c r="AA223">
        <v>9.9263157894736782</v>
      </c>
      <c r="AB223">
        <v>17.58311283239038</v>
      </c>
      <c r="AC223">
        <v>58</v>
      </c>
      <c r="AD223">
        <v>171.46566582758621</v>
      </c>
      <c r="AE223">
        <v>0.56489999999999996</v>
      </c>
      <c r="AF223">
        <v>0.12030164208329966</v>
      </c>
      <c r="AG223">
        <v>0.12387181369169682</v>
      </c>
      <c r="AH223">
        <v>0.2473008478862749</v>
      </c>
      <c r="AI223">
        <v>130.70677461729676</v>
      </c>
      <c r="AJ223">
        <v>7.1373722035880238</v>
      </c>
      <c r="AK223">
        <v>1.7715982859956305</v>
      </c>
      <c r="AL223">
        <v>3.3839212542696244</v>
      </c>
      <c r="AM223">
        <v>3.5</v>
      </c>
      <c r="AN223">
        <v>1.04229475809051</v>
      </c>
      <c r="AO223">
        <v>22</v>
      </c>
      <c r="AP223">
        <v>4.9670329670329673E-2</v>
      </c>
      <c r="AQ223">
        <v>167.82</v>
      </c>
      <c r="AR223">
        <v>2.1940059717269813</v>
      </c>
      <c r="AS223">
        <v>806967.41999999993</v>
      </c>
      <c r="AT223">
        <v>0.57674269891830388</v>
      </c>
      <c r="AU223">
        <v>103231121.81999999</v>
      </c>
    </row>
    <row r="224" spans="1:47" ht="15" x14ac:dyDescent="0.25">
      <c r="A224" t="s">
        <v>1008</v>
      </c>
      <c r="B224" t="s">
        <v>488</v>
      </c>
      <c r="C224" t="s">
        <v>122</v>
      </c>
      <c r="D224"/>
      <c r="E224">
        <v>87.826000000000008</v>
      </c>
      <c r="F224" t="s">
        <v>1543</v>
      </c>
      <c r="G224" t="s">
        <v>1561</v>
      </c>
      <c r="H224" t="s">
        <v>1561</v>
      </c>
      <c r="I224" t="s">
        <v>1561</v>
      </c>
      <c r="J224" t="s">
        <v>1561</v>
      </c>
      <c r="K224" t="s">
        <v>1561</v>
      </c>
      <c r="L224" s="126">
        <v>64742.3482</v>
      </c>
      <c r="M224">
        <v>31466</v>
      </c>
      <c r="N224">
        <v>25</v>
      </c>
      <c r="O224">
        <v>199.26999999999998</v>
      </c>
      <c r="P224">
        <v>0</v>
      </c>
      <c r="Q224">
        <v>-15.64</v>
      </c>
      <c r="R224">
        <v>9231.6</v>
      </c>
      <c r="S224">
        <v>3117.4138910000001</v>
      </c>
      <c r="T224">
        <v>3792.2517662882801</v>
      </c>
      <c r="U224">
        <v>0.68477201316223901</v>
      </c>
      <c r="V224">
        <v>0.106566645179551</v>
      </c>
      <c r="W224">
        <v>1.02384470320563E-2</v>
      </c>
      <c r="X224">
        <v>7588.8</v>
      </c>
      <c r="Y224">
        <v>158.9</v>
      </c>
      <c r="Z224">
        <v>64950.3901825047</v>
      </c>
      <c r="AA224">
        <v>9.4753086419753103</v>
      </c>
      <c r="AB224">
        <v>19.618715487728132</v>
      </c>
      <c r="AC224">
        <v>18</v>
      </c>
      <c r="AD224">
        <v>173.18966061111112</v>
      </c>
      <c r="AE224">
        <v>0.59809999999999997</v>
      </c>
      <c r="AF224">
        <v>0.1174939499206155</v>
      </c>
      <c r="AG224">
        <v>0.15981075750345197</v>
      </c>
      <c r="AH224">
        <v>0.27962756136964451</v>
      </c>
      <c r="AI224">
        <v>161.49924828829859</v>
      </c>
      <c r="AJ224">
        <v>7.0542872720772252</v>
      </c>
      <c r="AK224">
        <v>1.7524742779962659</v>
      </c>
      <c r="AL224">
        <v>4.1686168116632896</v>
      </c>
      <c r="AM224">
        <v>2</v>
      </c>
      <c r="AN224">
        <v>1.6973167707152801</v>
      </c>
      <c r="AO224">
        <v>19</v>
      </c>
      <c r="AP224">
        <v>6.9970845481049562E-3</v>
      </c>
      <c r="AQ224">
        <v>109.42</v>
      </c>
      <c r="AR224">
        <v>2.8046002343251955</v>
      </c>
      <c r="AS224">
        <v>-164180.16000000015</v>
      </c>
      <c r="AT224">
        <v>0.59658245888160266</v>
      </c>
      <c r="AU224">
        <v>28778713.43</v>
      </c>
    </row>
    <row r="225" spans="1:47" ht="15" x14ac:dyDescent="0.25">
      <c r="A225" t="s">
        <v>1009</v>
      </c>
      <c r="B225" t="s">
        <v>526</v>
      </c>
      <c r="C225" t="s">
        <v>212</v>
      </c>
      <c r="D225"/>
      <c r="E225">
        <v>80</v>
      </c>
      <c r="F225" t="s">
        <v>1543</v>
      </c>
      <c r="G225">
        <v>461231</v>
      </c>
      <c r="H225">
        <v>0.75922501929215458</v>
      </c>
      <c r="I225">
        <v>387858</v>
      </c>
      <c r="J225">
        <v>0</v>
      </c>
      <c r="K225">
        <v>0.56329612798228945</v>
      </c>
      <c r="L225" s="126">
        <v>209829.7433</v>
      </c>
      <c r="M225">
        <v>37658</v>
      </c>
      <c r="N225">
        <v>4</v>
      </c>
      <c r="O225">
        <v>12.18</v>
      </c>
      <c r="P225">
        <v>0</v>
      </c>
      <c r="Q225">
        <v>-9.4200000000000017</v>
      </c>
      <c r="R225">
        <v>12191.2</v>
      </c>
      <c r="S225">
        <v>420.40294699999998</v>
      </c>
      <c r="T225">
        <v>476.13530463374502</v>
      </c>
      <c r="U225">
        <v>0.36139580629533502</v>
      </c>
      <c r="V225">
        <v>0.135529449559258</v>
      </c>
      <c r="W225" t="s">
        <v>1561</v>
      </c>
      <c r="X225">
        <v>10764.2</v>
      </c>
      <c r="Y225">
        <v>36.630000000000003</v>
      </c>
      <c r="Z225">
        <v>44691.446355446402</v>
      </c>
      <c r="AA225">
        <v>11.375</v>
      </c>
      <c r="AB225">
        <v>11.477011930111928</v>
      </c>
      <c r="AC225">
        <v>8.1999999999999993</v>
      </c>
      <c r="AD225">
        <v>51.268652073170735</v>
      </c>
      <c r="AE225">
        <v>0.47620000000000001</v>
      </c>
      <c r="AF225">
        <v>0.11407797309605903</v>
      </c>
      <c r="AG225">
        <v>0.15106851286924006</v>
      </c>
      <c r="AH225">
        <v>0.27054634264533839</v>
      </c>
      <c r="AI225">
        <v>160.56024459790478</v>
      </c>
      <c r="AJ225">
        <v>9.0081749629629631</v>
      </c>
      <c r="AK225">
        <v>2.3216709629629633</v>
      </c>
      <c r="AL225">
        <v>4.0689001481481482</v>
      </c>
      <c r="AM225">
        <v>3.85</v>
      </c>
      <c r="AN225">
        <v>1.5713198377353099</v>
      </c>
      <c r="AO225">
        <v>89</v>
      </c>
      <c r="AP225">
        <v>9.5454545454545459E-2</v>
      </c>
      <c r="AQ225">
        <v>2.21</v>
      </c>
      <c r="AR225">
        <v>3.3964322082211171</v>
      </c>
      <c r="AS225">
        <v>14797.449999999983</v>
      </c>
      <c r="AT225">
        <v>0.53838559054841473</v>
      </c>
      <c r="AU225">
        <v>5125235.04</v>
      </c>
    </row>
    <row r="226" spans="1:47" ht="15" x14ac:dyDescent="0.25">
      <c r="A226" t="s">
        <v>1010</v>
      </c>
      <c r="B226" t="s">
        <v>705</v>
      </c>
      <c r="C226" t="s">
        <v>289</v>
      </c>
      <c r="D226"/>
      <c r="E226">
        <v>87.241</v>
      </c>
      <c r="F226" t="s">
        <v>1539</v>
      </c>
      <c r="G226">
        <v>895731</v>
      </c>
      <c r="H226">
        <v>0.53171147657750473</v>
      </c>
      <c r="I226">
        <v>895731</v>
      </c>
      <c r="J226">
        <v>0</v>
      </c>
      <c r="K226">
        <v>0.56526129151244575</v>
      </c>
      <c r="L226" s="126">
        <v>136703.1299</v>
      </c>
      <c r="M226">
        <v>38223</v>
      </c>
      <c r="N226">
        <v>31</v>
      </c>
      <c r="O226">
        <v>6.51</v>
      </c>
      <c r="P226">
        <v>0</v>
      </c>
      <c r="Q226">
        <v>8.8599999999999852</v>
      </c>
      <c r="R226">
        <v>9761.4</v>
      </c>
      <c r="S226">
        <v>801.28947200000005</v>
      </c>
      <c r="T226">
        <v>949.99664922665909</v>
      </c>
      <c r="U226">
        <v>0.34134633682045901</v>
      </c>
      <c r="V226">
        <v>0.147668128853189</v>
      </c>
      <c r="W226">
        <v>1.24798844230915E-3</v>
      </c>
      <c r="X226">
        <v>8233.4</v>
      </c>
      <c r="Y226">
        <v>54.77</v>
      </c>
      <c r="Z226">
        <v>47345.004929706003</v>
      </c>
      <c r="AA226">
        <v>12.1044776119403</v>
      </c>
      <c r="AB226">
        <v>14.630079824721562</v>
      </c>
      <c r="AC226">
        <v>10.1</v>
      </c>
      <c r="AD226">
        <v>79.335591287128722</v>
      </c>
      <c r="AE226">
        <v>0.56489999999999996</v>
      </c>
      <c r="AF226">
        <v>0.12123356733285372</v>
      </c>
      <c r="AG226">
        <v>0.14823415406739063</v>
      </c>
      <c r="AH226">
        <v>0.27891576002676732</v>
      </c>
      <c r="AI226">
        <v>152.61401063310115</v>
      </c>
      <c r="AJ226">
        <v>8.2297863240873994</v>
      </c>
      <c r="AK226">
        <v>1.275915461860526</v>
      </c>
      <c r="AL226">
        <v>2.0276305115792228</v>
      </c>
      <c r="AM226">
        <v>0.5</v>
      </c>
      <c r="AN226">
        <v>1.0401741058152401</v>
      </c>
      <c r="AO226">
        <v>76</v>
      </c>
      <c r="AP226">
        <v>4.66786355475763E-2</v>
      </c>
      <c r="AQ226">
        <v>6.75</v>
      </c>
      <c r="AR226">
        <v>2.8733567600901631</v>
      </c>
      <c r="AS226">
        <v>12438.320000000007</v>
      </c>
      <c r="AT226">
        <v>0.50012443498626735</v>
      </c>
      <c r="AU226">
        <v>7821739.25</v>
      </c>
    </row>
    <row r="227" spans="1:47" ht="15" x14ac:dyDescent="0.25">
      <c r="A227" t="s">
        <v>1011</v>
      </c>
      <c r="B227" t="s">
        <v>342</v>
      </c>
      <c r="C227" t="s">
        <v>343</v>
      </c>
      <c r="D227"/>
      <c r="E227">
        <v>76.853999999999999</v>
      </c>
      <c r="F227" t="s">
        <v>1539</v>
      </c>
      <c r="G227">
        <v>-1072462</v>
      </c>
      <c r="H227">
        <v>0.53565829702815204</v>
      </c>
      <c r="I227">
        <v>-1989981</v>
      </c>
      <c r="J227">
        <v>1.2968944306699958E-3</v>
      </c>
      <c r="K227">
        <v>0.45496691688155921</v>
      </c>
      <c r="L227" s="126">
        <v>228542.85339999999</v>
      </c>
      <c r="M227">
        <v>35433</v>
      </c>
      <c r="N227">
        <v>29</v>
      </c>
      <c r="O227">
        <v>79.58</v>
      </c>
      <c r="P227">
        <v>0</v>
      </c>
      <c r="Q227">
        <v>-164.87</v>
      </c>
      <c r="R227">
        <v>10588</v>
      </c>
      <c r="S227">
        <v>1551.7397799999999</v>
      </c>
      <c r="T227">
        <v>1899.3023568838</v>
      </c>
      <c r="U227">
        <v>0.56409668507692701</v>
      </c>
      <c r="V227">
        <v>0.15298531497336501</v>
      </c>
      <c r="W227" t="s">
        <v>1561</v>
      </c>
      <c r="X227">
        <v>8650.4</v>
      </c>
      <c r="Y227">
        <v>87</v>
      </c>
      <c r="Z227">
        <v>46993.069540229902</v>
      </c>
      <c r="AA227">
        <v>12.739130434782599</v>
      </c>
      <c r="AB227">
        <v>17.836089425287355</v>
      </c>
      <c r="AC227">
        <v>10.16</v>
      </c>
      <c r="AD227">
        <v>152.73029330708661</v>
      </c>
      <c r="AE227">
        <v>0.3987</v>
      </c>
      <c r="AF227">
        <v>9.8234091761534678E-2</v>
      </c>
      <c r="AG227">
        <v>0.25270794172939548</v>
      </c>
      <c r="AH227">
        <v>0.36544607607711888</v>
      </c>
      <c r="AI227">
        <v>161.77196926665115</v>
      </c>
      <c r="AJ227">
        <v>4.2350823812483069</v>
      </c>
      <c r="AK227">
        <v>1.1666871823063563</v>
      </c>
      <c r="AL227">
        <v>2.7263910798795354</v>
      </c>
      <c r="AM227">
        <v>3.5</v>
      </c>
      <c r="AN227">
        <v>2.0490457155762498</v>
      </c>
      <c r="AO227">
        <v>383</v>
      </c>
      <c r="AP227">
        <v>0</v>
      </c>
      <c r="AQ227">
        <v>2.2999999999999998</v>
      </c>
      <c r="AR227">
        <v>2.7337472968076031</v>
      </c>
      <c r="AS227">
        <v>-41495.479999999981</v>
      </c>
      <c r="AT227">
        <v>0.47979121287404974</v>
      </c>
      <c r="AU227">
        <v>16429792.02</v>
      </c>
    </row>
    <row r="228" spans="1:47" ht="15" x14ac:dyDescent="0.25">
      <c r="A228" t="s">
        <v>1012</v>
      </c>
      <c r="B228" t="s">
        <v>199</v>
      </c>
      <c r="C228" t="s">
        <v>200</v>
      </c>
      <c r="D228"/>
      <c r="E228">
        <v>85.688000000000002</v>
      </c>
      <c r="F228" t="s">
        <v>1539</v>
      </c>
      <c r="G228">
        <v>1600295</v>
      </c>
      <c r="H228">
        <v>0.33753944544173436</v>
      </c>
      <c r="I228">
        <v>1606560</v>
      </c>
      <c r="J228">
        <v>0</v>
      </c>
      <c r="K228">
        <v>0.65035954335505486</v>
      </c>
      <c r="L228" s="126">
        <v>141738.103</v>
      </c>
      <c r="M228">
        <v>35875</v>
      </c>
      <c r="N228">
        <v>24</v>
      </c>
      <c r="O228">
        <v>67.38</v>
      </c>
      <c r="P228">
        <v>0</v>
      </c>
      <c r="Q228">
        <v>103.97999999999999</v>
      </c>
      <c r="R228">
        <v>10432</v>
      </c>
      <c r="S228">
        <v>1617.7464689999999</v>
      </c>
      <c r="T228">
        <v>1923.0047283054803</v>
      </c>
      <c r="U228">
        <v>0.400287204706611</v>
      </c>
      <c r="V228">
        <v>0.120227462539435</v>
      </c>
      <c r="W228">
        <v>5.2291234517291996E-3</v>
      </c>
      <c r="X228">
        <v>8776</v>
      </c>
      <c r="Y228">
        <v>93.350000000000009</v>
      </c>
      <c r="Z228">
        <v>52513.860632030002</v>
      </c>
      <c r="AA228">
        <v>10.4587155963303</v>
      </c>
      <c r="AB228">
        <v>17.329903256561327</v>
      </c>
      <c r="AC228">
        <v>16.5</v>
      </c>
      <c r="AD228">
        <v>98.045240545454547</v>
      </c>
      <c r="AE228">
        <v>0.432</v>
      </c>
      <c r="AF228">
        <v>0.11861809901761068</v>
      </c>
      <c r="AG228">
        <v>0.19260448689949639</v>
      </c>
      <c r="AH228">
        <v>0.32659738183830783</v>
      </c>
      <c r="AI228">
        <v>174.65901203583465</v>
      </c>
      <c r="AJ228">
        <v>5.919177856268182</v>
      </c>
      <c r="AK228">
        <v>1.4656399484700269</v>
      </c>
      <c r="AL228">
        <v>3.3108383530227852</v>
      </c>
      <c r="AM228">
        <v>1.2</v>
      </c>
      <c r="AN228">
        <v>1.0957902516481499</v>
      </c>
      <c r="AO228">
        <v>10</v>
      </c>
      <c r="AP228">
        <v>9.0395480225988704E-3</v>
      </c>
      <c r="AQ228">
        <v>71.599999999999994</v>
      </c>
      <c r="AR228">
        <v>3.2341136875090442</v>
      </c>
      <c r="AS228">
        <v>17614.95000000007</v>
      </c>
      <c r="AT228">
        <v>0.46251238504652104</v>
      </c>
      <c r="AU228">
        <v>16876288.07</v>
      </c>
    </row>
    <row r="229" spans="1:47" ht="15" x14ac:dyDescent="0.25">
      <c r="A229" t="s">
        <v>1013</v>
      </c>
      <c r="B229" t="s">
        <v>364</v>
      </c>
      <c r="C229" t="s">
        <v>160</v>
      </c>
      <c r="D229"/>
      <c r="E229">
        <v>93.738</v>
      </c>
      <c r="F229" t="s">
        <v>1539</v>
      </c>
      <c r="G229">
        <v>3885</v>
      </c>
      <c r="H229">
        <v>0.29983316845777436</v>
      </c>
      <c r="I229">
        <v>3885</v>
      </c>
      <c r="J229">
        <v>0</v>
      </c>
      <c r="K229">
        <v>0.79947536182232837</v>
      </c>
      <c r="L229" s="126">
        <v>115223.30680000001</v>
      </c>
      <c r="M229">
        <v>33348</v>
      </c>
      <c r="N229">
        <v>35</v>
      </c>
      <c r="O229">
        <v>12.59</v>
      </c>
      <c r="P229">
        <v>0</v>
      </c>
      <c r="Q229">
        <v>36.850000000000009</v>
      </c>
      <c r="R229">
        <v>11225.2</v>
      </c>
      <c r="S229">
        <v>909.86388399999998</v>
      </c>
      <c r="T229">
        <v>1095.6411151503901</v>
      </c>
      <c r="U229">
        <v>0.39613807442872401</v>
      </c>
      <c r="V229">
        <v>0.16690752393904201</v>
      </c>
      <c r="W229">
        <v>1.09906549494386E-3</v>
      </c>
      <c r="X229">
        <v>9321.8000000000011</v>
      </c>
      <c r="Y229">
        <v>68.680000000000007</v>
      </c>
      <c r="Z229">
        <v>56650.9718986605</v>
      </c>
      <c r="AA229">
        <v>13.013157894736798</v>
      </c>
      <c r="AB229">
        <v>13.247872510192193</v>
      </c>
      <c r="AC229">
        <v>22.54</v>
      </c>
      <c r="AD229">
        <v>40.36663194321207</v>
      </c>
      <c r="AE229">
        <v>0.31009999999999999</v>
      </c>
      <c r="AF229">
        <v>0.11133576089796134</v>
      </c>
      <c r="AG229">
        <v>0.14610471967843988</v>
      </c>
      <c r="AH229">
        <v>0.26128608194206204</v>
      </c>
      <c r="AI229">
        <v>148.78159511604485</v>
      </c>
      <c r="AJ229">
        <v>6.2877242540869167</v>
      </c>
      <c r="AK229">
        <v>1.6031038405566924</v>
      </c>
      <c r="AL229">
        <v>2.6843852819289213</v>
      </c>
      <c r="AM229">
        <v>2.5</v>
      </c>
      <c r="AN229">
        <v>1.60542882946351</v>
      </c>
      <c r="AO229">
        <v>44</v>
      </c>
      <c r="AP229">
        <v>2.5125628140703518E-3</v>
      </c>
      <c r="AQ229">
        <v>8.64</v>
      </c>
      <c r="AR229">
        <v>3.5285999048273675</v>
      </c>
      <c r="AS229">
        <v>-36978.049999999988</v>
      </c>
      <c r="AT229">
        <v>0.6876608565087059</v>
      </c>
      <c r="AU229">
        <v>10213400.310000001</v>
      </c>
    </row>
    <row r="230" spans="1:47" ht="15" x14ac:dyDescent="0.25">
      <c r="A230" t="s">
        <v>1014</v>
      </c>
      <c r="B230" t="s">
        <v>603</v>
      </c>
      <c r="C230" t="s">
        <v>128</v>
      </c>
      <c r="D230"/>
      <c r="E230">
        <v>99.65</v>
      </c>
      <c r="F230" t="s">
        <v>1539</v>
      </c>
      <c r="G230">
        <v>2672081</v>
      </c>
      <c r="H230">
        <v>0.63143608826718156</v>
      </c>
      <c r="I230">
        <v>2507555</v>
      </c>
      <c r="J230">
        <v>0</v>
      </c>
      <c r="K230">
        <v>0.74022428963464881</v>
      </c>
      <c r="L230" s="126">
        <v>233652.84849999999</v>
      </c>
      <c r="M230">
        <v>61942</v>
      </c>
      <c r="N230">
        <v>79</v>
      </c>
      <c r="O230">
        <v>41.190000000000005</v>
      </c>
      <c r="P230">
        <v>0</v>
      </c>
      <c r="Q230">
        <v>-22.08</v>
      </c>
      <c r="R230">
        <v>9480.1</v>
      </c>
      <c r="S230">
        <v>3131.9710749999999</v>
      </c>
      <c r="T230">
        <v>3575.72283983944</v>
      </c>
      <c r="U230">
        <v>7.3590285631868396E-2</v>
      </c>
      <c r="V230">
        <v>0.11153670504444201</v>
      </c>
      <c r="W230">
        <v>4.1507407599541803E-3</v>
      </c>
      <c r="X230">
        <v>8303.6</v>
      </c>
      <c r="Y230">
        <v>171.43</v>
      </c>
      <c r="Z230">
        <v>65707.840167998598</v>
      </c>
      <c r="AA230">
        <v>12.867724867724901</v>
      </c>
      <c r="AB230">
        <v>18.269679023508136</v>
      </c>
      <c r="AC230">
        <v>14</v>
      </c>
      <c r="AD230">
        <v>223.71221964285715</v>
      </c>
      <c r="AE230">
        <v>0.29899999999999999</v>
      </c>
      <c r="AF230">
        <v>0.12749611342922582</v>
      </c>
      <c r="AG230">
        <v>0.1090833128312985</v>
      </c>
      <c r="AH230">
        <v>0.23957059539053777</v>
      </c>
      <c r="AI230">
        <v>166.11392236436922</v>
      </c>
      <c r="AJ230">
        <v>4.8476707210185603</v>
      </c>
      <c r="AK230">
        <v>1.0876871357618438</v>
      </c>
      <c r="AL230">
        <v>2.6292188196761641</v>
      </c>
      <c r="AM230">
        <v>0</v>
      </c>
      <c r="AN230">
        <v>1.14038678904771</v>
      </c>
      <c r="AO230">
        <v>78</v>
      </c>
      <c r="AP230">
        <v>8.3796296296296299E-2</v>
      </c>
      <c r="AQ230">
        <v>25.69</v>
      </c>
      <c r="AR230">
        <v>5.2656507662527003</v>
      </c>
      <c r="AS230">
        <v>32275.989999999991</v>
      </c>
      <c r="AT230">
        <v>0.33157500770767279</v>
      </c>
      <c r="AU230">
        <v>29691433.440000001</v>
      </c>
    </row>
    <row r="231" spans="1:47" ht="15" x14ac:dyDescent="0.25">
      <c r="A231" t="s">
        <v>1015</v>
      </c>
      <c r="B231" t="s">
        <v>629</v>
      </c>
      <c r="C231" t="s">
        <v>379</v>
      </c>
      <c r="D231"/>
      <c r="E231">
        <v>85.513000000000005</v>
      </c>
      <c r="F231" t="s">
        <v>1543</v>
      </c>
      <c r="G231">
        <v>191517</v>
      </c>
      <c r="H231">
        <v>0.32877188926731316</v>
      </c>
      <c r="I231">
        <v>241241</v>
      </c>
      <c r="J231">
        <v>0</v>
      </c>
      <c r="K231">
        <v>0.80095156062573258</v>
      </c>
      <c r="L231" s="126">
        <v>127099.1865</v>
      </c>
      <c r="M231">
        <v>37394</v>
      </c>
      <c r="N231">
        <v>88</v>
      </c>
      <c r="O231">
        <v>48.56</v>
      </c>
      <c r="P231">
        <v>0</v>
      </c>
      <c r="Q231">
        <v>80.460000000000008</v>
      </c>
      <c r="R231">
        <v>9897.9</v>
      </c>
      <c r="S231">
        <v>1845.815486</v>
      </c>
      <c r="T231">
        <v>2140.3205448011504</v>
      </c>
      <c r="U231">
        <v>0.34966397231754498</v>
      </c>
      <c r="V231">
        <v>0.117782528995425</v>
      </c>
      <c r="W231">
        <v>5.4176596067414303E-4</v>
      </c>
      <c r="X231">
        <v>8536</v>
      </c>
      <c r="Y231">
        <v>117.26</v>
      </c>
      <c r="Z231">
        <v>50806.086303940006</v>
      </c>
      <c r="AA231">
        <v>12.033333333333299</v>
      </c>
      <c r="AB231">
        <v>15.74122024560805</v>
      </c>
      <c r="AC231">
        <v>16.25</v>
      </c>
      <c r="AD231">
        <v>113.58864529230769</v>
      </c>
      <c r="AE231">
        <v>0.47620000000000001</v>
      </c>
      <c r="AF231">
        <v>0.12647657662255649</v>
      </c>
      <c r="AG231">
        <v>0.13204286572119089</v>
      </c>
      <c r="AH231">
        <v>0.26120520689951432</v>
      </c>
      <c r="AI231">
        <v>169.90105586317526</v>
      </c>
      <c r="AJ231">
        <v>9.4644166565690711</v>
      </c>
      <c r="AK231">
        <v>1.4187064023009766</v>
      </c>
      <c r="AL231">
        <v>3.0211358838797726</v>
      </c>
      <c r="AM231">
        <v>1.1000000000000001</v>
      </c>
      <c r="AN231">
        <v>1.0900814067776201</v>
      </c>
      <c r="AO231">
        <v>120</v>
      </c>
      <c r="AP231">
        <v>5.2074139452780228E-2</v>
      </c>
      <c r="AQ231">
        <v>7.28</v>
      </c>
      <c r="AR231">
        <v>3.0017686295035451</v>
      </c>
      <c r="AS231">
        <v>69466.109999999986</v>
      </c>
      <c r="AT231">
        <v>0.50799588245878802</v>
      </c>
      <c r="AU231">
        <v>18269710.329999998</v>
      </c>
    </row>
    <row r="232" spans="1:47" ht="15" x14ac:dyDescent="0.25">
      <c r="A232" t="s">
        <v>1016</v>
      </c>
      <c r="B232" t="s">
        <v>493</v>
      </c>
      <c r="C232" t="s">
        <v>122</v>
      </c>
      <c r="D232"/>
      <c r="E232">
        <v>90.262</v>
      </c>
      <c r="F232" t="s">
        <v>1543</v>
      </c>
      <c r="G232">
        <v>8019616</v>
      </c>
      <c r="H232">
        <v>0.24709063658141669</v>
      </c>
      <c r="I232">
        <v>8272610</v>
      </c>
      <c r="J232">
        <v>1.4635195213199459E-3</v>
      </c>
      <c r="K232">
        <v>0.81441009272595988</v>
      </c>
      <c r="L232" s="126">
        <v>154769.20749999999</v>
      </c>
      <c r="M232">
        <v>54341</v>
      </c>
      <c r="N232">
        <v>182</v>
      </c>
      <c r="O232">
        <v>316.65999999999997</v>
      </c>
      <c r="P232">
        <v>0</v>
      </c>
      <c r="Q232">
        <v>-42.96</v>
      </c>
      <c r="R232">
        <v>11768.7</v>
      </c>
      <c r="S232">
        <v>15632.057005999999</v>
      </c>
      <c r="T232">
        <v>18329.335866335201</v>
      </c>
      <c r="U232">
        <v>0.24232305572747501</v>
      </c>
      <c r="V232">
        <v>0.123165783636856</v>
      </c>
      <c r="W232">
        <v>6.3694678033596699E-2</v>
      </c>
      <c r="X232">
        <v>10036.9</v>
      </c>
      <c r="Y232">
        <v>885.48</v>
      </c>
      <c r="Z232">
        <v>76024.325179563602</v>
      </c>
      <c r="AA232">
        <v>14.911550468262201</v>
      </c>
      <c r="AB232">
        <v>17.653766325608707</v>
      </c>
      <c r="AC232">
        <v>76</v>
      </c>
      <c r="AD232">
        <v>205.68496060526314</v>
      </c>
      <c r="AE232">
        <v>0</v>
      </c>
      <c r="AF232">
        <v>0.11202105360606125</v>
      </c>
      <c r="AG232">
        <v>0.1504712013901835</v>
      </c>
      <c r="AH232">
        <v>0.26595247760527441</v>
      </c>
      <c r="AI232">
        <v>137.38575794443977</v>
      </c>
      <c r="AJ232">
        <v>6.3050361236753947</v>
      </c>
      <c r="AK232">
        <v>1.278538830390078</v>
      </c>
      <c r="AL232">
        <v>3.9222723272531197</v>
      </c>
      <c r="AM232">
        <v>2</v>
      </c>
      <c r="AN232">
        <v>0.92022954438131699</v>
      </c>
      <c r="AO232">
        <v>59</v>
      </c>
      <c r="AP232">
        <v>6.0548271752085818E-2</v>
      </c>
      <c r="AQ232">
        <v>132.86000000000001</v>
      </c>
      <c r="AR232">
        <v>3.5728822150693067</v>
      </c>
      <c r="AS232">
        <v>266501.66999999993</v>
      </c>
      <c r="AT232">
        <v>0.41874136502806009</v>
      </c>
      <c r="AU232">
        <v>183972033.72</v>
      </c>
    </row>
    <row r="233" spans="1:47" ht="15" x14ac:dyDescent="0.25">
      <c r="A233" t="s">
        <v>1017</v>
      </c>
      <c r="B233" t="s">
        <v>201</v>
      </c>
      <c r="C233" t="s">
        <v>202</v>
      </c>
      <c r="D233"/>
      <c r="E233">
        <v>77.674999999999997</v>
      </c>
      <c r="F233" t="s">
        <v>1541</v>
      </c>
      <c r="G233">
        <v>-734397</v>
      </c>
      <c r="H233">
        <v>0.20034779252822088</v>
      </c>
      <c r="I233">
        <v>-668542</v>
      </c>
      <c r="J233">
        <v>2.0042204663610055E-3</v>
      </c>
      <c r="K233">
        <v>0.71561185271872885</v>
      </c>
      <c r="L233" s="126">
        <v>116795.5851</v>
      </c>
      <c r="M233">
        <v>29774</v>
      </c>
      <c r="N233">
        <v>101</v>
      </c>
      <c r="O233">
        <v>81.189999999999984</v>
      </c>
      <c r="P233">
        <v>0</v>
      </c>
      <c r="Q233">
        <v>-13.409999999999997</v>
      </c>
      <c r="R233">
        <v>10757.7</v>
      </c>
      <c r="S233">
        <v>2379.969051</v>
      </c>
      <c r="T233">
        <v>3004.6708169126805</v>
      </c>
      <c r="U233">
        <v>0.61352707439051501</v>
      </c>
      <c r="V233">
        <v>0.15247355332100901</v>
      </c>
      <c r="W233">
        <v>8.4034706214337201E-4</v>
      </c>
      <c r="X233">
        <v>8521</v>
      </c>
      <c r="Y233">
        <v>164.66</v>
      </c>
      <c r="Z233">
        <v>48148.275233815104</v>
      </c>
      <c r="AA233">
        <v>12.481927710843399</v>
      </c>
      <c r="AB233">
        <v>14.453838521802503</v>
      </c>
      <c r="AC233">
        <v>16</v>
      </c>
      <c r="AD233">
        <v>148.7480656875</v>
      </c>
      <c r="AE233">
        <v>0.47620000000000001</v>
      </c>
      <c r="AF233">
        <v>0.10328306148733819</v>
      </c>
      <c r="AG233">
        <v>0.16648648880924127</v>
      </c>
      <c r="AH233">
        <v>0.27701593883923303</v>
      </c>
      <c r="AI233">
        <v>172.95981215681783</v>
      </c>
      <c r="AJ233">
        <v>5.7392887457213728</v>
      </c>
      <c r="AK233">
        <v>1.384910394787666</v>
      </c>
      <c r="AL233">
        <v>2.5810489287944045</v>
      </c>
      <c r="AM233">
        <v>0.5</v>
      </c>
      <c r="AN233">
        <v>1.4993642964773699</v>
      </c>
      <c r="AO233">
        <v>152</v>
      </c>
      <c r="AP233">
        <v>1.3869625520110958E-2</v>
      </c>
      <c r="AQ233">
        <v>10.130000000000001</v>
      </c>
      <c r="AR233">
        <v>2.9795927546993726</v>
      </c>
      <c r="AS233">
        <v>-127831.02000000002</v>
      </c>
      <c r="AT233">
        <v>0.58516167093916838</v>
      </c>
      <c r="AU233">
        <v>25602931.77</v>
      </c>
    </row>
    <row r="234" spans="1:47" ht="15" x14ac:dyDescent="0.25">
      <c r="A234" t="s">
        <v>1018</v>
      </c>
      <c r="B234" t="s">
        <v>402</v>
      </c>
      <c r="C234" t="s">
        <v>102</v>
      </c>
      <c r="D234"/>
      <c r="E234">
        <v>82.555000000000007</v>
      </c>
      <c r="F234" t="s">
        <v>1543</v>
      </c>
      <c r="G234">
        <v>1116039</v>
      </c>
      <c r="H234">
        <v>0.34576893380513735</v>
      </c>
      <c r="I234">
        <v>1071813</v>
      </c>
      <c r="J234">
        <v>0</v>
      </c>
      <c r="K234">
        <v>0.6387241191678148</v>
      </c>
      <c r="L234" s="126">
        <v>183106.75570000001</v>
      </c>
      <c r="M234">
        <v>39628</v>
      </c>
      <c r="N234">
        <v>68</v>
      </c>
      <c r="O234">
        <v>26.880000000000003</v>
      </c>
      <c r="P234">
        <v>0</v>
      </c>
      <c r="Q234">
        <v>-22.42</v>
      </c>
      <c r="R234">
        <v>12047.1</v>
      </c>
      <c r="S234">
        <v>803.34893399999999</v>
      </c>
      <c r="T234">
        <v>895.05115141274598</v>
      </c>
      <c r="U234">
        <v>0.33912970997979802</v>
      </c>
      <c r="V234">
        <v>0.103590211523203</v>
      </c>
      <c r="W234" t="s">
        <v>1561</v>
      </c>
      <c r="X234">
        <v>10812.9</v>
      </c>
      <c r="Y234">
        <v>48.47</v>
      </c>
      <c r="Z234">
        <v>58371.507117804802</v>
      </c>
      <c r="AA234">
        <v>14.796610169491499</v>
      </c>
      <c r="AB234">
        <v>16.574147596451414</v>
      </c>
      <c r="AC234">
        <v>5</v>
      </c>
      <c r="AD234">
        <v>160.6697868</v>
      </c>
      <c r="AE234">
        <v>0.54259999999999997</v>
      </c>
      <c r="AF234">
        <v>0.10735740683048269</v>
      </c>
      <c r="AG234">
        <v>0.18725135767817269</v>
      </c>
      <c r="AH234">
        <v>0.30021586223688196</v>
      </c>
      <c r="AI234">
        <v>171.04398124464308</v>
      </c>
      <c r="AJ234">
        <v>8.6997452841173732</v>
      </c>
      <c r="AK234">
        <v>0.98257670586865387</v>
      </c>
      <c r="AL234">
        <v>3.2939069049836984</v>
      </c>
      <c r="AM234">
        <v>2.4</v>
      </c>
      <c r="AN234">
        <v>1.1323977914015799</v>
      </c>
      <c r="AO234">
        <v>96</v>
      </c>
      <c r="AP234">
        <v>2.2267206477732792E-2</v>
      </c>
      <c r="AQ234">
        <v>5.27</v>
      </c>
      <c r="AR234">
        <v>3.2607312412262828</v>
      </c>
      <c r="AS234">
        <v>-30920.489999999991</v>
      </c>
      <c r="AT234">
        <v>0.59649602328898399</v>
      </c>
      <c r="AU234">
        <v>9678060.4700000007</v>
      </c>
    </row>
    <row r="235" spans="1:47" ht="15" x14ac:dyDescent="0.25">
      <c r="A235" t="s">
        <v>1019</v>
      </c>
      <c r="B235" t="s">
        <v>531</v>
      </c>
      <c r="C235" t="s">
        <v>246</v>
      </c>
      <c r="D235"/>
      <c r="E235">
        <v>91.853999999999999</v>
      </c>
      <c r="F235" t="s">
        <v>1541</v>
      </c>
      <c r="G235">
        <v>705005</v>
      </c>
      <c r="H235">
        <v>0.63783599555392567</v>
      </c>
      <c r="I235">
        <v>705005</v>
      </c>
      <c r="J235">
        <v>2.8107738776131414E-3</v>
      </c>
      <c r="K235">
        <v>0.61946363763684509</v>
      </c>
      <c r="L235" s="126">
        <v>171094.93359999999</v>
      </c>
      <c r="M235">
        <v>41287</v>
      </c>
      <c r="N235">
        <v>0</v>
      </c>
      <c r="O235">
        <v>4.51</v>
      </c>
      <c r="P235">
        <v>0</v>
      </c>
      <c r="Q235">
        <v>12.629999999999995</v>
      </c>
      <c r="R235">
        <v>12407.1</v>
      </c>
      <c r="S235">
        <v>427.90304800000001</v>
      </c>
      <c r="T235">
        <v>484.27753449687202</v>
      </c>
      <c r="U235">
        <v>0.29264161960351398</v>
      </c>
      <c r="V235">
        <v>0.10468061914810201</v>
      </c>
      <c r="W235">
        <v>4.6739559564904099E-3</v>
      </c>
      <c r="X235">
        <v>10962.800000000001</v>
      </c>
      <c r="Y235">
        <v>36.369999999999997</v>
      </c>
      <c r="Z235">
        <v>53140.323893318702</v>
      </c>
      <c r="AA235">
        <v>12.048780487804899</v>
      </c>
      <c r="AB235">
        <v>11.765274896893045</v>
      </c>
      <c r="AC235">
        <v>5.1000000000000005</v>
      </c>
      <c r="AD235">
        <v>83.90255843137254</v>
      </c>
      <c r="AE235">
        <v>0.7752</v>
      </c>
      <c r="AF235">
        <v>0.12914266395017421</v>
      </c>
      <c r="AG235">
        <v>0.13278461755661761</v>
      </c>
      <c r="AH235">
        <v>0.26741891715108429</v>
      </c>
      <c r="AI235">
        <v>254.96429742655164</v>
      </c>
      <c r="AJ235">
        <v>3.612161686526123</v>
      </c>
      <c r="AK235">
        <v>0.95630760769935841</v>
      </c>
      <c r="AL235">
        <v>1.9050728689275895</v>
      </c>
      <c r="AM235">
        <v>2.5</v>
      </c>
      <c r="AN235">
        <v>1.26783255061294</v>
      </c>
      <c r="AO235">
        <v>54</v>
      </c>
      <c r="AP235">
        <v>0</v>
      </c>
      <c r="AQ235">
        <v>3.2</v>
      </c>
      <c r="AR235">
        <v>3.6819402343330112</v>
      </c>
      <c r="AS235">
        <v>-11359.940000000002</v>
      </c>
      <c r="AT235">
        <v>0.62825757981825192</v>
      </c>
      <c r="AU235">
        <v>5309046.41</v>
      </c>
    </row>
    <row r="236" spans="1:47" ht="15" x14ac:dyDescent="0.25">
      <c r="A236" t="s">
        <v>1020</v>
      </c>
      <c r="B236" t="s">
        <v>698</v>
      </c>
      <c r="C236" t="s">
        <v>181</v>
      </c>
      <c r="D236"/>
      <c r="E236">
        <v>92.157000000000011</v>
      </c>
      <c r="F236" t="s">
        <v>1539</v>
      </c>
      <c r="G236">
        <v>127383</v>
      </c>
      <c r="H236">
        <v>0.44077384334678882</v>
      </c>
      <c r="I236">
        <v>211989</v>
      </c>
      <c r="J236">
        <v>0</v>
      </c>
      <c r="K236">
        <v>0.68221286911203716</v>
      </c>
      <c r="L236" s="126">
        <v>190078.6894</v>
      </c>
      <c r="M236">
        <v>37003</v>
      </c>
      <c r="N236">
        <v>11</v>
      </c>
      <c r="O236">
        <v>15.52</v>
      </c>
      <c r="P236">
        <v>0</v>
      </c>
      <c r="Q236">
        <v>158.96999999999997</v>
      </c>
      <c r="R236">
        <v>9355</v>
      </c>
      <c r="S236">
        <v>808.61854900000003</v>
      </c>
      <c r="T236">
        <v>922.90670779214099</v>
      </c>
      <c r="U236">
        <v>0.25037221351201</v>
      </c>
      <c r="V236">
        <v>0.131001679507602</v>
      </c>
      <c r="W236" t="s">
        <v>1561</v>
      </c>
      <c r="X236">
        <v>8196.5</v>
      </c>
      <c r="Y236">
        <v>49.84</v>
      </c>
      <c r="Z236">
        <v>61157.526685393306</v>
      </c>
      <c r="AA236">
        <v>17.827586206896601</v>
      </c>
      <c r="AB236">
        <v>16.224288703852327</v>
      </c>
      <c r="AC236">
        <v>11</v>
      </c>
      <c r="AD236">
        <v>73.510777181818185</v>
      </c>
      <c r="AE236">
        <v>0.7752</v>
      </c>
      <c r="AF236">
        <v>0.10198820182987581</v>
      </c>
      <c r="AG236">
        <v>0.15262807115515831</v>
      </c>
      <c r="AH236">
        <v>0.26001492982214924</v>
      </c>
      <c r="AI236">
        <v>162.91983428146662</v>
      </c>
      <c r="AJ236">
        <v>5.031345984514954</v>
      </c>
      <c r="AK236">
        <v>1.6442305298314861</v>
      </c>
      <c r="AL236">
        <v>2.3402245331713982</v>
      </c>
      <c r="AM236">
        <v>0</v>
      </c>
      <c r="AN236">
        <v>1.4275087570349601</v>
      </c>
      <c r="AO236">
        <v>66</v>
      </c>
      <c r="AP236">
        <v>3.0444964871194378E-2</v>
      </c>
      <c r="AQ236">
        <v>5.68</v>
      </c>
      <c r="AR236">
        <v>2.9486984956310245</v>
      </c>
      <c r="AS236">
        <v>-15417.540000000037</v>
      </c>
      <c r="AT236">
        <v>0.65041655245146857</v>
      </c>
      <c r="AU236">
        <v>7564595.4500000002</v>
      </c>
    </row>
    <row r="237" spans="1:47" ht="15" x14ac:dyDescent="0.25">
      <c r="A237" t="s">
        <v>1021</v>
      </c>
      <c r="B237" t="s">
        <v>737</v>
      </c>
      <c r="C237" t="s">
        <v>192</v>
      </c>
      <c r="D237"/>
      <c r="E237">
        <v>92.561000000000007</v>
      </c>
      <c r="F237" t="s">
        <v>1539</v>
      </c>
      <c r="G237">
        <v>1248258</v>
      </c>
      <c r="H237">
        <v>0.19382562664023287</v>
      </c>
      <c r="I237">
        <v>1248258</v>
      </c>
      <c r="J237">
        <v>4.6337020558596224E-3</v>
      </c>
      <c r="K237">
        <v>0.75744738346670892</v>
      </c>
      <c r="L237" s="126">
        <v>188609.43919999999</v>
      </c>
      <c r="M237">
        <v>37601</v>
      </c>
      <c r="N237">
        <v>33</v>
      </c>
      <c r="O237">
        <v>85.91</v>
      </c>
      <c r="P237">
        <v>0</v>
      </c>
      <c r="Q237">
        <v>28.789999999999992</v>
      </c>
      <c r="R237">
        <v>10724.7</v>
      </c>
      <c r="S237">
        <v>2658.8030330000001</v>
      </c>
      <c r="T237">
        <v>3159.5146495102699</v>
      </c>
      <c r="U237">
        <v>0.41454503185080399</v>
      </c>
      <c r="V237">
        <v>0.119338020553552</v>
      </c>
      <c r="W237">
        <v>9.7568491076713802E-3</v>
      </c>
      <c r="X237">
        <v>9025.1</v>
      </c>
      <c r="Y237">
        <v>174.44</v>
      </c>
      <c r="Z237">
        <v>60399.046835588204</v>
      </c>
      <c r="AA237">
        <v>13.177664974619299</v>
      </c>
      <c r="AB237">
        <v>15.241934378582895</v>
      </c>
      <c r="AC237">
        <v>14.43</v>
      </c>
      <c r="AD237">
        <v>184.25523444213445</v>
      </c>
      <c r="AE237">
        <v>0.63129999999999997</v>
      </c>
      <c r="AF237">
        <v>8.6981889166569765E-2</v>
      </c>
      <c r="AG237">
        <v>0.17192387554018834</v>
      </c>
      <c r="AH237">
        <v>0.26442276971350237</v>
      </c>
      <c r="AI237">
        <v>258.28878313905545</v>
      </c>
      <c r="AJ237">
        <v>4.1012945383908592</v>
      </c>
      <c r="AK237">
        <v>0.62313047606150229</v>
      </c>
      <c r="AL237">
        <v>2.2978685788924178</v>
      </c>
      <c r="AM237">
        <v>1</v>
      </c>
      <c r="AN237">
        <v>1.03094240773251</v>
      </c>
      <c r="AO237">
        <v>19</v>
      </c>
      <c r="AP237">
        <v>2.6512968299711816E-2</v>
      </c>
      <c r="AQ237">
        <v>90.79</v>
      </c>
      <c r="AR237">
        <v>3.6918053812379297</v>
      </c>
      <c r="AS237">
        <v>-33096.260000000009</v>
      </c>
      <c r="AT237">
        <v>0.40090930981305556</v>
      </c>
      <c r="AU237">
        <v>28514927.66</v>
      </c>
    </row>
    <row r="238" spans="1:47" ht="15" x14ac:dyDescent="0.25">
      <c r="A238" t="s">
        <v>1022</v>
      </c>
      <c r="B238" t="s">
        <v>365</v>
      </c>
      <c r="C238" t="s">
        <v>192</v>
      </c>
      <c r="D238"/>
      <c r="E238">
        <v>88.166000000000011</v>
      </c>
      <c r="F238" t="s">
        <v>1539</v>
      </c>
      <c r="G238">
        <v>379741</v>
      </c>
      <c r="H238">
        <v>0.13368034371420157</v>
      </c>
      <c r="I238">
        <v>379741</v>
      </c>
      <c r="J238">
        <v>9.7723147738202048E-3</v>
      </c>
      <c r="K238">
        <v>0.79681641584802276</v>
      </c>
      <c r="L238" s="126">
        <v>111629.33749999999</v>
      </c>
      <c r="M238">
        <v>34028</v>
      </c>
      <c r="N238">
        <v>13</v>
      </c>
      <c r="O238">
        <v>31.210000000000004</v>
      </c>
      <c r="P238">
        <v>0</v>
      </c>
      <c r="Q238">
        <v>231.98000000000002</v>
      </c>
      <c r="R238">
        <v>9181</v>
      </c>
      <c r="S238">
        <v>1920.139075</v>
      </c>
      <c r="T238">
        <v>2175.6707691051502</v>
      </c>
      <c r="U238">
        <v>0.39998407354946403</v>
      </c>
      <c r="V238">
        <v>7.6727567246658898E-2</v>
      </c>
      <c r="W238">
        <v>2.6039780477880199E-3</v>
      </c>
      <c r="X238">
        <v>8102.7</v>
      </c>
      <c r="Y238">
        <v>102.03</v>
      </c>
      <c r="Z238">
        <v>54500.577575223004</v>
      </c>
      <c r="AA238">
        <v>13.669811320754699</v>
      </c>
      <c r="AB238">
        <v>18.819357786925416</v>
      </c>
      <c r="AC238">
        <v>16</v>
      </c>
      <c r="AD238">
        <v>120.0086921875</v>
      </c>
      <c r="AE238">
        <v>0.33229999999999998</v>
      </c>
      <c r="AF238">
        <v>0.11077552148349701</v>
      </c>
      <c r="AG238">
        <v>0.20447985869658797</v>
      </c>
      <c r="AH238">
        <v>0.32334378324915225</v>
      </c>
      <c r="AI238">
        <v>158.10990149242184</v>
      </c>
      <c r="AJ238">
        <v>6.0068200847845636</v>
      </c>
      <c r="AK238">
        <v>1.7316463159559012</v>
      </c>
      <c r="AL238">
        <v>3.3900315883436045</v>
      </c>
      <c r="AM238">
        <v>0.5</v>
      </c>
      <c r="AN238">
        <v>1.1625500904216799</v>
      </c>
      <c r="AO238">
        <v>25</v>
      </c>
      <c r="AP238">
        <v>2.2065313327449251E-2</v>
      </c>
      <c r="AQ238">
        <v>44.04</v>
      </c>
      <c r="AR238">
        <v>3.599471349457505</v>
      </c>
      <c r="AS238">
        <v>-6877.2100000000792</v>
      </c>
      <c r="AT238">
        <v>0.51597535686025475</v>
      </c>
      <c r="AU238">
        <v>17628835.620000001</v>
      </c>
    </row>
    <row r="239" spans="1:47" ht="15" x14ac:dyDescent="0.25">
      <c r="A239" t="s">
        <v>1023</v>
      </c>
      <c r="B239" t="s">
        <v>625</v>
      </c>
      <c r="C239" t="s">
        <v>141</v>
      </c>
      <c r="D239"/>
      <c r="E239">
        <v>75.799000000000007</v>
      </c>
      <c r="F239" t="s">
        <v>1543</v>
      </c>
      <c r="G239">
        <v>9295047</v>
      </c>
      <c r="H239">
        <v>0.54221460803027988</v>
      </c>
      <c r="I239">
        <v>9668227</v>
      </c>
      <c r="J239">
        <v>0</v>
      </c>
      <c r="K239">
        <v>0.64728677584594074</v>
      </c>
      <c r="L239" s="126">
        <v>102371.7176</v>
      </c>
      <c r="M239">
        <v>37835</v>
      </c>
      <c r="N239">
        <v>167</v>
      </c>
      <c r="O239">
        <v>568.79</v>
      </c>
      <c r="P239">
        <v>0</v>
      </c>
      <c r="Q239">
        <v>-212.81</v>
      </c>
      <c r="R239">
        <v>10595.5</v>
      </c>
      <c r="S239">
        <v>5648.949595</v>
      </c>
      <c r="T239">
        <v>7064.9457728878706</v>
      </c>
      <c r="U239">
        <v>0.53067396505951703</v>
      </c>
      <c r="V239">
        <v>0.15268582335438599</v>
      </c>
      <c r="W239">
        <v>2.3906294564839399E-2</v>
      </c>
      <c r="X239">
        <v>8471.9</v>
      </c>
      <c r="Y239">
        <v>322.35000000000002</v>
      </c>
      <c r="Z239">
        <v>68829.480874825502</v>
      </c>
      <c r="AA239">
        <v>14.2272727272727</v>
      </c>
      <c r="AB239">
        <v>17.524273600124086</v>
      </c>
      <c r="AC239">
        <v>25</v>
      </c>
      <c r="AD239">
        <v>225.95798379999999</v>
      </c>
      <c r="AE239">
        <v>0.3987</v>
      </c>
      <c r="AF239">
        <v>0.10378910958096046</v>
      </c>
      <c r="AG239">
        <v>0.15294484028871197</v>
      </c>
      <c r="AH239">
        <v>0.26183017798557323</v>
      </c>
      <c r="AI239">
        <v>144.16998882780791</v>
      </c>
      <c r="AJ239">
        <v>5.9296822235510662</v>
      </c>
      <c r="AK239">
        <v>1.1460404907116695</v>
      </c>
      <c r="AL239">
        <v>2.1878258344394523</v>
      </c>
      <c r="AM239">
        <v>1.5</v>
      </c>
      <c r="AN239">
        <v>0.88058174865150496</v>
      </c>
      <c r="AO239">
        <v>23</v>
      </c>
      <c r="AP239">
        <v>0.16037273173124081</v>
      </c>
      <c r="AQ239">
        <v>81.349999999999994</v>
      </c>
      <c r="AR239">
        <v>2.796518874143453</v>
      </c>
      <c r="AS239">
        <v>269492.83000000007</v>
      </c>
      <c r="AT239">
        <v>0.54970691709042707</v>
      </c>
      <c r="AU239">
        <v>59853250.689999998</v>
      </c>
    </row>
    <row r="240" spans="1:47" ht="15" x14ac:dyDescent="0.25">
      <c r="A240" t="s">
        <v>1024</v>
      </c>
      <c r="B240" t="s">
        <v>726</v>
      </c>
      <c r="C240" t="s">
        <v>98</v>
      </c>
      <c r="D240"/>
      <c r="E240">
        <v>102.726</v>
      </c>
      <c r="F240" t="s">
        <v>1539</v>
      </c>
      <c r="G240">
        <v>3228681</v>
      </c>
      <c r="H240">
        <v>0.50537210200360894</v>
      </c>
      <c r="I240">
        <v>3228681</v>
      </c>
      <c r="J240">
        <v>6.8159149221797884E-3</v>
      </c>
      <c r="K240">
        <v>0.76214221670707738</v>
      </c>
      <c r="L240" s="126">
        <v>207878.59229999999</v>
      </c>
      <c r="M240">
        <v>83492</v>
      </c>
      <c r="N240">
        <v>49</v>
      </c>
      <c r="O240">
        <v>18.190000000000001</v>
      </c>
      <c r="P240">
        <v>0</v>
      </c>
      <c r="Q240">
        <v>-15.17</v>
      </c>
      <c r="R240">
        <v>13131.7</v>
      </c>
      <c r="S240">
        <v>4509.1030309999996</v>
      </c>
      <c r="T240">
        <v>5432.3564085498901</v>
      </c>
      <c r="U240">
        <v>5.1380480199100603E-2</v>
      </c>
      <c r="V240">
        <v>0.13729655648669101</v>
      </c>
      <c r="W240">
        <v>1.14794988369384E-2</v>
      </c>
      <c r="X240">
        <v>10899.9</v>
      </c>
      <c r="Y240">
        <v>283.65000000000003</v>
      </c>
      <c r="Z240">
        <v>75424.360973030096</v>
      </c>
      <c r="AA240">
        <v>14.709265175718798</v>
      </c>
      <c r="AB240">
        <v>15.896714369821961</v>
      </c>
      <c r="AC240">
        <v>25.400000000000002</v>
      </c>
      <c r="AD240">
        <v>177.52374137795272</v>
      </c>
      <c r="AE240">
        <v>0.69779999999999998</v>
      </c>
      <c r="AF240">
        <v>0.10907353425349978</v>
      </c>
      <c r="AG240">
        <v>0.14839856631978188</v>
      </c>
      <c r="AH240">
        <v>0.2622196035533006</v>
      </c>
      <c r="AI240">
        <v>191.41434428669191</v>
      </c>
      <c r="AJ240">
        <v>5.9622821735891387</v>
      </c>
      <c r="AK240">
        <v>0.91460090116289183</v>
      </c>
      <c r="AL240">
        <v>0.4274280709112544</v>
      </c>
      <c r="AM240">
        <v>1.5</v>
      </c>
      <c r="AN240">
        <v>0.74684560089007801</v>
      </c>
      <c r="AO240">
        <v>30</v>
      </c>
      <c r="AP240">
        <v>5.7206537890044575E-2</v>
      </c>
      <c r="AQ240">
        <v>81.67</v>
      </c>
      <c r="AR240">
        <v>5.4741252532377516</v>
      </c>
      <c r="AS240">
        <v>-5901.809999999823</v>
      </c>
      <c r="AT240">
        <v>0.28790278785123052</v>
      </c>
      <c r="AU240">
        <v>59212402.289999999</v>
      </c>
    </row>
    <row r="241" spans="1:47" ht="15" x14ac:dyDescent="0.25">
      <c r="A241" t="s">
        <v>1025</v>
      </c>
      <c r="B241" t="s">
        <v>682</v>
      </c>
      <c r="C241" t="s">
        <v>143</v>
      </c>
      <c r="D241"/>
      <c r="E241">
        <v>74.13</v>
      </c>
      <c r="F241" t="s">
        <v>1543</v>
      </c>
      <c r="G241">
        <v>2233473</v>
      </c>
      <c r="H241">
        <v>0.52243331524614012</v>
      </c>
      <c r="I241">
        <v>2233473</v>
      </c>
      <c r="J241">
        <v>1.0061407157657654E-2</v>
      </c>
      <c r="K241">
        <v>0.61763352781125158</v>
      </c>
      <c r="L241" s="126">
        <v>56907.656600000002</v>
      </c>
      <c r="M241">
        <v>29984</v>
      </c>
      <c r="N241">
        <v>6</v>
      </c>
      <c r="O241">
        <v>42.26</v>
      </c>
      <c r="P241">
        <v>0</v>
      </c>
      <c r="Q241">
        <v>68.339999999999989</v>
      </c>
      <c r="R241">
        <v>12134.1</v>
      </c>
      <c r="S241">
        <v>1120.0560800000001</v>
      </c>
      <c r="T241">
        <v>1528.36562814381</v>
      </c>
      <c r="U241">
        <v>0.99679558187836403</v>
      </c>
      <c r="V241">
        <v>0.16843068250654</v>
      </c>
      <c r="W241" t="s">
        <v>1561</v>
      </c>
      <c r="X241">
        <v>8892.5</v>
      </c>
      <c r="Y241">
        <v>77.75</v>
      </c>
      <c r="Z241">
        <v>61496.810932475899</v>
      </c>
      <c r="AA241">
        <v>13.2727272727273</v>
      </c>
      <c r="AB241">
        <v>14.405865980707397</v>
      </c>
      <c r="AC241">
        <v>14.14</v>
      </c>
      <c r="AD241">
        <v>79.211886845827436</v>
      </c>
      <c r="AE241">
        <v>0.60909999999999997</v>
      </c>
      <c r="AF241">
        <v>0.11208274847857506</v>
      </c>
      <c r="AG241">
        <v>0.19247909066527163</v>
      </c>
      <c r="AH241">
        <v>0.30797611293122451</v>
      </c>
      <c r="AI241">
        <v>191.16364244904594</v>
      </c>
      <c r="AJ241">
        <v>5.2386043416124126</v>
      </c>
      <c r="AK241">
        <v>1.000495670530652</v>
      </c>
      <c r="AL241">
        <v>3.6168173963402674</v>
      </c>
      <c r="AM241">
        <v>0.5</v>
      </c>
      <c r="AN241">
        <v>1.32909425132381</v>
      </c>
      <c r="AO241">
        <v>60</v>
      </c>
      <c r="AP241">
        <v>2.8477546549835708E-2</v>
      </c>
      <c r="AQ241">
        <v>16.12</v>
      </c>
      <c r="AR241">
        <v>2.2925594738704635</v>
      </c>
      <c r="AS241">
        <v>-8699.1599999999162</v>
      </c>
      <c r="AT241">
        <v>0.7710377819256653</v>
      </c>
      <c r="AU241">
        <v>13590918.470000001</v>
      </c>
    </row>
    <row r="242" spans="1:47" ht="15" x14ac:dyDescent="0.25">
      <c r="A242" t="s">
        <v>1026</v>
      </c>
      <c r="B242" t="s">
        <v>203</v>
      </c>
      <c r="C242" t="s">
        <v>204</v>
      </c>
      <c r="D242"/>
      <c r="E242">
        <v>94.082000000000008</v>
      </c>
      <c r="F242" t="s">
        <v>1543</v>
      </c>
      <c r="G242">
        <v>218396</v>
      </c>
      <c r="H242">
        <v>0.36608098152921031</v>
      </c>
      <c r="I242">
        <v>223665</v>
      </c>
      <c r="J242">
        <v>9.2711571546119139E-3</v>
      </c>
      <c r="K242">
        <v>0.73754213927084533</v>
      </c>
      <c r="L242" s="126">
        <v>240728.4425</v>
      </c>
      <c r="M242">
        <v>43697</v>
      </c>
      <c r="N242">
        <v>13</v>
      </c>
      <c r="O242">
        <v>23.369999999999997</v>
      </c>
      <c r="P242">
        <v>0</v>
      </c>
      <c r="Q242">
        <v>25.599999999999994</v>
      </c>
      <c r="R242">
        <v>10492.5</v>
      </c>
      <c r="S242">
        <v>1364.3735119999999</v>
      </c>
      <c r="T242">
        <v>1541.4245291398502</v>
      </c>
      <c r="U242">
        <v>0.29722022410531801</v>
      </c>
      <c r="V242">
        <v>0.109900100435254</v>
      </c>
      <c r="W242">
        <v>4.3976227530280604E-3</v>
      </c>
      <c r="X242">
        <v>9287.3000000000011</v>
      </c>
      <c r="Y242">
        <v>75.19</v>
      </c>
      <c r="Z242">
        <v>64686.280888415997</v>
      </c>
      <c r="AA242">
        <v>12.837209302325599</v>
      </c>
      <c r="AB242">
        <v>18.14567777630004</v>
      </c>
      <c r="AC242">
        <v>10.75</v>
      </c>
      <c r="AD242">
        <v>126.91846623255813</v>
      </c>
      <c r="AE242">
        <v>0.52049999999999996</v>
      </c>
      <c r="AF242">
        <v>0.10238663748232869</v>
      </c>
      <c r="AG242">
        <v>0.15868778833866326</v>
      </c>
      <c r="AH242">
        <v>0.26426315292427915</v>
      </c>
      <c r="AI242">
        <v>154.73988474792378</v>
      </c>
      <c r="AJ242">
        <v>5.8646044722744568</v>
      </c>
      <c r="AK242">
        <v>1.1597977482320734</v>
      </c>
      <c r="AL242">
        <v>3.518302221927502</v>
      </c>
      <c r="AM242">
        <v>3</v>
      </c>
      <c r="AN242">
        <v>1.09608364711682</v>
      </c>
      <c r="AO242">
        <v>22</v>
      </c>
      <c r="AP242">
        <v>5.378151260504202E-2</v>
      </c>
      <c r="AQ242">
        <v>26.59</v>
      </c>
      <c r="AR242">
        <v>3.4516095671027669</v>
      </c>
      <c r="AS242">
        <v>-37064.44</v>
      </c>
      <c r="AT242">
        <v>0.52841916437843539</v>
      </c>
      <c r="AU242">
        <v>14315647.449999999</v>
      </c>
    </row>
    <row r="243" spans="1:47" ht="15" x14ac:dyDescent="0.25">
      <c r="A243" t="s">
        <v>1027</v>
      </c>
      <c r="B243" t="s">
        <v>459</v>
      </c>
      <c r="C243" t="s">
        <v>109</v>
      </c>
      <c r="D243"/>
      <c r="E243">
        <v>102.10600000000001</v>
      </c>
      <c r="F243" t="s">
        <v>1543</v>
      </c>
      <c r="G243">
        <v>1282857</v>
      </c>
      <c r="H243">
        <v>0.56542651524077781</v>
      </c>
      <c r="I243">
        <v>1391970</v>
      </c>
      <c r="J243">
        <v>5.8695031505421325E-3</v>
      </c>
      <c r="K243">
        <v>0.6771062593216175</v>
      </c>
      <c r="L243" s="126">
        <v>455304.10009999998</v>
      </c>
      <c r="M243">
        <v>51752</v>
      </c>
      <c r="N243">
        <v>5</v>
      </c>
      <c r="O243">
        <v>2.7300000000000004</v>
      </c>
      <c r="P243">
        <v>0</v>
      </c>
      <c r="Q243">
        <v>0</v>
      </c>
      <c r="R243">
        <v>15678.7</v>
      </c>
      <c r="S243">
        <v>1032.9962969999999</v>
      </c>
      <c r="T243">
        <v>1163.29355836949</v>
      </c>
      <c r="U243">
        <v>7.2331922405719895E-2</v>
      </c>
      <c r="V243">
        <v>9.9583195311299402E-2</v>
      </c>
      <c r="W243">
        <v>6.7764018325421E-3</v>
      </c>
      <c r="X243">
        <v>13922.5</v>
      </c>
      <c r="Y243">
        <v>78.95</v>
      </c>
      <c r="Z243">
        <v>73419.786827105796</v>
      </c>
      <c r="AA243">
        <v>15.818181818181799</v>
      </c>
      <c r="AB243">
        <v>13.084183622545913</v>
      </c>
      <c r="AC243">
        <v>10.27</v>
      </c>
      <c r="AD243">
        <v>100.58386533592989</v>
      </c>
      <c r="AE243">
        <v>0.57589999999999997</v>
      </c>
      <c r="AF243">
        <v>0.13058122234885713</v>
      </c>
      <c r="AG243">
        <v>0.12553717264234113</v>
      </c>
      <c r="AH243">
        <v>0.25863974679490265</v>
      </c>
      <c r="AI243">
        <v>251.95443658013426</v>
      </c>
      <c r="AJ243">
        <v>6.8334926690949329</v>
      </c>
      <c r="AK243">
        <v>1.6158545422410746</v>
      </c>
      <c r="AL243">
        <v>3.8523270628736532</v>
      </c>
      <c r="AM243">
        <v>1.25</v>
      </c>
      <c r="AN243">
        <v>0.64195289224067098</v>
      </c>
      <c r="AO243">
        <v>10</v>
      </c>
      <c r="AP243">
        <v>0.18093385214007782</v>
      </c>
      <c r="AQ243">
        <v>46.8</v>
      </c>
      <c r="AR243" t="s">
        <v>1561</v>
      </c>
      <c r="AS243">
        <v>-48698.73000000001</v>
      </c>
      <c r="AT243">
        <v>0.24945770825826</v>
      </c>
      <c r="AU243">
        <v>16196000.68</v>
      </c>
    </row>
    <row r="244" spans="1:47" ht="15" x14ac:dyDescent="0.25">
      <c r="A244" t="s">
        <v>1028</v>
      </c>
      <c r="B244" t="s">
        <v>547</v>
      </c>
      <c r="C244" t="s">
        <v>295</v>
      </c>
      <c r="D244"/>
      <c r="E244">
        <v>77.77300000000001</v>
      </c>
      <c r="F244" t="s">
        <v>1543</v>
      </c>
      <c r="G244">
        <v>458029</v>
      </c>
      <c r="H244">
        <v>6.1259465255884972E-2</v>
      </c>
      <c r="I244">
        <v>484229</v>
      </c>
      <c r="J244">
        <v>2.3715420481486946E-3</v>
      </c>
      <c r="K244">
        <v>0.62052835025408393</v>
      </c>
      <c r="L244" s="126">
        <v>145574.7568</v>
      </c>
      <c r="M244">
        <v>35276</v>
      </c>
      <c r="N244">
        <v>39</v>
      </c>
      <c r="O244">
        <v>52.41</v>
      </c>
      <c r="P244">
        <v>0</v>
      </c>
      <c r="Q244">
        <v>-174.87</v>
      </c>
      <c r="R244">
        <v>8238.6</v>
      </c>
      <c r="S244">
        <v>2157.7075180000002</v>
      </c>
      <c r="T244">
        <v>2683.7019519998098</v>
      </c>
      <c r="U244">
        <v>0.56016134620521796</v>
      </c>
      <c r="V244">
        <v>0.123360076738631</v>
      </c>
      <c r="W244" t="s">
        <v>1561</v>
      </c>
      <c r="X244">
        <v>6623.9000000000005</v>
      </c>
      <c r="Y244">
        <v>127.86</v>
      </c>
      <c r="Z244">
        <v>41398.349757547301</v>
      </c>
      <c r="AA244">
        <v>14.2348993288591</v>
      </c>
      <c r="AB244">
        <v>16.875547614578448</v>
      </c>
      <c r="AC244">
        <v>16.670000000000002</v>
      </c>
      <c r="AD244">
        <v>129.43656376724655</v>
      </c>
      <c r="AE244">
        <v>0.53159999999999996</v>
      </c>
      <c r="AF244">
        <v>9.649511331196596E-2</v>
      </c>
      <c r="AG244">
        <v>0.24210604985156831</v>
      </c>
      <c r="AH244">
        <v>0.34244586257069742</v>
      </c>
      <c r="AI244">
        <v>145.64531910761039</v>
      </c>
      <c r="AJ244">
        <v>5.8450942849869536</v>
      </c>
      <c r="AK244">
        <v>1.5696142047985744</v>
      </c>
      <c r="AL244">
        <v>3.2188881499395405</v>
      </c>
      <c r="AM244">
        <v>1.587</v>
      </c>
      <c r="AN244">
        <v>1.5604944848760101</v>
      </c>
      <c r="AO244">
        <v>74</v>
      </c>
      <c r="AP244">
        <v>8.8183421516754845E-3</v>
      </c>
      <c r="AQ244">
        <v>15.31</v>
      </c>
      <c r="AR244">
        <v>2.7146723239598498</v>
      </c>
      <c r="AS244">
        <v>91025.87</v>
      </c>
      <c r="AT244">
        <v>0.39225015626567006</v>
      </c>
      <c r="AU244">
        <v>17776504.32</v>
      </c>
    </row>
    <row r="245" spans="1:47" ht="15" x14ac:dyDescent="0.25">
      <c r="A245" t="s">
        <v>1029</v>
      </c>
      <c r="B245" t="s">
        <v>366</v>
      </c>
      <c r="C245" t="s">
        <v>145</v>
      </c>
      <c r="D245"/>
      <c r="E245">
        <v>106.711</v>
      </c>
      <c r="F245" t="s">
        <v>1539</v>
      </c>
      <c r="G245">
        <v>-1443555</v>
      </c>
      <c r="H245">
        <v>0.59100337738128295</v>
      </c>
      <c r="I245">
        <v>-1443555</v>
      </c>
      <c r="J245">
        <v>0</v>
      </c>
      <c r="K245">
        <v>0.8071537897787413</v>
      </c>
      <c r="L245" s="126">
        <v>609327.46389999997</v>
      </c>
      <c r="M245">
        <v>84344</v>
      </c>
      <c r="N245">
        <v>24</v>
      </c>
      <c r="O245">
        <v>8.43</v>
      </c>
      <c r="P245">
        <v>0</v>
      </c>
      <c r="Q245">
        <v>-4.4400000000000004</v>
      </c>
      <c r="R245">
        <v>17547.100000000002</v>
      </c>
      <c r="S245">
        <v>1929.25631</v>
      </c>
      <c r="T245">
        <v>2116.8839415127804</v>
      </c>
      <c r="U245">
        <v>5.65633360556431E-2</v>
      </c>
      <c r="V245">
        <v>6.9011388642289798E-2</v>
      </c>
      <c r="W245">
        <v>1.3584134396325999E-2</v>
      </c>
      <c r="X245">
        <v>15991.800000000001</v>
      </c>
      <c r="Y245">
        <v>157.66</v>
      </c>
      <c r="Z245">
        <v>77363.015349486188</v>
      </c>
      <c r="AA245">
        <v>10.114285714285698</v>
      </c>
      <c r="AB245">
        <v>12.236815362171763</v>
      </c>
      <c r="AC245">
        <v>14.05</v>
      </c>
      <c r="AD245">
        <v>137.31361637010676</v>
      </c>
      <c r="AE245">
        <v>0.29899999999999999</v>
      </c>
      <c r="AF245">
        <v>0.11658782087648285</v>
      </c>
      <c r="AG245">
        <v>0.12190402335583804</v>
      </c>
      <c r="AH245">
        <v>0.25342365060988259</v>
      </c>
      <c r="AI245">
        <v>260.79271965682983</v>
      </c>
      <c r="AJ245">
        <v>6.5576671913756917</v>
      </c>
      <c r="AK245">
        <v>1.7874820724416463</v>
      </c>
      <c r="AL245">
        <v>3.3070930126248173</v>
      </c>
      <c r="AM245">
        <v>0</v>
      </c>
      <c r="AN245">
        <v>0.78343319788177002</v>
      </c>
      <c r="AO245">
        <v>23</v>
      </c>
      <c r="AP245">
        <v>4.1296060991105464E-2</v>
      </c>
      <c r="AQ245">
        <v>61.26</v>
      </c>
      <c r="AR245" t="s">
        <v>1561</v>
      </c>
      <c r="AS245">
        <v>-14564.159999999916</v>
      </c>
      <c r="AT245">
        <v>0.13548398519081861</v>
      </c>
      <c r="AU245">
        <v>33852866.759999998</v>
      </c>
    </row>
    <row r="246" spans="1:47" ht="15" x14ac:dyDescent="0.25">
      <c r="A246" t="s">
        <v>1030</v>
      </c>
      <c r="B246" t="s">
        <v>569</v>
      </c>
      <c r="C246" t="s">
        <v>115</v>
      </c>
      <c r="D246"/>
      <c r="E246">
        <v>85.25200000000001</v>
      </c>
      <c r="F246" t="s">
        <v>1539</v>
      </c>
      <c r="G246">
        <v>1017874</v>
      </c>
      <c r="H246">
        <v>0.47828811447252872</v>
      </c>
      <c r="I246">
        <v>755889</v>
      </c>
      <c r="J246">
        <v>0</v>
      </c>
      <c r="K246">
        <v>0.67360097206800462</v>
      </c>
      <c r="L246" s="126">
        <v>237311.791</v>
      </c>
      <c r="M246">
        <v>35202</v>
      </c>
      <c r="N246">
        <v>27</v>
      </c>
      <c r="O246">
        <v>38.119999999999997</v>
      </c>
      <c r="P246">
        <v>0</v>
      </c>
      <c r="Q246">
        <v>62.510000000000005</v>
      </c>
      <c r="R246">
        <v>10628.4</v>
      </c>
      <c r="S246">
        <v>1544.952927</v>
      </c>
      <c r="T246">
        <v>1854.02277074893</v>
      </c>
      <c r="U246">
        <v>0.480817297419185</v>
      </c>
      <c r="V246">
        <v>0.14050771528782</v>
      </c>
      <c r="W246">
        <v>6.4726891190258198E-4</v>
      </c>
      <c r="X246">
        <v>8856.6</v>
      </c>
      <c r="Y246">
        <v>110.5</v>
      </c>
      <c r="Z246">
        <v>53260.492850678696</v>
      </c>
      <c r="AA246">
        <v>12.9230769230769</v>
      </c>
      <c r="AB246">
        <v>13.981474452488689</v>
      </c>
      <c r="AC246">
        <v>10.1</v>
      </c>
      <c r="AD246">
        <v>152.96563633663368</v>
      </c>
      <c r="AE246">
        <v>0.443</v>
      </c>
      <c r="AF246">
        <v>0.10967487436273141</v>
      </c>
      <c r="AG246">
        <v>0.176902661429166</v>
      </c>
      <c r="AH246">
        <v>0.29384916658730903</v>
      </c>
      <c r="AI246">
        <v>222.81131935096167</v>
      </c>
      <c r="AJ246">
        <v>3.3114466654852963</v>
      </c>
      <c r="AK246">
        <v>1.2186775527041278</v>
      </c>
      <c r="AL246">
        <v>2.4020093076491795</v>
      </c>
      <c r="AM246">
        <v>0</v>
      </c>
      <c r="AN246">
        <v>1.0910807105585101</v>
      </c>
      <c r="AO246">
        <v>126</v>
      </c>
      <c r="AP246">
        <v>0</v>
      </c>
      <c r="AQ246">
        <v>7.23</v>
      </c>
      <c r="AR246">
        <v>3.5367422598940093</v>
      </c>
      <c r="AS246">
        <v>-49893.319999999949</v>
      </c>
      <c r="AT246">
        <v>0.62788680392949969</v>
      </c>
      <c r="AU246">
        <v>16420405.4</v>
      </c>
    </row>
    <row r="247" spans="1:47" ht="15" x14ac:dyDescent="0.25">
      <c r="A247" t="s">
        <v>1031</v>
      </c>
      <c r="B247" t="s">
        <v>748</v>
      </c>
      <c r="C247" t="s">
        <v>149</v>
      </c>
      <c r="D247"/>
      <c r="E247">
        <v>80.344999999999999</v>
      </c>
      <c r="F247" t="s">
        <v>1543</v>
      </c>
      <c r="G247">
        <v>1280981</v>
      </c>
      <c r="H247">
        <v>0.46470820664107809</v>
      </c>
      <c r="I247">
        <v>1023794</v>
      </c>
      <c r="J247">
        <v>0</v>
      </c>
      <c r="K247">
        <v>0.68380958329374542</v>
      </c>
      <c r="L247" s="126">
        <v>104050.98149999999</v>
      </c>
      <c r="M247">
        <v>35826</v>
      </c>
      <c r="N247">
        <v>31</v>
      </c>
      <c r="O247">
        <v>30.88</v>
      </c>
      <c r="P247">
        <v>0</v>
      </c>
      <c r="Q247">
        <v>137.77000000000001</v>
      </c>
      <c r="R247">
        <v>9954</v>
      </c>
      <c r="S247">
        <v>1736.3105109999999</v>
      </c>
      <c r="T247">
        <v>1984.2073448712301</v>
      </c>
      <c r="U247">
        <v>0.45154519599634002</v>
      </c>
      <c r="V247">
        <v>0.108010040146558</v>
      </c>
      <c r="W247">
        <v>1.26217055423907E-4</v>
      </c>
      <c r="X247">
        <v>8710.4</v>
      </c>
      <c r="Y247">
        <v>104.4</v>
      </c>
      <c r="Z247">
        <v>53227.649425287404</v>
      </c>
      <c r="AA247">
        <v>12.882882882882898</v>
      </c>
      <c r="AB247">
        <v>16.631326733716474</v>
      </c>
      <c r="AC247">
        <v>9</v>
      </c>
      <c r="AD247">
        <v>192.9233901111111</v>
      </c>
      <c r="AE247">
        <v>0.55379999999999996</v>
      </c>
      <c r="AF247">
        <v>9.8175495100825655E-2</v>
      </c>
      <c r="AG247">
        <v>0.21030786195925555</v>
      </c>
      <c r="AH247">
        <v>0.31399046511211715</v>
      </c>
      <c r="AI247">
        <v>181.83153186014434</v>
      </c>
      <c r="AJ247">
        <v>6.4501322074269281</v>
      </c>
      <c r="AK247">
        <v>1.6149089371460428</v>
      </c>
      <c r="AL247">
        <v>3.4732150730403277</v>
      </c>
      <c r="AM247">
        <v>0.5</v>
      </c>
      <c r="AN247">
        <v>1.1928434865704201</v>
      </c>
      <c r="AO247">
        <v>125</v>
      </c>
      <c r="AP247">
        <v>2.509410288582183E-3</v>
      </c>
      <c r="AQ247">
        <v>7.97</v>
      </c>
      <c r="AR247">
        <v>3.2778227493963898</v>
      </c>
      <c r="AS247">
        <v>-541.20999999996275</v>
      </c>
      <c r="AT247">
        <v>0.63500866650125487</v>
      </c>
      <c r="AU247">
        <v>17283280.289999999</v>
      </c>
    </row>
    <row r="248" spans="1:47" ht="15" x14ac:dyDescent="0.25">
      <c r="A248" t="s">
        <v>1032</v>
      </c>
      <c r="B248" t="s">
        <v>205</v>
      </c>
      <c r="C248" t="s">
        <v>206</v>
      </c>
      <c r="D248"/>
      <c r="E248">
        <v>85.075000000000003</v>
      </c>
      <c r="F248" t="s">
        <v>1543</v>
      </c>
      <c r="G248">
        <v>-181280</v>
      </c>
      <c r="H248">
        <v>0.24675156137556539</v>
      </c>
      <c r="I248">
        <v>-216458</v>
      </c>
      <c r="J248">
        <v>0</v>
      </c>
      <c r="K248">
        <v>0.68997290891294771</v>
      </c>
      <c r="L248" s="126">
        <v>100859.486</v>
      </c>
      <c r="M248">
        <v>28743</v>
      </c>
      <c r="N248">
        <v>19</v>
      </c>
      <c r="O248">
        <v>32</v>
      </c>
      <c r="P248">
        <v>0</v>
      </c>
      <c r="Q248">
        <v>32.22</v>
      </c>
      <c r="R248">
        <v>10720.300000000001</v>
      </c>
      <c r="S248">
        <v>1365.59519</v>
      </c>
      <c r="T248">
        <v>1801.1252003240302</v>
      </c>
      <c r="U248">
        <v>0.98507805230333301</v>
      </c>
      <c r="V248">
        <v>0.118851788720785</v>
      </c>
      <c r="W248">
        <v>6.4440765934449399E-4</v>
      </c>
      <c r="X248">
        <v>8128</v>
      </c>
      <c r="Y248">
        <v>88.83</v>
      </c>
      <c r="Z248">
        <v>49374.817066306401</v>
      </c>
      <c r="AA248">
        <v>16.9375</v>
      </c>
      <c r="AB248">
        <v>15.373130586513566</v>
      </c>
      <c r="AC248">
        <v>10.02</v>
      </c>
      <c r="AD248">
        <v>136.28694510978045</v>
      </c>
      <c r="AE248">
        <v>0.29899999999999999</v>
      </c>
      <c r="AF248">
        <v>0.11476346228767802</v>
      </c>
      <c r="AG248">
        <v>0.14014311674597019</v>
      </c>
      <c r="AH248">
        <v>0.25695838588438447</v>
      </c>
      <c r="AI248">
        <v>148.92700376309907</v>
      </c>
      <c r="AJ248">
        <v>9.910302742730142</v>
      </c>
      <c r="AK248">
        <v>1.9409867534689782</v>
      </c>
      <c r="AL248">
        <v>7.3066970704219809</v>
      </c>
      <c r="AM248">
        <v>0.5</v>
      </c>
      <c r="AN248">
        <v>1.0672741393551</v>
      </c>
      <c r="AO248">
        <v>4</v>
      </c>
      <c r="AP248">
        <v>5.2919708029197078E-2</v>
      </c>
      <c r="AQ248">
        <v>279.25</v>
      </c>
      <c r="AR248">
        <v>2.5750435333405797</v>
      </c>
      <c r="AS248">
        <v>-104644.22999999998</v>
      </c>
      <c r="AT248">
        <v>0.61037284572027695</v>
      </c>
      <c r="AU248">
        <v>14639634.41</v>
      </c>
    </row>
    <row r="249" spans="1:47" ht="15" x14ac:dyDescent="0.25">
      <c r="A249" t="s">
        <v>1033</v>
      </c>
      <c r="B249" t="s">
        <v>706</v>
      </c>
      <c r="C249" t="s">
        <v>289</v>
      </c>
      <c r="D249"/>
      <c r="E249">
        <v>93.672000000000011</v>
      </c>
      <c r="F249" t="s">
        <v>1539</v>
      </c>
      <c r="G249">
        <v>200803</v>
      </c>
      <c r="H249">
        <v>0.34971529557727377</v>
      </c>
      <c r="I249">
        <v>200803</v>
      </c>
      <c r="J249">
        <v>0</v>
      </c>
      <c r="K249">
        <v>0.57351269974503749</v>
      </c>
      <c r="L249" s="126">
        <v>163560.1274</v>
      </c>
      <c r="M249">
        <v>42318</v>
      </c>
      <c r="N249">
        <v>7</v>
      </c>
      <c r="O249">
        <v>12.010000000000002</v>
      </c>
      <c r="P249">
        <v>0</v>
      </c>
      <c r="Q249">
        <v>15.72999999999999</v>
      </c>
      <c r="R249">
        <v>10520.7</v>
      </c>
      <c r="S249">
        <v>484.51411100000001</v>
      </c>
      <c r="T249">
        <v>591.21599734338599</v>
      </c>
      <c r="U249">
        <v>0.29429015948722298</v>
      </c>
      <c r="V249">
        <v>0.16517032462652101</v>
      </c>
      <c r="W249" t="s">
        <v>1561</v>
      </c>
      <c r="X249">
        <v>8621.9</v>
      </c>
      <c r="Y249">
        <v>35.44</v>
      </c>
      <c r="Z249">
        <v>47124.428611738098</v>
      </c>
      <c r="AA249">
        <v>13.342105263157901</v>
      </c>
      <c r="AB249">
        <v>13.671391393905193</v>
      </c>
      <c r="AC249">
        <v>6.6000000000000005</v>
      </c>
      <c r="AD249">
        <v>73.411228939393936</v>
      </c>
      <c r="AE249">
        <v>0.27689999999999998</v>
      </c>
      <c r="AF249">
        <v>0.10921282405890101</v>
      </c>
      <c r="AG249">
        <v>0.190020403270827</v>
      </c>
      <c r="AH249">
        <v>0.29985649628406452</v>
      </c>
      <c r="AI249">
        <v>260.78291040732972</v>
      </c>
      <c r="AJ249">
        <v>4.2242883825473081</v>
      </c>
      <c r="AK249">
        <v>1.1472991539575634</v>
      </c>
      <c r="AL249">
        <v>2.2100669552760919</v>
      </c>
      <c r="AM249">
        <v>1.5</v>
      </c>
      <c r="AN249">
        <v>1.0785710516595399</v>
      </c>
      <c r="AO249">
        <v>47</v>
      </c>
      <c r="AP249">
        <v>0</v>
      </c>
      <c r="AQ249">
        <v>3.11</v>
      </c>
      <c r="AR249">
        <v>3.9599609958636743</v>
      </c>
      <c r="AS249">
        <v>-18570.540000000008</v>
      </c>
      <c r="AT249">
        <v>0.52992379319073235</v>
      </c>
      <c r="AU249">
        <v>5097408.05</v>
      </c>
    </row>
    <row r="250" spans="1:47" ht="15" x14ac:dyDescent="0.25">
      <c r="A250" t="s">
        <v>1034</v>
      </c>
      <c r="B250" t="s">
        <v>207</v>
      </c>
      <c r="C250" t="s">
        <v>208</v>
      </c>
      <c r="D250"/>
      <c r="E250">
        <v>92.054000000000002</v>
      </c>
      <c r="F250" t="s">
        <v>1543</v>
      </c>
      <c r="G250">
        <v>295800</v>
      </c>
      <c r="H250">
        <v>0.46519380367272251</v>
      </c>
      <c r="I250">
        <v>295800</v>
      </c>
      <c r="J250">
        <v>0</v>
      </c>
      <c r="K250">
        <v>0.77069314566322256</v>
      </c>
      <c r="L250" s="126">
        <v>113594.59849999999</v>
      </c>
      <c r="M250">
        <v>34470</v>
      </c>
      <c r="N250">
        <v>54</v>
      </c>
      <c r="O250">
        <v>77.12</v>
      </c>
      <c r="P250">
        <v>0</v>
      </c>
      <c r="Q250">
        <v>141.76999999999998</v>
      </c>
      <c r="R250">
        <v>10370.200000000001</v>
      </c>
      <c r="S250">
        <v>2373.4994099999999</v>
      </c>
      <c r="T250">
        <v>2915.4749805105403</v>
      </c>
      <c r="U250">
        <v>0.50965208919095495</v>
      </c>
      <c r="V250">
        <v>0.13884584955510901</v>
      </c>
      <c r="W250" t="s">
        <v>1561</v>
      </c>
      <c r="X250">
        <v>8442.4</v>
      </c>
      <c r="Y250">
        <v>162.01</v>
      </c>
      <c r="Z250">
        <v>54038.972902907204</v>
      </c>
      <c r="AA250">
        <v>11.242603550295899</v>
      </c>
      <c r="AB250">
        <v>14.650326584778718</v>
      </c>
      <c r="AC250">
        <v>15.02</v>
      </c>
      <c r="AD250">
        <v>158.02259720372837</v>
      </c>
      <c r="AE250">
        <v>0.29899999999999999</v>
      </c>
      <c r="AF250">
        <v>0.10023757689306796</v>
      </c>
      <c r="AG250">
        <v>0.16031824427753438</v>
      </c>
      <c r="AH250">
        <v>0.26561912273728644</v>
      </c>
      <c r="AI250">
        <v>194.47361059171277</v>
      </c>
      <c r="AJ250">
        <v>5.9794316731768715</v>
      </c>
      <c r="AK250">
        <v>1.5457876481586195</v>
      </c>
      <c r="AL250">
        <v>2.9081489136298351</v>
      </c>
      <c r="AM250">
        <v>3.3</v>
      </c>
      <c r="AN250">
        <v>1.2172570527836799</v>
      </c>
      <c r="AO250">
        <v>181</v>
      </c>
      <c r="AP250">
        <v>7.7315208156329654E-2</v>
      </c>
      <c r="AQ250">
        <v>6.15</v>
      </c>
      <c r="AR250">
        <v>3.8563474010836187</v>
      </c>
      <c r="AS250">
        <v>-74370.340000000084</v>
      </c>
      <c r="AT250">
        <v>0.49883681617973902</v>
      </c>
      <c r="AU250">
        <v>24613610.18</v>
      </c>
    </row>
    <row r="251" spans="1:47" ht="15" x14ac:dyDescent="0.25">
      <c r="A251" t="s">
        <v>1035</v>
      </c>
      <c r="B251" t="s">
        <v>710</v>
      </c>
      <c r="C251" t="s">
        <v>100</v>
      </c>
      <c r="D251"/>
      <c r="E251">
        <v>98.326999999999998</v>
      </c>
      <c r="F251" t="s">
        <v>1541</v>
      </c>
      <c r="G251">
        <v>-13913006</v>
      </c>
      <c r="H251">
        <v>0.35995650039912841</v>
      </c>
      <c r="I251">
        <v>-13913006</v>
      </c>
      <c r="J251">
        <v>0</v>
      </c>
      <c r="K251">
        <v>0.77614564279496001</v>
      </c>
      <c r="L251" s="126">
        <v>220443.5025</v>
      </c>
      <c r="M251">
        <v>48503</v>
      </c>
      <c r="N251">
        <v>62</v>
      </c>
      <c r="O251">
        <v>71.960000000000008</v>
      </c>
      <c r="P251">
        <v>0</v>
      </c>
      <c r="Q251">
        <v>-88.75</v>
      </c>
      <c r="R251">
        <v>8840.2000000000007</v>
      </c>
      <c r="S251">
        <v>5903.1977930000003</v>
      </c>
      <c r="T251">
        <v>6794.9737248321999</v>
      </c>
      <c r="U251">
        <v>0.166472463308837</v>
      </c>
      <c r="V251">
        <v>0.101864669808803</v>
      </c>
      <c r="W251">
        <v>9.5762085199031406E-3</v>
      </c>
      <c r="X251">
        <v>7680</v>
      </c>
      <c r="Y251">
        <v>281.23</v>
      </c>
      <c r="Z251">
        <v>55183.434839810798</v>
      </c>
      <c r="AA251">
        <v>10.742765273311901</v>
      </c>
      <c r="AB251">
        <v>20.990640376204531</v>
      </c>
      <c r="AC251">
        <v>17</v>
      </c>
      <c r="AD251">
        <v>347.24692900000002</v>
      </c>
      <c r="AE251">
        <v>0.33229999999999998</v>
      </c>
      <c r="AF251">
        <v>0.13178415789787318</v>
      </c>
      <c r="AG251">
        <v>0.14051795652351445</v>
      </c>
      <c r="AH251">
        <v>0.27853267508073998</v>
      </c>
      <c r="AI251">
        <v>163.6472355958546</v>
      </c>
      <c r="AJ251">
        <v>5.1810557097931556</v>
      </c>
      <c r="AK251">
        <v>1.0784428627326761</v>
      </c>
      <c r="AL251">
        <v>3.0888256100666429</v>
      </c>
      <c r="AM251">
        <v>1</v>
      </c>
      <c r="AN251">
        <v>0.79310811701220496</v>
      </c>
      <c r="AO251">
        <v>36</v>
      </c>
      <c r="AP251">
        <v>4.3391945547362448E-2</v>
      </c>
      <c r="AQ251">
        <v>86.58</v>
      </c>
      <c r="AR251">
        <v>4.1877937663531961</v>
      </c>
      <c r="AS251">
        <v>94099.189999999944</v>
      </c>
      <c r="AT251">
        <v>0.39389761906891191</v>
      </c>
      <c r="AU251">
        <v>52185563.07</v>
      </c>
    </row>
    <row r="252" spans="1:47" ht="15" x14ac:dyDescent="0.25">
      <c r="A252" t="s">
        <v>1036</v>
      </c>
      <c r="B252" t="s">
        <v>588</v>
      </c>
      <c r="C252" t="s">
        <v>136</v>
      </c>
      <c r="D252"/>
      <c r="E252">
        <v>89.14500000000001</v>
      </c>
      <c r="F252" t="s">
        <v>1540</v>
      </c>
      <c r="G252">
        <v>268478</v>
      </c>
      <c r="H252">
        <v>0.37953114765587304</v>
      </c>
      <c r="I252">
        <v>268478</v>
      </c>
      <c r="J252">
        <v>0</v>
      </c>
      <c r="K252">
        <v>0.67959039437614388</v>
      </c>
      <c r="L252" s="126">
        <v>254851.75829999999</v>
      </c>
      <c r="M252">
        <v>37484</v>
      </c>
      <c r="N252">
        <v>14</v>
      </c>
      <c r="O252">
        <v>20.440000000000001</v>
      </c>
      <c r="P252">
        <v>0</v>
      </c>
      <c r="Q252">
        <v>11.5</v>
      </c>
      <c r="R252">
        <v>12554.4</v>
      </c>
      <c r="S252">
        <v>702.17556100000002</v>
      </c>
      <c r="T252">
        <v>858.695141550426</v>
      </c>
      <c r="U252">
        <v>0.40096693282664703</v>
      </c>
      <c r="V252">
        <v>0.132499534543043</v>
      </c>
      <c r="W252">
        <v>7.1207263221740097E-3</v>
      </c>
      <c r="X252">
        <v>10266.1</v>
      </c>
      <c r="Y252">
        <v>53.51</v>
      </c>
      <c r="Z252">
        <v>48661.305176602502</v>
      </c>
      <c r="AA252">
        <v>10.730158730158699</v>
      </c>
      <c r="AB252">
        <v>13.12232407026724</v>
      </c>
      <c r="AC252">
        <v>4</v>
      </c>
      <c r="AD252">
        <v>175.54389025</v>
      </c>
      <c r="AE252">
        <v>0.2341</v>
      </c>
      <c r="AF252">
        <v>0.10526908891138566</v>
      </c>
      <c r="AG252">
        <v>0.17047328050792895</v>
      </c>
      <c r="AH252">
        <v>0.29695553830138682</v>
      </c>
      <c r="AI252">
        <v>188.58104348066308</v>
      </c>
      <c r="AJ252">
        <v>6.1973766208266312</v>
      </c>
      <c r="AK252">
        <v>1.804483412250693</v>
      </c>
      <c r="AL252">
        <v>3.5923808121313732</v>
      </c>
      <c r="AM252">
        <v>6.25</v>
      </c>
      <c r="AN252">
        <v>1.06451935442719</v>
      </c>
      <c r="AO252">
        <v>52</v>
      </c>
      <c r="AP252">
        <v>2.0408163265306121E-2</v>
      </c>
      <c r="AQ252">
        <v>9.1300000000000008</v>
      </c>
      <c r="AR252">
        <v>4.1096555224064222</v>
      </c>
      <c r="AS252">
        <v>-15168.429999999993</v>
      </c>
      <c r="AT252">
        <v>0.52343668002487553</v>
      </c>
      <c r="AU252">
        <v>8815426.3100000005</v>
      </c>
    </row>
    <row r="253" spans="1:47" ht="15" x14ac:dyDescent="0.25">
      <c r="A253" t="s">
        <v>1037</v>
      </c>
      <c r="B253" t="s">
        <v>656</v>
      </c>
      <c r="C253" t="s">
        <v>210</v>
      </c>
      <c r="D253"/>
      <c r="E253">
        <v>89.754000000000005</v>
      </c>
      <c r="F253" t="s">
        <v>1539</v>
      </c>
      <c r="G253">
        <v>-457820</v>
      </c>
      <c r="H253">
        <v>0.1895355737759179</v>
      </c>
      <c r="I253">
        <v>-557094</v>
      </c>
      <c r="J253">
        <v>4.0940398696150089E-4</v>
      </c>
      <c r="K253">
        <v>0.7912279427947273</v>
      </c>
      <c r="L253" s="126">
        <v>125307.5566</v>
      </c>
      <c r="M253">
        <v>37418</v>
      </c>
      <c r="N253">
        <v>48</v>
      </c>
      <c r="O253">
        <v>41.849999999999994</v>
      </c>
      <c r="P253">
        <v>0</v>
      </c>
      <c r="Q253">
        <v>187.54</v>
      </c>
      <c r="R253">
        <v>9887.2000000000007</v>
      </c>
      <c r="S253">
        <v>1420.539008</v>
      </c>
      <c r="T253">
        <v>1632.8124340352599</v>
      </c>
      <c r="U253">
        <v>0.34709851628375699</v>
      </c>
      <c r="V253">
        <v>0.12421129656159401</v>
      </c>
      <c r="W253" t="s">
        <v>1561</v>
      </c>
      <c r="X253">
        <v>8601.7999999999993</v>
      </c>
      <c r="Y253">
        <v>86.48</v>
      </c>
      <c r="Z253">
        <v>58079.455596669803</v>
      </c>
      <c r="AA253">
        <v>14.2277227722772</v>
      </c>
      <c r="AB253">
        <v>16.426214246068454</v>
      </c>
      <c r="AC253">
        <v>13.61</v>
      </c>
      <c r="AD253">
        <v>104.37465157972079</v>
      </c>
      <c r="AE253">
        <v>0.40970000000000001</v>
      </c>
      <c r="AF253">
        <v>0.11256110769243718</v>
      </c>
      <c r="AG253">
        <v>0.19095671560128408</v>
      </c>
      <c r="AH253">
        <v>0.30916086188273051</v>
      </c>
      <c r="AI253">
        <v>139.46748303584775</v>
      </c>
      <c r="AJ253">
        <v>8.4450781096209866</v>
      </c>
      <c r="AK253">
        <v>1.0724320736527038</v>
      </c>
      <c r="AL253">
        <v>3.1161371700846461</v>
      </c>
      <c r="AM253">
        <v>0</v>
      </c>
      <c r="AN253">
        <v>1.21239002417897</v>
      </c>
      <c r="AO253">
        <v>54</v>
      </c>
      <c r="AP253">
        <v>1.1574074074074073E-2</v>
      </c>
      <c r="AQ253">
        <v>15.13</v>
      </c>
      <c r="AR253">
        <v>4.1861395028073627</v>
      </c>
      <c r="AS253">
        <v>-66576.320000000065</v>
      </c>
      <c r="AT253">
        <v>0.48267672147663482</v>
      </c>
      <c r="AU253">
        <v>14045202.699999999</v>
      </c>
    </row>
    <row r="254" spans="1:47" ht="15" x14ac:dyDescent="0.25">
      <c r="A254" t="s">
        <v>1038</v>
      </c>
      <c r="B254" t="s">
        <v>406</v>
      </c>
      <c r="C254" t="s">
        <v>104</v>
      </c>
      <c r="D254"/>
      <c r="E254">
        <v>83.76400000000001</v>
      </c>
      <c r="F254" t="s">
        <v>1539</v>
      </c>
      <c r="G254">
        <v>800731</v>
      </c>
      <c r="H254">
        <v>0.30070609990094355</v>
      </c>
      <c r="I254">
        <v>814568</v>
      </c>
      <c r="J254">
        <v>0</v>
      </c>
      <c r="K254">
        <v>0.68762737754675696</v>
      </c>
      <c r="L254" s="126">
        <v>143988.6482</v>
      </c>
      <c r="M254">
        <v>35361</v>
      </c>
      <c r="N254">
        <v>74</v>
      </c>
      <c r="O254">
        <v>37.54</v>
      </c>
      <c r="P254">
        <v>0</v>
      </c>
      <c r="Q254">
        <v>41.95</v>
      </c>
      <c r="R254">
        <v>8187.6</v>
      </c>
      <c r="S254">
        <v>1695.5048300000001</v>
      </c>
      <c r="T254">
        <v>2026.8654544764302</v>
      </c>
      <c r="U254">
        <v>0.45692366385060701</v>
      </c>
      <c r="V254">
        <v>0.142419751762075</v>
      </c>
      <c r="W254">
        <v>1.90161947223707E-3</v>
      </c>
      <c r="X254">
        <v>6849.1</v>
      </c>
      <c r="Y254">
        <v>80.3</v>
      </c>
      <c r="Z254">
        <v>52838.589788293903</v>
      </c>
      <c r="AA254">
        <v>11.473684210526297</v>
      </c>
      <c r="AB254">
        <v>21.114630510585307</v>
      </c>
      <c r="AC254">
        <v>10.5</v>
      </c>
      <c r="AD254">
        <v>161.47665047619049</v>
      </c>
      <c r="AE254">
        <v>0.71989999999999998</v>
      </c>
      <c r="AF254">
        <v>0.11406748695930283</v>
      </c>
      <c r="AG254">
        <v>0.16395449743577195</v>
      </c>
      <c r="AH254">
        <v>0.28315295086439091</v>
      </c>
      <c r="AI254">
        <v>176.93786221770893</v>
      </c>
      <c r="AJ254">
        <v>4.9008315361051205</v>
      </c>
      <c r="AK254">
        <v>1.4582433941446471</v>
      </c>
      <c r="AL254">
        <v>2.564687582291941</v>
      </c>
      <c r="AM254">
        <v>3.3</v>
      </c>
      <c r="AN254">
        <v>1.8366878395959301</v>
      </c>
      <c r="AO254">
        <v>128</v>
      </c>
      <c r="AP254">
        <v>2.1999999999999999E-2</v>
      </c>
      <c r="AQ254">
        <v>7.34</v>
      </c>
      <c r="AR254">
        <v>2.8423447610626584</v>
      </c>
      <c r="AS254">
        <v>77452.209999999963</v>
      </c>
      <c r="AT254">
        <v>0.40186982081450168</v>
      </c>
      <c r="AU254">
        <v>13882130.98</v>
      </c>
    </row>
    <row r="255" spans="1:47" ht="15" x14ac:dyDescent="0.25">
      <c r="A255" t="s">
        <v>1039</v>
      </c>
      <c r="B255" t="s">
        <v>582</v>
      </c>
      <c r="C255" t="s">
        <v>223</v>
      </c>
      <c r="D255"/>
      <c r="E255">
        <v>83.385000000000005</v>
      </c>
      <c r="F255" t="s">
        <v>1543</v>
      </c>
      <c r="G255">
        <v>-990353</v>
      </c>
      <c r="H255">
        <v>0.34103186294774451</v>
      </c>
      <c r="I255">
        <v>-990353</v>
      </c>
      <c r="J255">
        <v>0</v>
      </c>
      <c r="K255">
        <v>0.83395012735762164</v>
      </c>
      <c r="L255" s="126">
        <v>170056.33600000001</v>
      </c>
      <c r="M255">
        <v>37858</v>
      </c>
      <c r="N255">
        <v>32</v>
      </c>
      <c r="O255">
        <v>35.669999999999995</v>
      </c>
      <c r="P255">
        <v>0</v>
      </c>
      <c r="Q255">
        <v>86.820000000000007</v>
      </c>
      <c r="R255">
        <v>11409</v>
      </c>
      <c r="S255">
        <v>1176.2299760000001</v>
      </c>
      <c r="T255">
        <v>1431.2573677610601</v>
      </c>
      <c r="U255">
        <v>0.42548105235501998</v>
      </c>
      <c r="V255">
        <v>0.15508945930825299</v>
      </c>
      <c r="W255">
        <v>6.9614047992941101E-3</v>
      </c>
      <c r="X255">
        <v>9376.1</v>
      </c>
      <c r="Y255">
        <v>75.5</v>
      </c>
      <c r="Z255">
        <v>60258.3973509934</v>
      </c>
      <c r="AA255">
        <v>10.253164556962</v>
      </c>
      <c r="AB255">
        <v>15.579204980132451</v>
      </c>
      <c r="AC255">
        <v>10.5</v>
      </c>
      <c r="AD255">
        <v>112.02190247619049</v>
      </c>
      <c r="AE255">
        <v>0.40970000000000001</v>
      </c>
      <c r="AF255">
        <v>0.10931522249594731</v>
      </c>
      <c r="AG255">
        <v>0.17481431938465608</v>
      </c>
      <c r="AH255">
        <v>0.28985884185357208</v>
      </c>
      <c r="AI255">
        <v>185.37276251153796</v>
      </c>
      <c r="AJ255">
        <v>6.001479400663178</v>
      </c>
      <c r="AK255">
        <v>1.3195388023353405</v>
      </c>
      <c r="AL255">
        <v>3.2001427713136517</v>
      </c>
      <c r="AM255">
        <v>0.5</v>
      </c>
      <c r="AN255">
        <v>1.15787160543086</v>
      </c>
      <c r="AO255">
        <v>40</v>
      </c>
      <c r="AP255">
        <v>2.6729559748427674E-2</v>
      </c>
      <c r="AQ255">
        <v>15</v>
      </c>
      <c r="AR255">
        <v>3.915694522146937</v>
      </c>
      <c r="AS255">
        <v>-16010.630000000005</v>
      </c>
      <c r="AT255">
        <v>0.52546413480170195</v>
      </c>
      <c r="AU255">
        <v>13419553.08</v>
      </c>
    </row>
    <row r="256" spans="1:47" ht="15" x14ac:dyDescent="0.25">
      <c r="A256" t="s">
        <v>1040</v>
      </c>
      <c r="B256" t="s">
        <v>618</v>
      </c>
      <c r="C256" t="s">
        <v>141</v>
      </c>
      <c r="D256"/>
      <c r="E256">
        <v>65.093000000000004</v>
      </c>
      <c r="F256" t="s">
        <v>1543</v>
      </c>
      <c r="G256">
        <v>844073</v>
      </c>
      <c r="H256">
        <v>0.85821875913097556</v>
      </c>
      <c r="I256">
        <v>1066232</v>
      </c>
      <c r="J256">
        <v>0</v>
      </c>
      <c r="K256">
        <v>0.36075098827710644</v>
      </c>
      <c r="L256" s="126">
        <v>174608.95170000001</v>
      </c>
      <c r="M256">
        <v>31587</v>
      </c>
      <c r="N256">
        <v>18</v>
      </c>
      <c r="O256">
        <v>85.589999999999989</v>
      </c>
      <c r="P256">
        <v>68</v>
      </c>
      <c r="Q256">
        <v>-29.74</v>
      </c>
      <c r="R256">
        <v>13299.5</v>
      </c>
      <c r="S256">
        <v>421.07102199999997</v>
      </c>
      <c r="T256">
        <v>608.65597051686893</v>
      </c>
      <c r="U256">
        <v>0.98844936899979796</v>
      </c>
      <c r="V256">
        <v>0.21887380319417901</v>
      </c>
      <c r="W256">
        <v>3.01573828084517E-3</v>
      </c>
      <c r="X256">
        <v>9200.6</v>
      </c>
      <c r="Y256">
        <v>12.4</v>
      </c>
      <c r="Z256">
        <v>47145.106451612897</v>
      </c>
      <c r="AA256">
        <v>14.148148148148099</v>
      </c>
      <c r="AB256">
        <v>33.957340483870965</v>
      </c>
      <c r="AC256">
        <v>8</v>
      </c>
      <c r="AD256">
        <v>52.633877749999996</v>
      </c>
      <c r="AE256">
        <v>0.56489999999999996</v>
      </c>
      <c r="AF256">
        <v>0.12089490701023596</v>
      </c>
      <c r="AG256">
        <v>0.13510596599542515</v>
      </c>
      <c r="AH256">
        <v>0.26078505240998995</v>
      </c>
      <c r="AI256">
        <v>151.99336134795809</v>
      </c>
      <c r="AJ256">
        <v>8.6206693750000003</v>
      </c>
      <c r="AK256">
        <v>1.8847626562499999</v>
      </c>
      <c r="AL256">
        <v>3.0129985937499999</v>
      </c>
      <c r="AM256">
        <v>2</v>
      </c>
      <c r="AN256">
        <v>0.97195622700732998</v>
      </c>
      <c r="AO256">
        <v>30</v>
      </c>
      <c r="AP256">
        <v>0.18731988472622479</v>
      </c>
      <c r="AQ256">
        <v>9.27</v>
      </c>
      <c r="AR256">
        <v>2.8883916113261781</v>
      </c>
      <c r="AS256">
        <v>62724.44</v>
      </c>
      <c r="AT256">
        <v>0.70438104012877056</v>
      </c>
      <c r="AU256">
        <v>5600015.4199999999</v>
      </c>
    </row>
    <row r="257" spans="1:47" ht="15" x14ac:dyDescent="0.25">
      <c r="A257" t="s">
        <v>1041</v>
      </c>
      <c r="B257" t="s">
        <v>667</v>
      </c>
      <c r="C257" t="s">
        <v>665</v>
      </c>
      <c r="D257"/>
      <c r="E257">
        <v>88.399000000000001</v>
      </c>
      <c r="F257" t="s">
        <v>1543</v>
      </c>
      <c r="G257">
        <v>499220</v>
      </c>
      <c r="H257">
        <v>0.30645481954209597</v>
      </c>
      <c r="I257">
        <v>553719</v>
      </c>
      <c r="J257">
        <v>0</v>
      </c>
      <c r="K257">
        <v>0.65701533666471701</v>
      </c>
      <c r="L257" s="126">
        <v>157479.9356</v>
      </c>
      <c r="M257">
        <v>44566</v>
      </c>
      <c r="N257">
        <v>6</v>
      </c>
      <c r="O257" t="s">
        <v>1561</v>
      </c>
      <c r="P257">
        <v>0</v>
      </c>
      <c r="Q257">
        <v>36.74</v>
      </c>
      <c r="R257">
        <v>10069</v>
      </c>
      <c r="S257">
        <v>372.90851499999997</v>
      </c>
      <c r="T257">
        <v>417.13410732492906</v>
      </c>
      <c r="U257">
        <v>0.17300994320282501</v>
      </c>
      <c r="V257">
        <v>0.12040125981033201</v>
      </c>
      <c r="W257" t="s">
        <v>1561</v>
      </c>
      <c r="X257">
        <v>9001.5</v>
      </c>
      <c r="Y257">
        <v>26.84</v>
      </c>
      <c r="Z257">
        <v>47629.401266765999</v>
      </c>
      <c r="AA257">
        <v>16.6410256410256</v>
      </c>
      <c r="AB257">
        <v>13.893759873323397</v>
      </c>
      <c r="AC257">
        <v>3.67</v>
      </c>
      <c r="AD257">
        <v>101.60994959128065</v>
      </c>
      <c r="AE257">
        <v>0.69779999999999998</v>
      </c>
      <c r="AF257">
        <v>0.10744934537343942</v>
      </c>
      <c r="AG257">
        <v>0.19046738281222861</v>
      </c>
      <c r="AH257">
        <v>0.30076642131121362</v>
      </c>
      <c r="AI257">
        <v>278.74397022014904</v>
      </c>
      <c r="AJ257">
        <v>4.9228626402170361</v>
      </c>
      <c r="AK257">
        <v>1.3373859503973218</v>
      </c>
      <c r="AL257">
        <v>2.3924626248244283</v>
      </c>
      <c r="AM257">
        <v>0.5</v>
      </c>
      <c r="AN257">
        <v>1.4771363695927999</v>
      </c>
      <c r="AO257">
        <v>27</v>
      </c>
      <c r="AP257">
        <v>0</v>
      </c>
      <c r="AQ257">
        <v>8.6300000000000008</v>
      </c>
      <c r="AR257" t="s">
        <v>1561</v>
      </c>
      <c r="AS257">
        <v>-11588.290000000008</v>
      </c>
      <c r="AT257">
        <v>0.74964767162798629</v>
      </c>
      <c r="AU257">
        <v>3754834.34</v>
      </c>
    </row>
    <row r="258" spans="1:47" ht="15" x14ac:dyDescent="0.25">
      <c r="A258" t="s">
        <v>1042</v>
      </c>
      <c r="B258" t="s">
        <v>561</v>
      </c>
      <c r="C258" t="s">
        <v>200</v>
      </c>
      <c r="D258"/>
      <c r="E258">
        <v>91.784000000000006</v>
      </c>
      <c r="F258" t="s">
        <v>1539</v>
      </c>
      <c r="G258">
        <v>-2028146</v>
      </c>
      <c r="H258">
        <v>0.76865523728572371</v>
      </c>
      <c r="I258">
        <v>-2061992</v>
      </c>
      <c r="J258">
        <v>0</v>
      </c>
      <c r="K258">
        <v>0.6027510328149539</v>
      </c>
      <c r="L258" s="126">
        <v>175779.44289999999</v>
      </c>
      <c r="M258">
        <v>44480</v>
      </c>
      <c r="N258">
        <v>73</v>
      </c>
      <c r="O258">
        <v>41.739999999999995</v>
      </c>
      <c r="P258">
        <v>0</v>
      </c>
      <c r="Q258">
        <v>-12.950000000000003</v>
      </c>
      <c r="R258">
        <v>9489.9</v>
      </c>
      <c r="S258">
        <v>1504.064893</v>
      </c>
      <c r="T258">
        <v>1675.3384794963902</v>
      </c>
      <c r="U258">
        <v>0.212563938223642</v>
      </c>
      <c r="V258">
        <v>9.2039360565009901E-2</v>
      </c>
      <c r="W258">
        <v>1.19469087295557E-2</v>
      </c>
      <c r="X258">
        <v>8519.7000000000007</v>
      </c>
      <c r="Y258">
        <v>98.09</v>
      </c>
      <c r="Z258">
        <v>51298.428484045296</v>
      </c>
      <c r="AA258">
        <v>9.8476190476190499</v>
      </c>
      <c r="AB258">
        <v>15.333519145682535</v>
      </c>
      <c r="AC258">
        <v>15.34</v>
      </c>
      <c r="AD258">
        <v>98.048558865710561</v>
      </c>
      <c r="AE258">
        <v>0.47620000000000001</v>
      </c>
      <c r="AF258">
        <v>0.10822412685178846</v>
      </c>
      <c r="AG258">
        <v>0.17888211122486403</v>
      </c>
      <c r="AH258">
        <v>0.29139259053216621</v>
      </c>
      <c r="AI258">
        <v>104.44895079403997</v>
      </c>
      <c r="AJ258">
        <v>7.1488453704057342</v>
      </c>
      <c r="AK258">
        <v>1.6752926198933149</v>
      </c>
      <c r="AL258">
        <v>3.5986968007231157</v>
      </c>
      <c r="AM258">
        <v>0.5</v>
      </c>
      <c r="AN258">
        <v>1.2171113403331599</v>
      </c>
      <c r="AO258">
        <v>52</v>
      </c>
      <c r="AP258">
        <v>0</v>
      </c>
      <c r="AQ258">
        <v>8.02</v>
      </c>
      <c r="AR258">
        <v>3.3890619502686254</v>
      </c>
      <c r="AS258">
        <v>52785.760000000009</v>
      </c>
      <c r="AT258">
        <v>0.35591697187644034</v>
      </c>
      <c r="AU258">
        <v>14273438.949999999</v>
      </c>
    </row>
    <row r="259" spans="1:47" ht="15" x14ac:dyDescent="0.25">
      <c r="A259" t="s">
        <v>1043</v>
      </c>
      <c r="B259" t="s">
        <v>583</v>
      </c>
      <c r="C259" t="s">
        <v>223</v>
      </c>
      <c r="D259"/>
      <c r="E259">
        <v>92.532000000000011</v>
      </c>
      <c r="F259" t="s">
        <v>1539</v>
      </c>
      <c r="G259">
        <v>1585567</v>
      </c>
      <c r="H259">
        <v>0.2512001393519972</v>
      </c>
      <c r="I259">
        <v>1457970</v>
      </c>
      <c r="J259">
        <v>0</v>
      </c>
      <c r="K259">
        <v>0.72276208906647799</v>
      </c>
      <c r="L259" s="126">
        <v>165257.5362</v>
      </c>
      <c r="M259">
        <v>46087</v>
      </c>
      <c r="N259">
        <v>0</v>
      </c>
      <c r="O259">
        <v>48.58</v>
      </c>
      <c r="P259">
        <v>0</v>
      </c>
      <c r="Q259">
        <v>98.7</v>
      </c>
      <c r="R259">
        <v>9793.4</v>
      </c>
      <c r="S259">
        <v>2105.5548680000002</v>
      </c>
      <c r="T259">
        <v>2376.1164826995205</v>
      </c>
      <c r="U259">
        <v>0.24254632627317499</v>
      </c>
      <c r="V259">
        <v>0.112907945840336</v>
      </c>
      <c r="W259">
        <v>1.1991209720401399E-2</v>
      </c>
      <c r="X259">
        <v>8678.2000000000007</v>
      </c>
      <c r="Y259">
        <v>122</v>
      </c>
      <c r="Z259">
        <v>58700.795081967204</v>
      </c>
      <c r="AA259">
        <v>13.4341085271318</v>
      </c>
      <c r="AB259">
        <v>17.258646459016393</v>
      </c>
      <c r="AC259">
        <v>11.1</v>
      </c>
      <c r="AD259">
        <v>189.68962774774778</v>
      </c>
      <c r="AE259">
        <v>0.48730000000000001</v>
      </c>
      <c r="AF259">
        <v>0.11176401903308127</v>
      </c>
      <c r="AG259">
        <v>0.15200779426281941</v>
      </c>
      <c r="AH259">
        <v>0.2672280992605211</v>
      </c>
      <c r="AI259">
        <v>173.86010954334341</v>
      </c>
      <c r="AJ259">
        <v>6.4799400664350184</v>
      </c>
      <c r="AK259">
        <v>1.7419415033108241</v>
      </c>
      <c r="AL259">
        <v>3.0382312495902442</v>
      </c>
      <c r="AM259">
        <v>2.4</v>
      </c>
      <c r="AN259">
        <v>1.29568745459069</v>
      </c>
      <c r="AO259">
        <v>109</v>
      </c>
      <c r="AP259">
        <v>4.24929178470255E-3</v>
      </c>
      <c r="AQ259">
        <v>12.69</v>
      </c>
      <c r="AR259">
        <v>3.9580908738284459</v>
      </c>
      <c r="AS259">
        <v>-932.9100000000326</v>
      </c>
      <c r="AT259">
        <v>0.47056215893607595</v>
      </c>
      <c r="AU259">
        <v>20620481.510000002</v>
      </c>
    </row>
    <row r="260" spans="1:47" ht="15" x14ac:dyDescent="0.25">
      <c r="A260" t="s">
        <v>1044</v>
      </c>
      <c r="B260" t="s">
        <v>738</v>
      </c>
      <c r="C260" t="s">
        <v>192</v>
      </c>
      <c r="D260"/>
      <c r="E260">
        <v>86.063000000000002</v>
      </c>
      <c r="F260" t="s">
        <v>1539</v>
      </c>
      <c r="G260">
        <v>665766</v>
      </c>
      <c r="H260">
        <v>0.44129144824261946</v>
      </c>
      <c r="I260">
        <v>665766</v>
      </c>
      <c r="J260">
        <v>0</v>
      </c>
      <c r="K260">
        <v>0.61709887464483493</v>
      </c>
      <c r="L260" s="126">
        <v>146984.4773</v>
      </c>
      <c r="M260">
        <v>36367</v>
      </c>
      <c r="N260">
        <v>28</v>
      </c>
      <c r="O260">
        <v>13.24</v>
      </c>
      <c r="P260">
        <v>0</v>
      </c>
      <c r="Q260">
        <v>-41.29999999999999</v>
      </c>
      <c r="R260">
        <v>10625.2</v>
      </c>
      <c r="S260">
        <v>746.47403099999997</v>
      </c>
      <c r="T260">
        <v>897.92410827755702</v>
      </c>
      <c r="U260">
        <v>0.43398783687894998</v>
      </c>
      <c r="V260">
        <v>0.14347194216057099</v>
      </c>
      <c r="W260">
        <v>1.33963133139457E-3</v>
      </c>
      <c r="X260">
        <v>8833.1</v>
      </c>
      <c r="Y260">
        <v>42.78</v>
      </c>
      <c r="Z260">
        <v>55202.923562412296</v>
      </c>
      <c r="AA260">
        <v>11.728813559321999</v>
      </c>
      <c r="AB260">
        <v>17.449135834502101</v>
      </c>
      <c r="AC260">
        <v>5</v>
      </c>
      <c r="AD260">
        <v>149.29480619999998</v>
      </c>
      <c r="AE260">
        <v>0.52049999999999996</v>
      </c>
      <c r="AF260">
        <v>0.12157083198506016</v>
      </c>
      <c r="AG260">
        <v>0.14063547072682825</v>
      </c>
      <c r="AH260">
        <v>0.28004601111472011</v>
      </c>
      <c r="AI260">
        <v>237.56084289019293</v>
      </c>
      <c r="AJ260">
        <v>4.7238583343201768</v>
      </c>
      <c r="AK260">
        <v>1.2582772524008505</v>
      </c>
      <c r="AL260">
        <v>2.1053241077520823</v>
      </c>
      <c r="AM260">
        <v>0.5</v>
      </c>
      <c r="AN260">
        <v>1.66578227682763</v>
      </c>
      <c r="AO260">
        <v>106</v>
      </c>
      <c r="AP260">
        <v>0</v>
      </c>
      <c r="AQ260">
        <v>4.88</v>
      </c>
      <c r="AR260">
        <v>2.809031296693965</v>
      </c>
      <c r="AS260">
        <v>47522.400000000023</v>
      </c>
      <c r="AT260">
        <v>0.58623011301454842</v>
      </c>
      <c r="AU260">
        <v>7931452.9100000001</v>
      </c>
    </row>
    <row r="261" spans="1:47" ht="15" x14ac:dyDescent="0.25">
      <c r="A261" t="s">
        <v>1045</v>
      </c>
      <c r="B261" t="s">
        <v>668</v>
      </c>
      <c r="C261" t="s">
        <v>665</v>
      </c>
      <c r="D261"/>
      <c r="E261">
        <v>103.68700000000001</v>
      </c>
      <c r="F261" t="s">
        <v>1539</v>
      </c>
      <c r="G261">
        <v>965495</v>
      </c>
      <c r="H261">
        <v>0.76272708995724769</v>
      </c>
      <c r="I261">
        <v>996160</v>
      </c>
      <c r="J261">
        <v>1.2434118241844464E-2</v>
      </c>
      <c r="K261">
        <v>0.6523801910105067</v>
      </c>
      <c r="L261" s="126">
        <v>164292.0387</v>
      </c>
      <c r="M261">
        <v>49062</v>
      </c>
      <c r="N261">
        <v>0</v>
      </c>
      <c r="O261">
        <v>4.43</v>
      </c>
      <c r="P261">
        <v>0</v>
      </c>
      <c r="Q261">
        <v>20.230000000000004</v>
      </c>
      <c r="R261">
        <v>10193.9</v>
      </c>
      <c r="S261">
        <v>583.65547200000003</v>
      </c>
      <c r="T261">
        <v>667.67480524666803</v>
      </c>
      <c r="U261">
        <v>0.111344536490527</v>
      </c>
      <c r="V261">
        <v>0.112078392370491</v>
      </c>
      <c r="W261" t="s">
        <v>1561</v>
      </c>
      <c r="X261">
        <v>8911.1</v>
      </c>
      <c r="Y261">
        <v>40.89</v>
      </c>
      <c r="Z261">
        <v>53129.332844216202</v>
      </c>
      <c r="AA261">
        <v>13.810344827586199</v>
      </c>
      <c r="AB261">
        <v>14.273794864269993</v>
      </c>
      <c r="AC261">
        <v>4.1100000000000003</v>
      </c>
      <c r="AD261">
        <v>142.00863065693432</v>
      </c>
      <c r="AE261">
        <v>0.27689999999999998</v>
      </c>
      <c r="AF261">
        <v>0.11740405513676541</v>
      </c>
      <c r="AG261">
        <v>0.1552505913062168</v>
      </c>
      <c r="AH261">
        <v>0.28631943439282659</v>
      </c>
      <c r="AI261">
        <v>281.21555930516485</v>
      </c>
      <c r="AJ261">
        <v>2.648828571950796</v>
      </c>
      <c r="AK261">
        <v>0.87514996984153093</v>
      </c>
      <c r="AL261">
        <v>1.4632239098779649</v>
      </c>
      <c r="AM261">
        <v>0</v>
      </c>
      <c r="AN261">
        <v>0.832291313969865</v>
      </c>
      <c r="AO261">
        <v>39</v>
      </c>
      <c r="AP261">
        <v>0</v>
      </c>
      <c r="AQ261">
        <v>2.82</v>
      </c>
      <c r="AR261" t="s">
        <v>1561</v>
      </c>
      <c r="AS261">
        <v>17981.49000000002</v>
      </c>
      <c r="AT261">
        <v>0.75044272008470092</v>
      </c>
      <c r="AU261">
        <v>5949715.8399999999</v>
      </c>
    </row>
    <row r="262" spans="1:47" ht="15" x14ac:dyDescent="0.25">
      <c r="A262" t="s">
        <v>1046</v>
      </c>
      <c r="B262" t="s">
        <v>505</v>
      </c>
      <c r="C262" t="s">
        <v>502</v>
      </c>
      <c r="D262"/>
      <c r="E262">
        <v>92.487000000000009</v>
      </c>
      <c r="F262" t="s">
        <v>1543</v>
      </c>
      <c r="G262">
        <v>676259</v>
      </c>
      <c r="H262">
        <v>0.29811793445901835</v>
      </c>
      <c r="I262">
        <v>1342721</v>
      </c>
      <c r="J262">
        <v>0</v>
      </c>
      <c r="K262">
        <v>0.76744053635749832</v>
      </c>
      <c r="L262" s="126">
        <v>274069.1692</v>
      </c>
      <c r="M262">
        <v>66954</v>
      </c>
      <c r="N262">
        <v>0</v>
      </c>
      <c r="O262">
        <v>28.94</v>
      </c>
      <c r="P262">
        <v>0</v>
      </c>
      <c r="Q262">
        <v>1.0599999999999987</v>
      </c>
      <c r="R262">
        <v>13207.800000000001</v>
      </c>
      <c r="S262">
        <v>2700.2581829999999</v>
      </c>
      <c r="T262">
        <v>3009.2319281731802</v>
      </c>
      <c r="U262">
        <v>9.9782691039066507E-2</v>
      </c>
      <c r="V262">
        <v>8.2598572019585301E-2</v>
      </c>
      <c r="W262">
        <v>3.9632336149835502E-3</v>
      </c>
      <c r="X262">
        <v>11851.7</v>
      </c>
      <c r="Y262">
        <v>178.82</v>
      </c>
      <c r="Z262">
        <v>69517.782574656099</v>
      </c>
      <c r="AA262">
        <v>13.953125</v>
      </c>
      <c r="AB262">
        <v>15.100426031763785</v>
      </c>
      <c r="AC262">
        <v>20.29</v>
      </c>
      <c r="AD262">
        <v>133.08320271069493</v>
      </c>
      <c r="AE262">
        <v>0.69779999999999998</v>
      </c>
      <c r="AF262">
        <v>0.11649509668753669</v>
      </c>
      <c r="AG262">
        <v>0.17324066701590357</v>
      </c>
      <c r="AH262">
        <v>0.29356025187001589</v>
      </c>
      <c r="AI262">
        <v>212.86964469500879</v>
      </c>
      <c r="AJ262">
        <v>6.2018726241860263</v>
      </c>
      <c r="AK262">
        <v>1.1579340052157001</v>
      </c>
      <c r="AL262">
        <v>4.0923081125185501</v>
      </c>
      <c r="AM262">
        <v>0</v>
      </c>
      <c r="AN262">
        <v>1.1264813091334001</v>
      </c>
      <c r="AO262">
        <v>55</v>
      </c>
      <c r="AP262">
        <v>4.6147332768839963E-2</v>
      </c>
      <c r="AQ262">
        <v>38.25</v>
      </c>
      <c r="AR262" t="s">
        <v>1561</v>
      </c>
      <c r="AS262">
        <v>-550246.96</v>
      </c>
      <c r="AT262">
        <v>0.18319441649562523</v>
      </c>
      <c r="AU262">
        <v>35664503.859999999</v>
      </c>
    </row>
    <row r="263" spans="1:47" ht="15" x14ac:dyDescent="0.25">
      <c r="A263" t="s">
        <v>1047</v>
      </c>
      <c r="B263" t="s">
        <v>209</v>
      </c>
      <c r="C263" t="s">
        <v>210</v>
      </c>
      <c r="D263"/>
      <c r="E263">
        <v>91.082999999999998</v>
      </c>
      <c r="F263" t="s">
        <v>1543</v>
      </c>
      <c r="G263">
        <v>2904040</v>
      </c>
      <c r="H263">
        <v>0.50966753784030161</v>
      </c>
      <c r="I263">
        <v>3120119</v>
      </c>
      <c r="J263">
        <v>0</v>
      </c>
      <c r="K263">
        <v>0.74185389539048197</v>
      </c>
      <c r="L263" s="126">
        <v>176551.04740000001</v>
      </c>
      <c r="M263">
        <v>29962</v>
      </c>
      <c r="N263">
        <v>51</v>
      </c>
      <c r="O263">
        <v>78.81</v>
      </c>
      <c r="P263">
        <v>0</v>
      </c>
      <c r="Q263">
        <v>221.83999999999997</v>
      </c>
      <c r="R263">
        <v>13911.5</v>
      </c>
      <c r="S263">
        <v>3225.2243579999999</v>
      </c>
      <c r="T263">
        <v>4015.8602727954799</v>
      </c>
      <c r="U263">
        <v>0.44413153660053101</v>
      </c>
      <c r="V263">
        <v>0.15296095782493799</v>
      </c>
      <c r="W263">
        <v>2.45761383400789E-2</v>
      </c>
      <c r="X263">
        <v>11172.6</v>
      </c>
      <c r="Y263">
        <v>245.74</v>
      </c>
      <c r="Z263">
        <v>70839.684219093411</v>
      </c>
      <c r="AA263">
        <v>13.8249027237354</v>
      </c>
      <c r="AB263">
        <v>13.124539586554894</v>
      </c>
      <c r="AC263">
        <v>18</v>
      </c>
      <c r="AD263">
        <v>179.17913099999998</v>
      </c>
      <c r="AE263">
        <v>0.67549999999999999</v>
      </c>
      <c r="AF263">
        <v>0.11613952702357455</v>
      </c>
      <c r="AG263">
        <v>0.12726993639613465</v>
      </c>
      <c r="AH263">
        <v>0.24648486882494905</v>
      </c>
      <c r="AI263">
        <v>212.10369390370332</v>
      </c>
      <c r="AJ263">
        <v>5.3497795585909289</v>
      </c>
      <c r="AK263">
        <v>0.98015011358287463</v>
      </c>
      <c r="AL263">
        <v>3.4231265696217705</v>
      </c>
      <c r="AM263">
        <v>0</v>
      </c>
      <c r="AN263">
        <v>0.89135160461514895</v>
      </c>
      <c r="AO263">
        <v>22</v>
      </c>
      <c r="AP263">
        <v>6.7319461444308448E-2</v>
      </c>
      <c r="AQ263">
        <v>61.09</v>
      </c>
      <c r="AR263">
        <v>3.5084902065203676</v>
      </c>
      <c r="AS263">
        <v>46781.559999999823</v>
      </c>
      <c r="AT263">
        <v>0.3672561043374501</v>
      </c>
      <c r="AU263">
        <v>44867781.670000002</v>
      </c>
    </row>
    <row r="264" spans="1:47" ht="15" x14ac:dyDescent="0.25">
      <c r="A264" t="s">
        <v>1048</v>
      </c>
      <c r="B264" t="s">
        <v>211</v>
      </c>
      <c r="C264" t="s">
        <v>212</v>
      </c>
      <c r="D264"/>
      <c r="E264">
        <v>82.469000000000008</v>
      </c>
      <c r="F264" t="s">
        <v>1543</v>
      </c>
      <c r="G264">
        <v>1441495</v>
      </c>
      <c r="H264">
        <v>0.33757905825319257</v>
      </c>
      <c r="I264">
        <v>1592754</v>
      </c>
      <c r="J264">
        <v>0</v>
      </c>
      <c r="K264">
        <v>0.71571431564781895</v>
      </c>
      <c r="L264" s="126">
        <v>124883.76639999999</v>
      </c>
      <c r="M264">
        <v>30946</v>
      </c>
      <c r="N264">
        <v>47</v>
      </c>
      <c r="O264">
        <v>56.510000000000005</v>
      </c>
      <c r="P264">
        <v>0</v>
      </c>
      <c r="Q264">
        <v>42.25</v>
      </c>
      <c r="R264">
        <v>11392.2</v>
      </c>
      <c r="S264">
        <v>1851.164309</v>
      </c>
      <c r="T264">
        <v>2368.2399180356902</v>
      </c>
      <c r="U264">
        <v>0.60099030517771301</v>
      </c>
      <c r="V264">
        <v>0.171969153387561</v>
      </c>
      <c r="W264" t="s">
        <v>1561</v>
      </c>
      <c r="X264">
        <v>8904.8000000000011</v>
      </c>
      <c r="Y264">
        <v>130.38</v>
      </c>
      <c r="Z264">
        <v>50994.767602393003</v>
      </c>
      <c r="AA264">
        <v>11.9710144927536</v>
      </c>
      <c r="AB264">
        <v>14.198222955974844</v>
      </c>
      <c r="AC264">
        <v>20</v>
      </c>
      <c r="AD264">
        <v>92.558215450000006</v>
      </c>
      <c r="AE264">
        <v>0.443</v>
      </c>
      <c r="AF264">
        <v>0.1237487613364873</v>
      </c>
      <c r="AG264">
        <v>0.16593082120113659</v>
      </c>
      <c r="AH264">
        <v>0.29596812418012547</v>
      </c>
      <c r="AI264">
        <v>181.68619520418812</v>
      </c>
      <c r="AJ264">
        <v>5.5535775471187607</v>
      </c>
      <c r="AK264">
        <v>1.1802508243367398</v>
      </c>
      <c r="AL264">
        <v>3.1308274586642328</v>
      </c>
      <c r="AM264">
        <v>0.5</v>
      </c>
      <c r="AN264">
        <v>1.30410922463513</v>
      </c>
      <c r="AO264">
        <v>119</v>
      </c>
      <c r="AP264">
        <v>0</v>
      </c>
      <c r="AQ264">
        <v>5.81</v>
      </c>
      <c r="AR264">
        <v>2.6807497190647016</v>
      </c>
      <c r="AS264">
        <v>208924.02999999991</v>
      </c>
      <c r="AT264">
        <v>0.6301979755812156</v>
      </c>
      <c r="AU264">
        <v>21088806.18</v>
      </c>
    </row>
    <row r="265" spans="1:47" ht="15" x14ac:dyDescent="0.25">
      <c r="A265" t="s">
        <v>1049</v>
      </c>
      <c r="B265" t="s">
        <v>213</v>
      </c>
      <c r="C265" t="s">
        <v>141</v>
      </c>
      <c r="D265"/>
      <c r="E265">
        <v>93.277000000000001</v>
      </c>
      <c r="F265" t="s">
        <v>1539</v>
      </c>
      <c r="G265">
        <v>2583784</v>
      </c>
      <c r="H265">
        <v>0.22991826133198134</v>
      </c>
      <c r="I265">
        <v>2305237</v>
      </c>
      <c r="J265">
        <v>0</v>
      </c>
      <c r="K265">
        <v>0.83447182715066481</v>
      </c>
      <c r="L265" s="126">
        <v>166648.5135</v>
      </c>
      <c r="M265">
        <v>38225</v>
      </c>
      <c r="N265">
        <v>147</v>
      </c>
      <c r="O265">
        <v>221.95999999999995</v>
      </c>
      <c r="P265">
        <v>0</v>
      </c>
      <c r="Q265">
        <v>-34.340000000000003</v>
      </c>
      <c r="R265">
        <v>12608.800000000001</v>
      </c>
      <c r="S265">
        <v>7553.7791900000002</v>
      </c>
      <c r="T265">
        <v>9215.1656703739991</v>
      </c>
      <c r="U265">
        <v>0.42323365795922901</v>
      </c>
      <c r="V265">
        <v>0.14049626978836799</v>
      </c>
      <c r="W265">
        <v>1.9854986123839801E-2</v>
      </c>
      <c r="X265">
        <v>10335.6</v>
      </c>
      <c r="Y265">
        <v>509.17</v>
      </c>
      <c r="Z265">
        <v>66122.057308953808</v>
      </c>
      <c r="AA265">
        <v>14.724381625441699</v>
      </c>
      <c r="AB265">
        <v>14.835475754659544</v>
      </c>
      <c r="AC265">
        <v>38.4</v>
      </c>
      <c r="AD265">
        <v>196.71299973958335</v>
      </c>
      <c r="AE265">
        <v>0.65339999999999998</v>
      </c>
      <c r="AF265">
        <v>0.10556052936695538</v>
      </c>
      <c r="AG265">
        <v>0.17867619659579992</v>
      </c>
      <c r="AH265">
        <v>0.28887750426664988</v>
      </c>
      <c r="AI265">
        <v>200.085144400415</v>
      </c>
      <c r="AJ265">
        <v>6.2924563004210006</v>
      </c>
      <c r="AK265">
        <v>0.79917406323545259</v>
      </c>
      <c r="AL265">
        <v>3.5007009664555819</v>
      </c>
      <c r="AM265">
        <v>0.6</v>
      </c>
      <c r="AN265">
        <v>0.66951931351532501</v>
      </c>
      <c r="AO265">
        <v>22</v>
      </c>
      <c r="AP265">
        <v>6.0324825986078884E-2</v>
      </c>
      <c r="AQ265">
        <v>128.5</v>
      </c>
      <c r="AR265">
        <v>3.6698202388449968</v>
      </c>
      <c r="AS265">
        <v>204068.56000000006</v>
      </c>
      <c r="AT265">
        <v>0.49019392459454014</v>
      </c>
      <c r="AU265">
        <v>95244059.439999998</v>
      </c>
    </row>
    <row r="266" spans="1:47" ht="15" x14ac:dyDescent="0.25">
      <c r="A266" t="s">
        <v>1050</v>
      </c>
      <c r="B266" t="s">
        <v>576</v>
      </c>
      <c r="C266" t="s">
        <v>173</v>
      </c>
      <c r="D266"/>
      <c r="E266">
        <v>89.728000000000009</v>
      </c>
      <c r="F266" t="s">
        <v>1539</v>
      </c>
      <c r="G266">
        <v>1543093</v>
      </c>
      <c r="H266">
        <v>0.25267141346264177</v>
      </c>
      <c r="I266">
        <v>1543093</v>
      </c>
      <c r="J266">
        <v>0</v>
      </c>
      <c r="K266">
        <v>0.68957145387151975</v>
      </c>
      <c r="L266" s="126">
        <v>170852.42490000001</v>
      </c>
      <c r="M266">
        <v>43273</v>
      </c>
      <c r="N266">
        <v>44</v>
      </c>
      <c r="O266">
        <v>42.71</v>
      </c>
      <c r="P266">
        <v>0</v>
      </c>
      <c r="Q266">
        <v>112</v>
      </c>
      <c r="R266">
        <v>9264.6</v>
      </c>
      <c r="S266">
        <v>1490.418314</v>
      </c>
      <c r="T266">
        <v>1676.2041792373302</v>
      </c>
      <c r="U266">
        <v>0.28297832362787201</v>
      </c>
      <c r="V266">
        <v>0.113394161499816</v>
      </c>
      <c r="W266" t="s">
        <v>1561</v>
      </c>
      <c r="X266">
        <v>8237.7000000000007</v>
      </c>
      <c r="Y266">
        <v>85.75</v>
      </c>
      <c r="Z266">
        <v>55814.132478134103</v>
      </c>
      <c r="AA266">
        <v>11.173913043478299</v>
      </c>
      <c r="AB266">
        <v>17.380971591836733</v>
      </c>
      <c r="AC266">
        <v>14.25</v>
      </c>
      <c r="AD266">
        <v>104.59075887719298</v>
      </c>
      <c r="AE266">
        <v>0.52049999999999996</v>
      </c>
      <c r="AF266">
        <v>0.11535929136306235</v>
      </c>
      <c r="AG266">
        <v>0.13804788890005856</v>
      </c>
      <c r="AH266">
        <v>0.25915809308249282</v>
      </c>
      <c r="AI266">
        <v>160.77700988314612</v>
      </c>
      <c r="AJ266">
        <v>5.5598978403755872</v>
      </c>
      <c r="AK266">
        <v>1.4432675639019301</v>
      </c>
      <c r="AL266">
        <v>2.8775774647887324</v>
      </c>
      <c r="AM266">
        <v>2</v>
      </c>
      <c r="AN266">
        <v>1.1529262690994599</v>
      </c>
      <c r="AO266">
        <v>63</v>
      </c>
      <c r="AP266">
        <v>6.0606060606060606E-3</v>
      </c>
      <c r="AQ266">
        <v>10.24</v>
      </c>
      <c r="AR266">
        <v>3.7198002014775016</v>
      </c>
      <c r="AS266">
        <v>39777.010000000009</v>
      </c>
      <c r="AT266">
        <v>0.38625621271944016</v>
      </c>
      <c r="AU266">
        <v>13808064.41</v>
      </c>
    </row>
    <row r="267" spans="1:47" ht="15" x14ac:dyDescent="0.25">
      <c r="A267" t="s">
        <v>1051</v>
      </c>
      <c r="B267" t="s">
        <v>759</v>
      </c>
      <c r="C267" t="s">
        <v>183</v>
      </c>
      <c r="D267"/>
      <c r="E267">
        <v>96.974000000000004</v>
      </c>
      <c r="F267" t="s">
        <v>1539</v>
      </c>
      <c r="G267">
        <v>1515297</v>
      </c>
      <c r="H267">
        <v>0.23637931607367013</v>
      </c>
      <c r="I267">
        <v>1603414</v>
      </c>
      <c r="J267">
        <v>5.1095520004495742E-3</v>
      </c>
      <c r="K267">
        <v>0.74800472132553131</v>
      </c>
      <c r="L267" s="126">
        <v>178014.6918</v>
      </c>
      <c r="M267">
        <v>51708</v>
      </c>
      <c r="N267">
        <v>90</v>
      </c>
      <c r="O267">
        <v>40.58</v>
      </c>
      <c r="P267">
        <v>0</v>
      </c>
      <c r="Q267">
        <v>45.86</v>
      </c>
      <c r="R267">
        <v>10589.7</v>
      </c>
      <c r="S267">
        <v>4298.3438560000004</v>
      </c>
      <c r="T267">
        <v>5031.1779927527405</v>
      </c>
      <c r="U267">
        <v>0.17994723175074001</v>
      </c>
      <c r="V267">
        <v>0.128786883168334</v>
      </c>
      <c r="W267">
        <v>3.52699207133884E-2</v>
      </c>
      <c r="X267">
        <v>9047.3000000000011</v>
      </c>
      <c r="Y267">
        <v>256.88</v>
      </c>
      <c r="Z267">
        <v>66425.958891311093</v>
      </c>
      <c r="AA267">
        <v>15.488805970149299</v>
      </c>
      <c r="AB267">
        <v>16.732886390532546</v>
      </c>
      <c r="AC267">
        <v>31.44</v>
      </c>
      <c r="AD267">
        <v>136.71577150127229</v>
      </c>
      <c r="AE267">
        <v>0.443</v>
      </c>
      <c r="AF267">
        <v>0.11610153370483028</v>
      </c>
      <c r="AG267">
        <v>0.1480006213276262</v>
      </c>
      <c r="AH267">
        <v>0.26806091902388496</v>
      </c>
      <c r="AI267">
        <v>0</v>
      </c>
      <c r="AJ267" t="s">
        <v>1561</v>
      </c>
      <c r="AK267" t="s">
        <v>1561</v>
      </c>
      <c r="AL267" t="s">
        <v>1561</v>
      </c>
      <c r="AM267">
        <v>3</v>
      </c>
      <c r="AN267">
        <v>0.69280665004234898</v>
      </c>
      <c r="AO267">
        <v>21</v>
      </c>
      <c r="AP267">
        <v>5.3438113948919452E-2</v>
      </c>
      <c r="AQ267">
        <v>108.19</v>
      </c>
      <c r="AR267">
        <v>3.894404335353006</v>
      </c>
      <c r="AS267">
        <v>27010.120000000112</v>
      </c>
      <c r="AT267">
        <v>0.383735650993897</v>
      </c>
      <c r="AU267">
        <v>45518366.219999999</v>
      </c>
    </row>
    <row r="268" spans="1:47" ht="15" x14ac:dyDescent="0.25">
      <c r="A268" t="s">
        <v>1052</v>
      </c>
      <c r="B268" t="s">
        <v>552</v>
      </c>
      <c r="C268" t="s">
        <v>269</v>
      </c>
      <c r="D268"/>
      <c r="E268">
        <v>98.519000000000005</v>
      </c>
      <c r="F268" t="s">
        <v>1543</v>
      </c>
      <c r="G268">
        <v>-526520</v>
      </c>
      <c r="H268">
        <v>0.26629843185212543</v>
      </c>
      <c r="I268">
        <v>-1421877</v>
      </c>
      <c r="J268">
        <v>0</v>
      </c>
      <c r="K268">
        <v>0.84877945766061502</v>
      </c>
      <c r="L268" s="126">
        <v>277316.82890000002</v>
      </c>
      <c r="M268">
        <v>56866</v>
      </c>
      <c r="N268">
        <v>5</v>
      </c>
      <c r="O268">
        <v>11.16</v>
      </c>
      <c r="P268">
        <v>0</v>
      </c>
      <c r="Q268">
        <v>-1.73</v>
      </c>
      <c r="R268">
        <v>12474.800000000001</v>
      </c>
      <c r="S268">
        <v>1169.7752410000001</v>
      </c>
      <c r="T268">
        <v>1294.5293523267801</v>
      </c>
      <c r="U268">
        <v>9.2987779350683003E-2</v>
      </c>
      <c r="V268">
        <v>0.10704315206138</v>
      </c>
      <c r="W268">
        <v>2.5645952272296399E-3</v>
      </c>
      <c r="X268">
        <v>11272.6</v>
      </c>
      <c r="Y268">
        <v>72.02</v>
      </c>
      <c r="Z268">
        <v>72244.540405442909</v>
      </c>
      <c r="AA268">
        <v>13.296296296296301</v>
      </c>
      <c r="AB268">
        <v>16.242366578728134</v>
      </c>
      <c r="AC268">
        <v>6.97</v>
      </c>
      <c r="AD268">
        <v>167.83002022955526</v>
      </c>
      <c r="AE268">
        <v>0.35439999999999999</v>
      </c>
      <c r="AF268">
        <v>0.11051505569162366</v>
      </c>
      <c r="AG268">
        <v>0.15376161455373347</v>
      </c>
      <c r="AH268">
        <v>0.26768856856892737</v>
      </c>
      <c r="AI268">
        <v>186.87777988284503</v>
      </c>
      <c r="AJ268">
        <v>6.3637555408156263</v>
      </c>
      <c r="AK268">
        <v>0.92609277006472868</v>
      </c>
      <c r="AL268">
        <v>3.8434724274376157</v>
      </c>
      <c r="AM268">
        <v>1.1000000000000001</v>
      </c>
      <c r="AN268">
        <v>0.72711045571676503</v>
      </c>
      <c r="AO268">
        <v>25</v>
      </c>
      <c r="AP268">
        <v>9.1539528432732317E-2</v>
      </c>
      <c r="AQ268">
        <v>24.72</v>
      </c>
      <c r="AR268" t="s">
        <v>1561</v>
      </c>
      <c r="AS268">
        <v>44669.599999999991</v>
      </c>
      <c r="AT268" t="s">
        <v>1561</v>
      </c>
      <c r="AU268">
        <v>14592735.359999999</v>
      </c>
    </row>
    <row r="269" spans="1:47" ht="15" x14ac:dyDescent="0.25">
      <c r="A269" t="s">
        <v>1053</v>
      </c>
      <c r="B269" t="s">
        <v>745</v>
      </c>
      <c r="C269" t="s">
        <v>192</v>
      </c>
      <c r="D269"/>
      <c r="E269">
        <v>88.64</v>
      </c>
      <c r="F269" t="s">
        <v>1539</v>
      </c>
      <c r="G269">
        <v>482161</v>
      </c>
      <c r="H269">
        <v>0.26665346461425249</v>
      </c>
      <c r="I269">
        <v>489595</v>
      </c>
      <c r="J269">
        <v>1.0572932819628992E-2</v>
      </c>
      <c r="K269">
        <v>0.71222281128202136</v>
      </c>
      <c r="L269" s="126">
        <v>95933.285300000003</v>
      </c>
      <c r="M269">
        <v>29653</v>
      </c>
      <c r="N269">
        <v>11</v>
      </c>
      <c r="O269">
        <v>57.92</v>
      </c>
      <c r="P269">
        <v>0</v>
      </c>
      <c r="Q269">
        <v>140.03</v>
      </c>
      <c r="R269">
        <v>10824.2</v>
      </c>
      <c r="S269">
        <v>1158.601717</v>
      </c>
      <c r="T269">
        <v>1433.8646161303102</v>
      </c>
      <c r="U269">
        <v>0.59671622599537399</v>
      </c>
      <c r="V269">
        <v>0.14107633071978301</v>
      </c>
      <c r="W269" t="s">
        <v>1561</v>
      </c>
      <c r="X269">
        <v>8746.3000000000011</v>
      </c>
      <c r="Y269">
        <v>80.84</v>
      </c>
      <c r="Z269">
        <v>56850.780801583402</v>
      </c>
      <c r="AA269">
        <v>13.5747126436782</v>
      </c>
      <c r="AB269">
        <v>14.332035094012864</v>
      </c>
      <c r="AC269">
        <v>8.1999999999999993</v>
      </c>
      <c r="AD269">
        <v>141.29289231707318</v>
      </c>
      <c r="AE269">
        <v>0.89700000000000002</v>
      </c>
      <c r="AF269">
        <v>0.10510715493413821</v>
      </c>
      <c r="AG269">
        <v>0.15371123635486705</v>
      </c>
      <c r="AH269">
        <v>0.26797673096180452</v>
      </c>
      <c r="AI269">
        <v>189.62685517925917</v>
      </c>
      <c r="AJ269">
        <v>5.1172374398048266</v>
      </c>
      <c r="AK269">
        <v>1.3143826637900429</v>
      </c>
      <c r="AL269">
        <v>2.7960941639129366</v>
      </c>
      <c r="AM269">
        <v>3.5</v>
      </c>
      <c r="AN269">
        <v>1.3246238325466999</v>
      </c>
      <c r="AO269">
        <v>36</v>
      </c>
      <c r="AP269">
        <v>3.9735099337748344E-3</v>
      </c>
      <c r="AQ269">
        <v>19.28</v>
      </c>
      <c r="AR269">
        <v>3.171494505137209</v>
      </c>
      <c r="AS269">
        <v>-31018.25</v>
      </c>
      <c r="AT269">
        <v>0.62405205099292782</v>
      </c>
      <c r="AU269">
        <v>12540963.09</v>
      </c>
    </row>
    <row r="270" spans="1:47" ht="15" x14ac:dyDescent="0.25">
      <c r="A270" t="s">
        <v>1054</v>
      </c>
      <c r="B270" t="s">
        <v>711</v>
      </c>
      <c r="C270" t="s">
        <v>100</v>
      </c>
      <c r="D270"/>
      <c r="E270">
        <v>98.88300000000001</v>
      </c>
      <c r="F270" t="s">
        <v>1539</v>
      </c>
      <c r="G270">
        <v>2123099</v>
      </c>
      <c r="H270">
        <v>0.33777991829040022</v>
      </c>
      <c r="I270">
        <v>2134818</v>
      </c>
      <c r="J270">
        <v>9.4305510322872863E-3</v>
      </c>
      <c r="K270">
        <v>0.74717442324340622</v>
      </c>
      <c r="L270" s="126">
        <v>125877.8625</v>
      </c>
      <c r="M270">
        <v>44874</v>
      </c>
      <c r="N270">
        <v>150</v>
      </c>
      <c r="O270">
        <v>38.51</v>
      </c>
      <c r="P270">
        <v>0</v>
      </c>
      <c r="Q270">
        <v>-48.87</v>
      </c>
      <c r="R270">
        <v>9365</v>
      </c>
      <c r="S270">
        <v>3321.536713</v>
      </c>
      <c r="T270">
        <v>3738.13957877454</v>
      </c>
      <c r="U270">
        <v>0.174178465568566</v>
      </c>
      <c r="V270">
        <v>9.7030065252209696E-2</v>
      </c>
      <c r="W270">
        <v>7.9841881308147407E-3</v>
      </c>
      <c r="X270">
        <v>8321.2999999999993</v>
      </c>
      <c r="Y270">
        <v>181.27</v>
      </c>
      <c r="Z270">
        <v>58207.947812655206</v>
      </c>
      <c r="AA270">
        <v>9.5027027027026989</v>
      </c>
      <c r="AB270">
        <v>18.323697870579796</v>
      </c>
      <c r="AC270">
        <v>22.6</v>
      </c>
      <c r="AD270">
        <v>146.97065101769911</v>
      </c>
      <c r="AE270">
        <v>0.66449999999999998</v>
      </c>
      <c r="AF270">
        <v>0.10341195858841011</v>
      </c>
      <c r="AG270">
        <v>0.15466598042690108</v>
      </c>
      <c r="AH270">
        <v>0.26396336132626769</v>
      </c>
      <c r="AI270">
        <v>136.18967336098808</v>
      </c>
      <c r="AJ270">
        <v>6.157215485930422</v>
      </c>
      <c r="AK270">
        <v>1.0799978777917538</v>
      </c>
      <c r="AL270">
        <v>2.8096989117050839</v>
      </c>
      <c r="AM270">
        <v>1.5</v>
      </c>
      <c r="AN270">
        <v>0.97424855116736497</v>
      </c>
      <c r="AO270">
        <v>27</v>
      </c>
      <c r="AP270">
        <v>1.26953125E-2</v>
      </c>
      <c r="AQ270">
        <v>68.040000000000006</v>
      </c>
      <c r="AR270" t="s">
        <v>1561</v>
      </c>
      <c r="AS270">
        <v>-10246.209999999963</v>
      </c>
      <c r="AT270">
        <v>0.35614706618344566</v>
      </c>
      <c r="AU270">
        <v>31106345.32</v>
      </c>
    </row>
    <row r="271" spans="1:47" ht="15" x14ac:dyDescent="0.25">
      <c r="A271" t="s">
        <v>1055</v>
      </c>
      <c r="B271" t="s">
        <v>781</v>
      </c>
      <c r="C271" t="s">
        <v>124</v>
      </c>
      <c r="D271"/>
      <c r="E271">
        <v>86.637</v>
      </c>
      <c r="F271" t="s">
        <v>1543</v>
      </c>
      <c r="G271">
        <v>688572</v>
      </c>
      <c r="H271">
        <v>0.19396641432832321</v>
      </c>
      <c r="I271">
        <v>688543</v>
      </c>
      <c r="J271">
        <v>0</v>
      </c>
      <c r="K271">
        <v>0.71213740103720102</v>
      </c>
      <c r="L271" s="126">
        <v>137680.62789999999</v>
      </c>
      <c r="M271">
        <v>39375</v>
      </c>
      <c r="N271">
        <v>23</v>
      </c>
      <c r="O271">
        <v>35.900000000000006</v>
      </c>
      <c r="P271">
        <v>0</v>
      </c>
      <c r="Q271">
        <v>86.59</v>
      </c>
      <c r="R271">
        <v>9259.8000000000011</v>
      </c>
      <c r="S271">
        <v>1621.363681</v>
      </c>
      <c r="T271">
        <v>1854.9562443279601</v>
      </c>
      <c r="U271">
        <v>0.356231815704524</v>
      </c>
      <c r="V271">
        <v>0.11426569878864801</v>
      </c>
      <c r="W271">
        <v>1.60808400394902E-3</v>
      </c>
      <c r="X271">
        <v>8093.7</v>
      </c>
      <c r="Y271">
        <v>96.68</v>
      </c>
      <c r="Z271">
        <v>55233.175630947502</v>
      </c>
      <c r="AA271">
        <v>9.0925925925925899</v>
      </c>
      <c r="AB271">
        <v>16.77041457385188</v>
      </c>
      <c r="AC271">
        <v>10</v>
      </c>
      <c r="AD271">
        <v>162.1363681</v>
      </c>
      <c r="AE271">
        <v>0.40970000000000001</v>
      </c>
      <c r="AF271">
        <v>0.12073016855113794</v>
      </c>
      <c r="AG271">
        <v>0.17706597034889363</v>
      </c>
      <c r="AH271">
        <v>0.3017761329574713</v>
      </c>
      <c r="AI271">
        <v>164.22595566947328</v>
      </c>
      <c r="AJ271">
        <v>6.5844472527885234</v>
      </c>
      <c r="AK271">
        <v>1.6356513313553911</v>
      </c>
      <c r="AL271">
        <v>3.4231807563751078</v>
      </c>
      <c r="AM271">
        <v>1.4</v>
      </c>
      <c r="AN271">
        <v>1.1565216642205201</v>
      </c>
      <c r="AO271">
        <v>37</v>
      </c>
      <c r="AP271">
        <v>4.2452830188679243E-2</v>
      </c>
      <c r="AQ271">
        <v>24.92</v>
      </c>
      <c r="AR271">
        <v>2.9356332953597768</v>
      </c>
      <c r="AS271">
        <v>79931.320000000065</v>
      </c>
      <c r="AT271">
        <v>0.45428494528557972</v>
      </c>
      <c r="AU271">
        <v>15013492.369999999</v>
      </c>
    </row>
    <row r="272" spans="1:47" ht="15" x14ac:dyDescent="0.25">
      <c r="A272" t="s">
        <v>1056</v>
      </c>
      <c r="B272" t="s">
        <v>739</v>
      </c>
      <c r="C272" t="s">
        <v>192</v>
      </c>
      <c r="D272"/>
      <c r="E272">
        <v>95.972999999999999</v>
      </c>
      <c r="F272" t="s">
        <v>1539</v>
      </c>
      <c r="G272">
        <v>829250</v>
      </c>
      <c r="H272">
        <v>0.3043900276822557</v>
      </c>
      <c r="I272">
        <v>852833</v>
      </c>
      <c r="J272">
        <v>0</v>
      </c>
      <c r="K272">
        <v>0.74080197097360301</v>
      </c>
      <c r="L272" s="126">
        <v>147047.46119999999</v>
      </c>
      <c r="M272">
        <v>40554</v>
      </c>
      <c r="N272">
        <v>43</v>
      </c>
      <c r="O272">
        <v>40.68</v>
      </c>
      <c r="P272">
        <v>0</v>
      </c>
      <c r="Q272">
        <v>17.97999999999999</v>
      </c>
      <c r="R272">
        <v>8868.5</v>
      </c>
      <c r="S272">
        <v>1684.2214549999999</v>
      </c>
      <c r="T272">
        <v>1885.5382301376901</v>
      </c>
      <c r="U272">
        <v>0.26199094465282202</v>
      </c>
      <c r="V272">
        <v>9.7697474706495799E-2</v>
      </c>
      <c r="W272">
        <v>4.02422376218928E-3</v>
      </c>
      <c r="X272">
        <v>7921.6</v>
      </c>
      <c r="Y272">
        <v>96.22</v>
      </c>
      <c r="Z272">
        <v>53614.994283932698</v>
      </c>
      <c r="AA272">
        <v>12.475247524752501</v>
      </c>
      <c r="AB272">
        <v>17.503860475992518</v>
      </c>
      <c r="AC272">
        <v>8.26</v>
      </c>
      <c r="AD272">
        <v>203.90090254237288</v>
      </c>
      <c r="AE272">
        <v>0.31009999999999999</v>
      </c>
      <c r="AF272">
        <v>0.11299843945215787</v>
      </c>
      <c r="AG272">
        <v>0.16299611537748904</v>
      </c>
      <c r="AH272">
        <v>0.28127036948660206</v>
      </c>
      <c r="AI272">
        <v>150.81152139817624</v>
      </c>
      <c r="AJ272">
        <v>6.6782648425196856</v>
      </c>
      <c r="AK272">
        <v>1.080483188976378</v>
      </c>
      <c r="AL272">
        <v>3.6222672834645668</v>
      </c>
      <c r="AM272">
        <v>1.9</v>
      </c>
      <c r="AN272">
        <v>1.02314384373689</v>
      </c>
      <c r="AO272">
        <v>28</v>
      </c>
      <c r="AP272">
        <v>2.8985507246376812E-3</v>
      </c>
      <c r="AQ272">
        <v>33.75</v>
      </c>
      <c r="AR272">
        <v>3.895605161811293</v>
      </c>
      <c r="AS272">
        <v>-37164</v>
      </c>
      <c r="AT272">
        <v>0.35742858345720868</v>
      </c>
      <c r="AU272">
        <v>14936471.890000001</v>
      </c>
    </row>
    <row r="273" spans="1:47" ht="15" x14ac:dyDescent="0.25">
      <c r="A273" t="s">
        <v>1057</v>
      </c>
      <c r="B273" t="s">
        <v>214</v>
      </c>
      <c r="C273" t="s">
        <v>109</v>
      </c>
      <c r="D273"/>
      <c r="E273">
        <v>88.414000000000001</v>
      </c>
      <c r="F273" t="s">
        <v>1539</v>
      </c>
      <c r="G273">
        <v>1666458</v>
      </c>
      <c r="H273">
        <v>0.37868717043366845</v>
      </c>
      <c r="I273">
        <v>355354</v>
      </c>
      <c r="J273">
        <v>0</v>
      </c>
      <c r="K273">
        <v>0.79038458293603886</v>
      </c>
      <c r="L273" s="126">
        <v>166686.04029999999</v>
      </c>
      <c r="M273">
        <v>36707</v>
      </c>
      <c r="N273" t="s">
        <v>1561</v>
      </c>
      <c r="O273">
        <v>309.35000000000002</v>
      </c>
      <c r="P273">
        <v>0</v>
      </c>
      <c r="Q273">
        <v>-19.28</v>
      </c>
      <c r="R273">
        <v>13641.4</v>
      </c>
      <c r="S273">
        <v>5120.0054620000001</v>
      </c>
      <c r="T273">
        <v>6415.8453437870003</v>
      </c>
      <c r="U273">
        <v>0.43312400278841701</v>
      </c>
      <c r="V273">
        <v>0.139868559773033</v>
      </c>
      <c r="W273">
        <v>7.3773794149909505E-2</v>
      </c>
      <c r="X273">
        <v>10886.2</v>
      </c>
      <c r="Y273">
        <v>339.2</v>
      </c>
      <c r="Z273">
        <v>73940.715241745304</v>
      </c>
      <c r="AA273">
        <v>10.0524861878453</v>
      </c>
      <c r="AB273">
        <v>15.09435572523585</v>
      </c>
      <c r="AC273">
        <v>37.49</v>
      </c>
      <c r="AD273">
        <v>136.56989762603359</v>
      </c>
      <c r="AE273">
        <v>0.54259999999999997</v>
      </c>
      <c r="AF273">
        <v>0.11395444665298655</v>
      </c>
      <c r="AG273">
        <v>0.13031390508333468</v>
      </c>
      <c r="AH273">
        <v>0.24841413518040698</v>
      </c>
      <c r="AI273">
        <v>226.11538378081519</v>
      </c>
      <c r="AJ273">
        <v>5.9244400766339123</v>
      </c>
      <c r="AK273">
        <v>1.3758430162251061</v>
      </c>
      <c r="AL273">
        <v>3.6805286029686139</v>
      </c>
      <c r="AM273">
        <v>0.5</v>
      </c>
      <c r="AN273" t="s">
        <v>1561</v>
      </c>
      <c r="AO273">
        <v>6</v>
      </c>
      <c r="AP273">
        <v>0.27007299270072993</v>
      </c>
      <c r="AQ273" t="s">
        <v>1561</v>
      </c>
      <c r="AR273">
        <v>3.6356753008174887</v>
      </c>
      <c r="AS273">
        <v>-96141.149999999907</v>
      </c>
      <c r="AT273">
        <v>0.29571800050118341</v>
      </c>
      <c r="AU273">
        <v>69844241.25</v>
      </c>
    </row>
    <row r="274" spans="1:47" ht="15" x14ac:dyDescent="0.25">
      <c r="A274" t="s">
        <v>1058</v>
      </c>
      <c r="B274" t="s">
        <v>562</v>
      </c>
      <c r="C274" t="s">
        <v>200</v>
      </c>
      <c r="D274"/>
      <c r="E274">
        <v>81.69</v>
      </c>
      <c r="F274" t="s">
        <v>1543</v>
      </c>
      <c r="G274">
        <v>868143</v>
      </c>
      <c r="H274">
        <v>0.72314761138707662</v>
      </c>
      <c r="I274">
        <v>60679</v>
      </c>
      <c r="J274">
        <v>7.8222563432723356E-3</v>
      </c>
      <c r="K274">
        <v>0.69294094013609442</v>
      </c>
      <c r="L274" s="126">
        <v>217590.8309</v>
      </c>
      <c r="M274">
        <v>37933</v>
      </c>
      <c r="N274">
        <v>74</v>
      </c>
      <c r="O274">
        <v>42.06</v>
      </c>
      <c r="P274">
        <v>0</v>
      </c>
      <c r="Q274">
        <v>-3.5999999999999943</v>
      </c>
      <c r="R274">
        <v>11727</v>
      </c>
      <c r="S274">
        <v>1867.261649</v>
      </c>
      <c r="T274">
        <v>2278.3341032222102</v>
      </c>
      <c r="U274">
        <v>0.46489016655212201</v>
      </c>
      <c r="V274">
        <v>0.14778957043743099</v>
      </c>
      <c r="W274">
        <v>6.7635855996740404E-3</v>
      </c>
      <c r="X274">
        <v>9611.1</v>
      </c>
      <c r="Y274">
        <v>130.97999999999999</v>
      </c>
      <c r="Z274">
        <v>57061.734615971902</v>
      </c>
      <c r="AA274">
        <v>12.163265306122398</v>
      </c>
      <c r="AB274">
        <v>14.256082218659339</v>
      </c>
      <c r="AC274">
        <v>13.57</v>
      </c>
      <c r="AD274">
        <v>137.60218489314664</v>
      </c>
      <c r="AE274">
        <v>0.69779999999999998</v>
      </c>
      <c r="AF274">
        <v>0.10083785767532885</v>
      </c>
      <c r="AG274">
        <v>0.17839510846470902</v>
      </c>
      <c r="AH274">
        <v>0.28670826336272548</v>
      </c>
      <c r="AI274">
        <v>191.3995289259004</v>
      </c>
      <c r="AJ274">
        <v>6.7396702229758274</v>
      </c>
      <c r="AK274">
        <v>1.0608467149608414</v>
      </c>
      <c r="AL274">
        <v>1.9100321494825026</v>
      </c>
      <c r="AM274">
        <v>0</v>
      </c>
      <c r="AN274">
        <v>1.0770220536036099</v>
      </c>
      <c r="AO274">
        <v>85</v>
      </c>
      <c r="AP274">
        <v>7.556675062972292E-3</v>
      </c>
      <c r="AQ274">
        <v>14.42</v>
      </c>
      <c r="AR274">
        <v>3.0177831551448211</v>
      </c>
      <c r="AS274">
        <v>-7298.1500000000233</v>
      </c>
      <c r="AT274">
        <v>0.54109836335112471</v>
      </c>
      <c r="AU274">
        <v>21897358.32</v>
      </c>
    </row>
    <row r="275" spans="1:47" ht="15" x14ac:dyDescent="0.25">
      <c r="A275" t="s">
        <v>1059</v>
      </c>
      <c r="B275" t="s">
        <v>424</v>
      </c>
      <c r="C275" t="s">
        <v>198</v>
      </c>
      <c r="D275"/>
      <c r="E275">
        <v>96.596000000000004</v>
      </c>
      <c r="F275" t="s">
        <v>1539</v>
      </c>
      <c r="G275">
        <v>16113790</v>
      </c>
      <c r="H275">
        <v>0.48410171943138086</v>
      </c>
      <c r="I275">
        <v>15762681</v>
      </c>
      <c r="J275">
        <v>1.0983225498659741E-2</v>
      </c>
      <c r="K275">
        <v>0.65677867806823986</v>
      </c>
      <c r="L275" s="126">
        <v>162158.992</v>
      </c>
      <c r="M275">
        <v>60119</v>
      </c>
      <c r="N275">
        <v>477</v>
      </c>
      <c r="O275">
        <v>224.23000000000002</v>
      </c>
      <c r="P275">
        <v>0</v>
      </c>
      <c r="Q275">
        <v>35.800000000000011</v>
      </c>
      <c r="R275">
        <v>10853.9</v>
      </c>
      <c r="S275">
        <v>15057.569691000001</v>
      </c>
      <c r="T275">
        <v>17423.282236948598</v>
      </c>
      <c r="U275">
        <v>0.20055422302345299</v>
      </c>
      <c r="V275">
        <v>9.8466668886560096E-2</v>
      </c>
      <c r="W275">
        <v>4.6168935974808797E-2</v>
      </c>
      <c r="X275">
        <v>9380.2000000000007</v>
      </c>
      <c r="Y275">
        <v>756.4</v>
      </c>
      <c r="Z275">
        <v>68553.803106821812</v>
      </c>
      <c r="AA275">
        <v>15.7641025641026</v>
      </c>
      <c r="AB275">
        <v>19.906887481491275</v>
      </c>
      <c r="AC275">
        <v>86.8</v>
      </c>
      <c r="AD275">
        <v>173.47430519585254</v>
      </c>
      <c r="AE275">
        <v>0</v>
      </c>
      <c r="AF275">
        <v>0.1128497855653036</v>
      </c>
      <c r="AG275">
        <v>0.14135972580484235</v>
      </c>
      <c r="AH275">
        <v>0.25455868289023764</v>
      </c>
      <c r="AI275">
        <v>153.71836541347474</v>
      </c>
      <c r="AJ275">
        <v>5.0908389652751529</v>
      </c>
      <c r="AK275">
        <v>0.99787666252632712</v>
      </c>
      <c r="AL275">
        <v>3.0623056477831181</v>
      </c>
      <c r="AM275">
        <v>2</v>
      </c>
      <c r="AN275">
        <v>0.80232914823109402</v>
      </c>
      <c r="AO275">
        <v>63</v>
      </c>
      <c r="AP275">
        <v>0.12572974512316673</v>
      </c>
      <c r="AQ275">
        <v>124.46</v>
      </c>
      <c r="AR275">
        <v>4.0390762156580298</v>
      </c>
      <c r="AS275">
        <v>142733.73000000045</v>
      </c>
      <c r="AT275">
        <v>0.41548094823513659</v>
      </c>
      <c r="AU275">
        <v>163433209.91999999</v>
      </c>
    </row>
    <row r="276" spans="1:47" ht="15" x14ac:dyDescent="0.25">
      <c r="A276" t="s">
        <v>1060</v>
      </c>
      <c r="B276" t="s">
        <v>687</v>
      </c>
      <c r="C276" t="s">
        <v>185</v>
      </c>
      <c r="D276"/>
      <c r="E276">
        <v>85.418000000000006</v>
      </c>
      <c r="F276" t="s">
        <v>1539</v>
      </c>
      <c r="G276">
        <v>1427056</v>
      </c>
      <c r="H276">
        <v>0.397152611657835</v>
      </c>
      <c r="I276">
        <v>1403770</v>
      </c>
      <c r="J276">
        <v>0</v>
      </c>
      <c r="K276">
        <v>0.60932180166540495</v>
      </c>
      <c r="L276" s="126">
        <v>180691.32639999999</v>
      </c>
      <c r="M276">
        <v>36553</v>
      </c>
      <c r="N276">
        <v>26</v>
      </c>
      <c r="O276">
        <v>25.97</v>
      </c>
      <c r="P276">
        <v>0</v>
      </c>
      <c r="Q276">
        <v>23.459999999999994</v>
      </c>
      <c r="R276">
        <v>11241.4</v>
      </c>
      <c r="S276">
        <v>994.49373400000002</v>
      </c>
      <c r="T276">
        <v>1169.3046752637601</v>
      </c>
      <c r="U276">
        <v>0.44458861014804502</v>
      </c>
      <c r="V276">
        <v>0.111807025221538</v>
      </c>
      <c r="W276" t="s">
        <v>1561</v>
      </c>
      <c r="X276">
        <v>9560.8000000000011</v>
      </c>
      <c r="Y276">
        <v>52.43</v>
      </c>
      <c r="Z276">
        <v>50194.734884608006</v>
      </c>
      <c r="AA276">
        <v>13.185185185185198</v>
      </c>
      <c r="AB276">
        <v>18.968028495136373</v>
      </c>
      <c r="AC276">
        <v>6</v>
      </c>
      <c r="AD276">
        <v>165.74895566666666</v>
      </c>
      <c r="AE276">
        <v>0.56489999999999996</v>
      </c>
      <c r="AF276">
        <v>0.10962772510754104</v>
      </c>
      <c r="AG276">
        <v>0.17693826788028674</v>
      </c>
      <c r="AH276">
        <v>0.29429823373126535</v>
      </c>
      <c r="AI276">
        <v>172.94729380366311</v>
      </c>
      <c r="AJ276">
        <v>6.5443950696241169</v>
      </c>
      <c r="AK276">
        <v>1.5784624553039335</v>
      </c>
      <c r="AL276">
        <v>2.4554172505014682</v>
      </c>
      <c r="AM276">
        <v>0</v>
      </c>
      <c r="AN276">
        <v>1.2578532529799999</v>
      </c>
      <c r="AO276">
        <v>127</v>
      </c>
      <c r="AP276">
        <v>3.2894736842105261E-2</v>
      </c>
      <c r="AQ276">
        <v>5.97</v>
      </c>
      <c r="AR276">
        <v>3.1352736478487606</v>
      </c>
      <c r="AS276">
        <v>38292.569999999949</v>
      </c>
      <c r="AT276">
        <v>0.70238976711563894</v>
      </c>
      <c r="AU276">
        <v>11179520.539999999</v>
      </c>
    </row>
    <row r="277" spans="1:47" ht="15" x14ac:dyDescent="0.25">
      <c r="A277" t="s">
        <v>1061</v>
      </c>
      <c r="B277" t="s">
        <v>215</v>
      </c>
      <c r="C277" t="s">
        <v>216</v>
      </c>
      <c r="D277"/>
      <c r="E277">
        <v>84.704999999999998</v>
      </c>
      <c r="F277" t="s">
        <v>1539</v>
      </c>
      <c r="G277">
        <v>1935763</v>
      </c>
      <c r="H277">
        <v>0.5893714320110468</v>
      </c>
      <c r="I277">
        <v>2211230</v>
      </c>
      <c r="J277">
        <v>0</v>
      </c>
      <c r="K277">
        <v>0.75818891179163173</v>
      </c>
      <c r="L277" s="126">
        <v>137125.55290000001</v>
      </c>
      <c r="M277">
        <v>32624</v>
      </c>
      <c r="N277">
        <v>140</v>
      </c>
      <c r="O277">
        <v>194.03999999999996</v>
      </c>
      <c r="P277">
        <v>0</v>
      </c>
      <c r="Q277">
        <v>-305.65000000000003</v>
      </c>
      <c r="R277">
        <v>10053.5</v>
      </c>
      <c r="S277">
        <v>6373.6642060000004</v>
      </c>
      <c r="T277">
        <v>7962.50428166037</v>
      </c>
      <c r="U277">
        <v>0.53793460153931405</v>
      </c>
      <c r="V277">
        <v>0.15066303149388099</v>
      </c>
      <c r="W277">
        <v>1.83817324247659E-3</v>
      </c>
      <c r="X277">
        <v>8047.4000000000005</v>
      </c>
      <c r="Y277">
        <v>352.94</v>
      </c>
      <c r="Z277">
        <v>59923.479174930602</v>
      </c>
      <c r="AA277">
        <v>9.952380952380949</v>
      </c>
      <c r="AB277">
        <v>18.058775446251488</v>
      </c>
      <c r="AC277">
        <v>34</v>
      </c>
      <c r="AD277">
        <v>187.46071194117647</v>
      </c>
      <c r="AE277">
        <v>0.40970000000000001</v>
      </c>
      <c r="AF277">
        <v>9.8161570566183437E-2</v>
      </c>
      <c r="AG277">
        <v>0.18269537672552233</v>
      </c>
      <c r="AH277">
        <v>0.293248725048464</v>
      </c>
      <c r="AI277">
        <v>132.12666572663807</v>
      </c>
      <c r="AJ277">
        <v>6.1719038011900755</v>
      </c>
      <c r="AK277">
        <v>1.3020717798062298</v>
      </c>
      <c r="AL277">
        <v>3.8842233452990094</v>
      </c>
      <c r="AM277">
        <v>0.5</v>
      </c>
      <c r="AN277">
        <v>1.2070437381007799</v>
      </c>
      <c r="AO277">
        <v>57</v>
      </c>
      <c r="AP277">
        <v>6.8997240110395585E-3</v>
      </c>
      <c r="AQ277">
        <v>37.119999999999997</v>
      </c>
      <c r="AR277">
        <v>2.6044439586923929</v>
      </c>
      <c r="AS277">
        <v>-179953.86000000034</v>
      </c>
      <c r="AT277">
        <v>0.50654099712108702</v>
      </c>
      <c r="AU277">
        <v>64077521.259999998</v>
      </c>
    </row>
    <row r="278" spans="1:47" ht="15" x14ac:dyDescent="0.25">
      <c r="A278" t="s">
        <v>1062</v>
      </c>
      <c r="B278" t="s">
        <v>217</v>
      </c>
      <c r="C278" t="s">
        <v>183</v>
      </c>
      <c r="D278"/>
      <c r="E278">
        <v>90.557000000000002</v>
      </c>
      <c r="F278" t="s">
        <v>1543</v>
      </c>
      <c r="G278">
        <v>2527296</v>
      </c>
      <c r="H278">
        <v>0.40332465167744691</v>
      </c>
      <c r="I278">
        <v>2350031</v>
      </c>
      <c r="J278">
        <v>9.4283942444084255E-3</v>
      </c>
      <c r="K278">
        <v>0.76142962648791901</v>
      </c>
      <c r="L278" s="126">
        <v>150544.6355</v>
      </c>
      <c r="M278">
        <v>44823</v>
      </c>
      <c r="N278">
        <v>223</v>
      </c>
      <c r="O278">
        <v>147.96</v>
      </c>
      <c r="P278">
        <v>0</v>
      </c>
      <c r="Q278">
        <v>-94.78</v>
      </c>
      <c r="R278">
        <v>8958.1</v>
      </c>
      <c r="S278">
        <v>5298.5709429999997</v>
      </c>
      <c r="T278">
        <v>6089.0746522976897</v>
      </c>
      <c r="U278">
        <v>0.21885661897799</v>
      </c>
      <c r="V278">
        <v>0.12515221163096199</v>
      </c>
      <c r="W278">
        <v>1.9760254628339299E-2</v>
      </c>
      <c r="X278">
        <v>7795.1</v>
      </c>
      <c r="Y278">
        <v>265.03000000000003</v>
      </c>
      <c r="Z278">
        <v>58729.928347734196</v>
      </c>
      <c r="AA278">
        <v>11.6823104693141</v>
      </c>
      <c r="AB278">
        <v>19.992344047843638</v>
      </c>
      <c r="AC278">
        <v>28.3</v>
      </c>
      <c r="AD278">
        <v>187.22865522968198</v>
      </c>
      <c r="AE278">
        <v>0.7752</v>
      </c>
      <c r="AF278">
        <v>0.11820811318726654</v>
      </c>
      <c r="AG278">
        <v>0.15015490975784859</v>
      </c>
      <c r="AH278">
        <v>0.27398510648582025</v>
      </c>
      <c r="AI278">
        <v>148.86674321914427</v>
      </c>
      <c r="AJ278">
        <v>4.551008353395936</v>
      </c>
      <c r="AK278">
        <v>1.2581309767856985</v>
      </c>
      <c r="AL278">
        <v>2.9039181344378227</v>
      </c>
      <c r="AM278">
        <v>2.5</v>
      </c>
      <c r="AN278">
        <v>0.82086074101453299</v>
      </c>
      <c r="AO278">
        <v>79</v>
      </c>
      <c r="AP278">
        <v>3.6061820263308529E-2</v>
      </c>
      <c r="AQ278">
        <v>43.99</v>
      </c>
      <c r="AR278">
        <v>5.2320482702218163</v>
      </c>
      <c r="AS278">
        <v>-184838.49000000022</v>
      </c>
      <c r="AT278">
        <v>0.25519040114594999</v>
      </c>
      <c r="AU278">
        <v>47465169.689999998</v>
      </c>
    </row>
    <row r="279" spans="1:47" ht="15" x14ac:dyDescent="0.25">
      <c r="A279" t="s">
        <v>1063</v>
      </c>
      <c r="B279" t="s">
        <v>367</v>
      </c>
      <c r="C279" t="s">
        <v>168</v>
      </c>
      <c r="D279"/>
      <c r="E279">
        <v>87.53</v>
      </c>
      <c r="F279" t="s">
        <v>1542</v>
      </c>
      <c r="G279">
        <v>1040889</v>
      </c>
      <c r="H279">
        <v>0.53355287819806507</v>
      </c>
      <c r="I279">
        <v>1019312</v>
      </c>
      <c r="J279">
        <v>0</v>
      </c>
      <c r="K279">
        <v>0.58100380611704372</v>
      </c>
      <c r="L279" s="126">
        <v>97255.342699999994</v>
      </c>
      <c r="M279">
        <v>31753</v>
      </c>
      <c r="N279">
        <v>21</v>
      </c>
      <c r="O279">
        <v>12.59</v>
      </c>
      <c r="P279">
        <v>0</v>
      </c>
      <c r="Q279">
        <v>-58.500000000000014</v>
      </c>
      <c r="R279">
        <v>11773.2</v>
      </c>
      <c r="S279">
        <v>649.27573900000004</v>
      </c>
      <c r="T279">
        <v>892.50922326995112</v>
      </c>
      <c r="U279">
        <v>0.62952516080382903</v>
      </c>
      <c r="V279">
        <v>0.206729056605024</v>
      </c>
      <c r="W279" t="s">
        <v>1561</v>
      </c>
      <c r="X279">
        <v>8564.7000000000007</v>
      </c>
      <c r="Y279">
        <v>45.51</v>
      </c>
      <c r="Z279">
        <v>50062.970775653703</v>
      </c>
      <c r="AA279">
        <v>13.7118644067797</v>
      </c>
      <c r="AB279">
        <v>14.266660931663372</v>
      </c>
      <c r="AC279">
        <v>7.2</v>
      </c>
      <c r="AD279">
        <v>90.177185972222233</v>
      </c>
      <c r="AE279">
        <v>0.76419999999999999</v>
      </c>
      <c r="AF279">
        <v>0.11543531460664812</v>
      </c>
      <c r="AG279">
        <v>0.1855032051148218</v>
      </c>
      <c r="AH279">
        <v>0.30882067444941907</v>
      </c>
      <c r="AI279">
        <v>202.72896720695118</v>
      </c>
      <c r="AJ279">
        <v>5.9399588990100813</v>
      </c>
      <c r="AK279">
        <v>1.5916470784869365</v>
      </c>
      <c r="AL279">
        <v>3.0908840891306495</v>
      </c>
      <c r="AM279">
        <v>4.5999999999999996</v>
      </c>
      <c r="AN279">
        <v>1.1895145700367</v>
      </c>
      <c r="AO279">
        <v>22</v>
      </c>
      <c r="AP279">
        <v>1.0416666666666666E-2</v>
      </c>
      <c r="AQ279">
        <v>13.77</v>
      </c>
      <c r="AR279">
        <v>4.3358139182072346</v>
      </c>
      <c r="AS279">
        <v>-67015.270000000019</v>
      </c>
      <c r="AT279">
        <v>0.54832892295497682</v>
      </c>
      <c r="AU279">
        <v>7644059.3200000003</v>
      </c>
    </row>
    <row r="280" spans="1:47" ht="15" x14ac:dyDescent="0.25">
      <c r="A280" t="s">
        <v>1064</v>
      </c>
      <c r="B280" t="s">
        <v>669</v>
      </c>
      <c r="C280" t="s">
        <v>665</v>
      </c>
      <c r="D280"/>
      <c r="E280">
        <v>81.567999999999998</v>
      </c>
      <c r="F280" t="s">
        <v>1539</v>
      </c>
      <c r="G280">
        <v>1104018</v>
      </c>
      <c r="H280">
        <v>0.67444236631760579</v>
      </c>
      <c r="I280">
        <v>1002490</v>
      </c>
      <c r="J280">
        <v>0</v>
      </c>
      <c r="K280">
        <v>0.64900364727355841</v>
      </c>
      <c r="L280" s="126">
        <v>153748.2726</v>
      </c>
      <c r="M280">
        <v>34194</v>
      </c>
      <c r="N280">
        <v>1</v>
      </c>
      <c r="O280">
        <v>7.99</v>
      </c>
      <c r="P280">
        <v>0</v>
      </c>
      <c r="Q280">
        <v>-16.78</v>
      </c>
      <c r="R280">
        <v>9998.7000000000007</v>
      </c>
      <c r="S280">
        <v>627.84472900000003</v>
      </c>
      <c r="T280">
        <v>793.02265599341104</v>
      </c>
      <c r="U280">
        <v>0.49219295587970102</v>
      </c>
      <c r="V280">
        <v>0.17601816802064801</v>
      </c>
      <c r="W280">
        <v>5.8599926543303003E-2</v>
      </c>
      <c r="X280">
        <v>7916.1</v>
      </c>
      <c r="Y280">
        <v>47.6</v>
      </c>
      <c r="Z280">
        <v>52743.286974789902</v>
      </c>
      <c r="AA280">
        <v>13.073529411764699</v>
      </c>
      <c r="AB280">
        <v>13.19001531512605</v>
      </c>
      <c r="AC280">
        <v>5.1100000000000003</v>
      </c>
      <c r="AD280">
        <v>122.86589608610568</v>
      </c>
      <c r="AE280">
        <v>0.33229999999999998</v>
      </c>
      <c r="AF280">
        <v>0.10646001222993685</v>
      </c>
      <c r="AG280">
        <v>0.18627871936843388</v>
      </c>
      <c r="AH280">
        <v>0.30203257567772468</v>
      </c>
      <c r="AI280">
        <v>223.43900254357314</v>
      </c>
      <c r="AJ280">
        <v>4.0827397084506538</v>
      </c>
      <c r="AK280">
        <v>1.1812490287628754</v>
      </c>
      <c r="AL280">
        <v>2.2207871832341306</v>
      </c>
      <c r="AM280">
        <v>0</v>
      </c>
      <c r="AN280">
        <v>1.1401158226247601</v>
      </c>
      <c r="AO280">
        <v>58</v>
      </c>
      <c r="AP280">
        <v>0.18407960199004975</v>
      </c>
      <c r="AQ280">
        <v>3.22</v>
      </c>
      <c r="AR280">
        <v>3.332204745401226</v>
      </c>
      <c r="AS280">
        <v>1959.1600000000326</v>
      </c>
      <c r="AT280">
        <v>0.75823771956132091</v>
      </c>
      <c r="AU280">
        <v>6277615.2599999998</v>
      </c>
    </row>
    <row r="281" spans="1:47" ht="15" x14ac:dyDescent="0.25">
      <c r="A281" t="s">
        <v>1065</v>
      </c>
      <c r="B281" t="s">
        <v>676</v>
      </c>
      <c r="C281" t="s">
        <v>228</v>
      </c>
      <c r="D281"/>
      <c r="E281">
        <v>95.63900000000001</v>
      </c>
      <c r="F281" t="s">
        <v>1539</v>
      </c>
      <c r="G281">
        <v>584618</v>
      </c>
      <c r="H281">
        <v>0.39211009991374701</v>
      </c>
      <c r="I281">
        <v>529499</v>
      </c>
      <c r="J281">
        <v>0</v>
      </c>
      <c r="K281">
        <v>0.74722516333089717</v>
      </c>
      <c r="L281" s="126">
        <v>133487.36720000001</v>
      </c>
      <c r="M281">
        <v>40936</v>
      </c>
      <c r="N281">
        <v>53</v>
      </c>
      <c r="O281">
        <v>69.02</v>
      </c>
      <c r="P281">
        <v>0</v>
      </c>
      <c r="Q281">
        <v>-140.99</v>
      </c>
      <c r="R281">
        <v>9506.3000000000011</v>
      </c>
      <c r="S281">
        <v>2326.7242139999998</v>
      </c>
      <c r="T281">
        <v>2685.5065390356699</v>
      </c>
      <c r="U281">
        <v>0.26392151003763098</v>
      </c>
      <c r="V281">
        <v>0.123894167716776</v>
      </c>
      <c r="W281">
        <v>8.3061670496716606E-3</v>
      </c>
      <c r="X281">
        <v>8236.2999999999993</v>
      </c>
      <c r="Y281">
        <v>129.43</v>
      </c>
      <c r="Z281">
        <v>53648.906744958702</v>
      </c>
      <c r="AA281">
        <v>15.290780141843999</v>
      </c>
      <c r="AB281">
        <v>17.976699482345666</v>
      </c>
      <c r="AC281">
        <v>17.25</v>
      </c>
      <c r="AD281">
        <v>134.88256313043476</v>
      </c>
      <c r="AE281">
        <v>0.40970000000000001</v>
      </c>
      <c r="AF281">
        <v>0.11929687739127554</v>
      </c>
      <c r="AG281">
        <v>0.19641278365198592</v>
      </c>
      <c r="AH281">
        <v>0.31964358795946929</v>
      </c>
      <c r="AI281">
        <v>152.29265156046552</v>
      </c>
      <c r="AJ281">
        <v>5.4565718526963991</v>
      </c>
      <c r="AK281">
        <v>1.2502728429798247</v>
      </c>
      <c r="AL281">
        <v>3.6819452902978189</v>
      </c>
      <c r="AM281">
        <v>2.7</v>
      </c>
      <c r="AN281">
        <v>1.0635184493962</v>
      </c>
      <c r="AO281">
        <v>53</v>
      </c>
      <c r="AP281">
        <v>2.2284122562674095E-2</v>
      </c>
      <c r="AQ281">
        <v>22.25</v>
      </c>
      <c r="AR281">
        <v>4.0355607712823165</v>
      </c>
      <c r="AS281">
        <v>-37540.940000000061</v>
      </c>
      <c r="AT281">
        <v>0.38553965229178833</v>
      </c>
      <c r="AU281">
        <v>22118581.530000001</v>
      </c>
    </row>
    <row r="282" spans="1:47" ht="15" x14ac:dyDescent="0.25">
      <c r="A282" t="s">
        <v>1066</v>
      </c>
      <c r="B282" t="s">
        <v>532</v>
      </c>
      <c r="C282" t="s">
        <v>246</v>
      </c>
      <c r="D282"/>
      <c r="E282">
        <v>93.119</v>
      </c>
      <c r="F282" t="s">
        <v>1543</v>
      </c>
      <c r="G282">
        <v>491134</v>
      </c>
      <c r="H282">
        <v>0.52423163195579192</v>
      </c>
      <c r="I282">
        <v>555936</v>
      </c>
      <c r="J282">
        <v>4.6360557354645114E-3</v>
      </c>
      <c r="K282">
        <v>0.73983607653227967</v>
      </c>
      <c r="L282" s="126">
        <v>138067.72510000001</v>
      </c>
      <c r="M282">
        <v>38651</v>
      </c>
      <c r="N282">
        <v>29</v>
      </c>
      <c r="O282">
        <v>8.3000000000000007</v>
      </c>
      <c r="P282">
        <v>0</v>
      </c>
      <c r="Q282">
        <v>84.18</v>
      </c>
      <c r="R282">
        <v>11536.7</v>
      </c>
      <c r="S282">
        <v>1042.6441950000001</v>
      </c>
      <c r="T282">
        <v>1269.9609410416901</v>
      </c>
      <c r="U282">
        <v>0.28808556498988602</v>
      </c>
      <c r="V282">
        <v>0.160042473549666</v>
      </c>
      <c r="W282">
        <v>3.8363998180606599E-3</v>
      </c>
      <c r="X282">
        <v>9471.7000000000007</v>
      </c>
      <c r="Y282">
        <v>73</v>
      </c>
      <c r="Z282">
        <v>60973.301369863002</v>
      </c>
      <c r="AA282">
        <v>13.337837837837798</v>
      </c>
      <c r="AB282">
        <v>14.282797191780823</v>
      </c>
      <c r="AC282">
        <v>13</v>
      </c>
      <c r="AD282">
        <v>80.203399615384626</v>
      </c>
      <c r="AE282">
        <v>0.69779999999999998</v>
      </c>
      <c r="AF282">
        <v>0.12462578213093112</v>
      </c>
      <c r="AG282">
        <v>0.14781158421402249</v>
      </c>
      <c r="AH282">
        <v>0.27693924512080959</v>
      </c>
      <c r="AI282">
        <v>178.20268974882651</v>
      </c>
      <c r="AJ282">
        <v>4.5030790841863917</v>
      </c>
      <c r="AK282">
        <v>1.3008745869258673</v>
      </c>
      <c r="AL282">
        <v>2.3105867536409725</v>
      </c>
      <c r="AM282">
        <v>1.75</v>
      </c>
      <c r="AN282">
        <v>1.23448246886608</v>
      </c>
      <c r="AO282">
        <v>74</v>
      </c>
      <c r="AP282">
        <v>2.8735632183908046E-2</v>
      </c>
      <c r="AQ282">
        <v>7.3</v>
      </c>
      <c r="AR282">
        <v>4.3110084016722947</v>
      </c>
      <c r="AS282">
        <v>-44978.169999999984</v>
      </c>
      <c r="AT282">
        <v>0.42053336005641562</v>
      </c>
      <c r="AU282">
        <v>12028703.42</v>
      </c>
    </row>
    <row r="283" spans="1:47" ht="15" x14ac:dyDescent="0.25">
      <c r="A283" t="s">
        <v>1067</v>
      </c>
      <c r="B283" t="s">
        <v>740</v>
      </c>
      <c r="C283" t="s">
        <v>192</v>
      </c>
      <c r="D283"/>
      <c r="E283">
        <v>79.945000000000007</v>
      </c>
      <c r="F283" t="s">
        <v>1543</v>
      </c>
      <c r="G283">
        <v>-158481</v>
      </c>
      <c r="H283">
        <v>0.24399766109097212</v>
      </c>
      <c r="I283">
        <v>-144850</v>
      </c>
      <c r="J283">
        <v>8.3809145340393576E-3</v>
      </c>
      <c r="K283">
        <v>0.6341340018899928</v>
      </c>
      <c r="L283" s="126">
        <v>154295.54980000001</v>
      </c>
      <c r="M283">
        <v>36118</v>
      </c>
      <c r="N283">
        <v>19</v>
      </c>
      <c r="O283">
        <v>51.350000000000009</v>
      </c>
      <c r="P283">
        <v>52.64</v>
      </c>
      <c r="Q283">
        <v>-145.32999999999998</v>
      </c>
      <c r="R283">
        <v>12328.6</v>
      </c>
      <c r="S283">
        <v>1135.579074</v>
      </c>
      <c r="T283">
        <v>1438.4360740065001</v>
      </c>
      <c r="U283">
        <v>0.66694865671679304</v>
      </c>
      <c r="V283">
        <v>0.13969187494908</v>
      </c>
      <c r="W283">
        <v>6.62948109239287E-5</v>
      </c>
      <c r="X283">
        <v>9732.9</v>
      </c>
      <c r="Y283">
        <v>75.53</v>
      </c>
      <c r="Z283">
        <v>52049.735072156807</v>
      </c>
      <c r="AA283">
        <v>9.1235955056179812</v>
      </c>
      <c r="AB283">
        <v>15.034808341056534</v>
      </c>
      <c r="AC283">
        <v>8.2100000000000009</v>
      </c>
      <c r="AD283">
        <v>138.31657417783191</v>
      </c>
      <c r="AE283">
        <v>0.47620000000000001</v>
      </c>
      <c r="AF283">
        <v>9.924018811735652E-2</v>
      </c>
      <c r="AG283">
        <v>0.19740322597480267</v>
      </c>
      <c r="AH283">
        <v>0.30326494727923287</v>
      </c>
      <c r="AI283">
        <v>228.58117584509134</v>
      </c>
      <c r="AJ283">
        <v>4.9488576194658904</v>
      </c>
      <c r="AK283">
        <v>1.3584157382152158</v>
      </c>
      <c r="AL283">
        <v>2.7610348188556544</v>
      </c>
      <c r="AM283">
        <v>0.9</v>
      </c>
      <c r="AN283">
        <v>1.5090590219195299</v>
      </c>
      <c r="AO283">
        <v>19</v>
      </c>
      <c r="AP283">
        <v>0.14798206278026907</v>
      </c>
      <c r="AQ283">
        <v>59.68</v>
      </c>
      <c r="AR283">
        <v>3.0458908645131548</v>
      </c>
      <c r="AS283">
        <v>-2462.6500000000233</v>
      </c>
      <c r="AT283">
        <v>0.58468456381185085</v>
      </c>
      <c r="AU283">
        <v>14000126.300000001</v>
      </c>
    </row>
    <row r="284" spans="1:47" ht="15" x14ac:dyDescent="0.25">
      <c r="A284" t="s">
        <v>1068</v>
      </c>
      <c r="B284" t="s">
        <v>483</v>
      </c>
      <c r="C284" t="s">
        <v>216</v>
      </c>
      <c r="D284"/>
      <c r="E284">
        <v>83.442999999999998</v>
      </c>
      <c r="F284" t="s">
        <v>1540</v>
      </c>
      <c r="G284">
        <v>619044</v>
      </c>
      <c r="H284">
        <v>0.61690239513051526</v>
      </c>
      <c r="I284">
        <v>619044</v>
      </c>
      <c r="J284">
        <v>0</v>
      </c>
      <c r="K284">
        <v>0.67812244784849041</v>
      </c>
      <c r="L284" s="126">
        <v>132737.1219</v>
      </c>
      <c r="M284">
        <v>43377</v>
      </c>
      <c r="N284">
        <v>28</v>
      </c>
      <c r="O284">
        <v>13.870000000000001</v>
      </c>
      <c r="P284">
        <v>0</v>
      </c>
      <c r="Q284">
        <v>37.249999999999993</v>
      </c>
      <c r="R284">
        <v>10356.6</v>
      </c>
      <c r="S284">
        <v>1315.4222500000001</v>
      </c>
      <c r="T284">
        <v>1542.9932696933802</v>
      </c>
      <c r="U284">
        <v>0.33221835726132798</v>
      </c>
      <c r="V284">
        <v>0.151637218391281</v>
      </c>
      <c r="W284">
        <v>1.53755039493972E-3</v>
      </c>
      <c r="X284">
        <v>8829.1</v>
      </c>
      <c r="Y284">
        <v>82.53</v>
      </c>
      <c r="Z284">
        <v>53468.7250696716</v>
      </c>
      <c r="AA284">
        <v>11.3626373626374</v>
      </c>
      <c r="AB284">
        <v>15.938716224403247</v>
      </c>
      <c r="AC284">
        <v>11.99</v>
      </c>
      <c r="AD284">
        <v>109.7099457881568</v>
      </c>
      <c r="AE284">
        <v>0.35439999999999999</v>
      </c>
      <c r="AF284">
        <v>0.11471710067588056</v>
      </c>
      <c r="AG284">
        <v>0.13453023689364432</v>
      </c>
      <c r="AH284">
        <v>0.2540117619469186</v>
      </c>
      <c r="AI284">
        <v>146.78024489854872</v>
      </c>
      <c r="AJ284">
        <v>10.250623478594143</v>
      </c>
      <c r="AK284">
        <v>2.2278300997524316</v>
      </c>
      <c r="AL284">
        <v>3.3533355431483653</v>
      </c>
      <c r="AM284">
        <v>0.5</v>
      </c>
      <c r="AN284">
        <v>1.3531814543074301</v>
      </c>
      <c r="AO284">
        <v>52</v>
      </c>
      <c r="AP284">
        <v>3.9877300613496931E-2</v>
      </c>
      <c r="AQ284">
        <v>12.54</v>
      </c>
      <c r="AR284">
        <v>3.5118599697966992</v>
      </c>
      <c r="AS284">
        <v>-11493.979999999981</v>
      </c>
      <c r="AT284">
        <v>0.53772340655886985</v>
      </c>
      <c r="AU284">
        <v>13623277.359999999</v>
      </c>
    </row>
    <row r="285" spans="1:47" ht="15" x14ac:dyDescent="0.25">
      <c r="A285" t="s">
        <v>1069</v>
      </c>
      <c r="B285" t="s">
        <v>522</v>
      </c>
      <c r="C285" t="s">
        <v>179</v>
      </c>
      <c r="D285"/>
      <c r="E285">
        <v>94.124000000000009</v>
      </c>
      <c r="F285" t="s">
        <v>1542</v>
      </c>
      <c r="G285">
        <v>14449</v>
      </c>
      <c r="H285">
        <v>0.46290204000550156</v>
      </c>
      <c r="I285">
        <v>645857</v>
      </c>
      <c r="J285">
        <v>0</v>
      </c>
      <c r="K285">
        <v>0.69672865080094781</v>
      </c>
      <c r="L285" s="126">
        <v>152572.7837</v>
      </c>
      <c r="M285">
        <v>45091</v>
      </c>
      <c r="N285">
        <v>25</v>
      </c>
      <c r="O285">
        <v>13.730000000000002</v>
      </c>
      <c r="P285">
        <v>0</v>
      </c>
      <c r="Q285">
        <v>191.69</v>
      </c>
      <c r="R285">
        <v>9286</v>
      </c>
      <c r="S285">
        <v>1335.1077170000001</v>
      </c>
      <c r="T285">
        <v>1492.0405857784201</v>
      </c>
      <c r="U285">
        <v>0.210679209189231</v>
      </c>
      <c r="V285">
        <v>9.8444910718765599E-2</v>
      </c>
      <c r="W285">
        <v>7.4900323566926095E-4</v>
      </c>
      <c r="X285">
        <v>8309.2999999999993</v>
      </c>
      <c r="Y285">
        <v>85.600000000000009</v>
      </c>
      <c r="Z285">
        <v>55033.876985981304</v>
      </c>
      <c r="AA285">
        <v>12.530000000000001</v>
      </c>
      <c r="AB285">
        <v>15.597052768691588</v>
      </c>
      <c r="AC285">
        <v>11.01</v>
      </c>
      <c r="AD285">
        <v>121.26318955495006</v>
      </c>
      <c r="AE285">
        <v>0.3765</v>
      </c>
      <c r="AF285">
        <v>0.11319125537753902</v>
      </c>
      <c r="AG285">
        <v>0.11149607047453892</v>
      </c>
      <c r="AH285">
        <v>0.2422230659534699</v>
      </c>
      <c r="AI285">
        <v>144.8639668075561</v>
      </c>
      <c r="AJ285">
        <v>5.5528921611714042</v>
      </c>
      <c r="AK285">
        <v>1.6252262821275123</v>
      </c>
      <c r="AL285">
        <v>2.2832258581555149</v>
      </c>
      <c r="AM285">
        <v>0</v>
      </c>
      <c r="AN285">
        <v>1.2472340884111099</v>
      </c>
      <c r="AO285">
        <v>49</v>
      </c>
      <c r="AP285">
        <v>2.3622047244094488E-2</v>
      </c>
      <c r="AQ285">
        <v>14.49</v>
      </c>
      <c r="AR285">
        <v>3.4386781103747213</v>
      </c>
      <c r="AS285">
        <v>18051.880000000005</v>
      </c>
      <c r="AT285">
        <v>0.45873535394381298</v>
      </c>
      <c r="AU285">
        <v>12397825.9</v>
      </c>
    </row>
    <row r="286" spans="1:47" ht="15" x14ac:dyDescent="0.25">
      <c r="A286" t="s">
        <v>1070</v>
      </c>
      <c r="B286" t="s">
        <v>563</v>
      </c>
      <c r="C286" t="s">
        <v>200</v>
      </c>
      <c r="D286"/>
      <c r="E286">
        <v>84.864000000000004</v>
      </c>
      <c r="F286" t="s">
        <v>1543</v>
      </c>
      <c r="G286">
        <v>-1473832</v>
      </c>
      <c r="H286">
        <v>0.12100850461175996</v>
      </c>
      <c r="I286">
        <v>-1473832</v>
      </c>
      <c r="J286">
        <v>2.9258007638452235E-2</v>
      </c>
      <c r="K286">
        <v>0.72026350481063395</v>
      </c>
      <c r="L286" s="126">
        <v>123424.81419999999</v>
      </c>
      <c r="M286">
        <v>48023</v>
      </c>
      <c r="N286">
        <v>62</v>
      </c>
      <c r="O286">
        <v>172.16</v>
      </c>
      <c r="P286">
        <v>0</v>
      </c>
      <c r="Q286">
        <v>-79.69</v>
      </c>
      <c r="R286">
        <v>9212</v>
      </c>
      <c r="S286">
        <v>4143.9077379999999</v>
      </c>
      <c r="T286">
        <v>5024.2929556249101</v>
      </c>
      <c r="U286">
        <v>0.37588669378816197</v>
      </c>
      <c r="V286">
        <v>0.124879748468956</v>
      </c>
      <c r="W286">
        <v>6.7830941655004598E-2</v>
      </c>
      <c r="X286">
        <v>7597.8</v>
      </c>
      <c r="Y286">
        <v>203.67000000000002</v>
      </c>
      <c r="Z286">
        <v>52303.3544950164</v>
      </c>
      <c r="AA286">
        <v>8.9864253393665194</v>
      </c>
      <c r="AB286">
        <v>20.346186173712375</v>
      </c>
      <c r="AC286">
        <v>20.830000000000002</v>
      </c>
      <c r="AD286">
        <v>198.93940172827649</v>
      </c>
      <c r="AE286">
        <v>0.31009999999999999</v>
      </c>
      <c r="AF286">
        <v>0.10428078847623433</v>
      </c>
      <c r="AG286">
        <v>0.13986553764742046</v>
      </c>
      <c r="AH286">
        <v>0.25629487461546835</v>
      </c>
      <c r="AI286">
        <v>116.15461309288446</v>
      </c>
      <c r="AJ286">
        <v>7.8590464833151206</v>
      </c>
      <c r="AK286">
        <v>1.8263187931872673</v>
      </c>
      <c r="AL286">
        <v>3.3724690755275963</v>
      </c>
      <c r="AM286">
        <v>1.99</v>
      </c>
      <c r="AN286">
        <v>1.0482620558786899</v>
      </c>
      <c r="AO286">
        <v>36</v>
      </c>
      <c r="AP286">
        <v>2.5377449405717956E-2</v>
      </c>
      <c r="AQ286">
        <v>87.86</v>
      </c>
      <c r="AR286">
        <v>2.1832168951004043</v>
      </c>
      <c r="AS286">
        <v>230044.16000000015</v>
      </c>
      <c r="AT286">
        <v>0.52222714595368025</v>
      </c>
      <c r="AU286">
        <v>38173728.579999998</v>
      </c>
    </row>
    <row r="287" spans="1:47" ht="15" x14ac:dyDescent="0.25">
      <c r="A287" t="s">
        <v>1071</v>
      </c>
      <c r="B287" t="s">
        <v>564</v>
      </c>
      <c r="C287" t="s">
        <v>200</v>
      </c>
      <c r="D287"/>
      <c r="E287">
        <v>82.478999999999999</v>
      </c>
      <c r="F287" t="s">
        <v>1543</v>
      </c>
      <c r="G287">
        <v>386413</v>
      </c>
      <c r="H287">
        <v>0.39613862905726183</v>
      </c>
      <c r="I287">
        <v>252175</v>
      </c>
      <c r="J287">
        <v>1.0262550974896504E-2</v>
      </c>
      <c r="K287">
        <v>0.7104162868335151</v>
      </c>
      <c r="L287" s="126">
        <v>116830.1041</v>
      </c>
      <c r="M287">
        <v>38242</v>
      </c>
      <c r="N287">
        <v>13</v>
      </c>
      <c r="O287">
        <v>13.46</v>
      </c>
      <c r="P287">
        <v>0</v>
      </c>
      <c r="Q287">
        <v>171.5</v>
      </c>
      <c r="R287">
        <v>9482.6</v>
      </c>
      <c r="S287">
        <v>1965.016564</v>
      </c>
      <c r="T287">
        <v>2280.67953461247</v>
      </c>
      <c r="U287">
        <v>0.39110521818481703</v>
      </c>
      <c r="V287">
        <v>9.3256294301649403E-2</v>
      </c>
      <c r="W287">
        <v>1.0178031252463301E-3</v>
      </c>
      <c r="X287">
        <v>8170.1</v>
      </c>
      <c r="Y287">
        <v>108.84</v>
      </c>
      <c r="Z287">
        <v>57780.138643880906</v>
      </c>
      <c r="AA287">
        <v>13.142857142857098</v>
      </c>
      <c r="AB287">
        <v>18.05417644248438</v>
      </c>
      <c r="AC287">
        <v>16.25</v>
      </c>
      <c r="AD287">
        <v>120.92409624615385</v>
      </c>
      <c r="AE287">
        <v>0.58699999999999997</v>
      </c>
      <c r="AF287">
        <v>0.12491955348864812</v>
      </c>
      <c r="AG287">
        <v>8.405757499256665E-2</v>
      </c>
      <c r="AH287">
        <v>0.21459894147084338</v>
      </c>
      <c r="AI287">
        <v>181.69617831272387</v>
      </c>
      <c r="AJ287">
        <v>5.6130233365823052</v>
      </c>
      <c r="AK287">
        <v>1.705063102880382</v>
      </c>
      <c r="AL287">
        <v>2.5640840419453501</v>
      </c>
      <c r="AM287">
        <v>1</v>
      </c>
      <c r="AN287">
        <v>1.3092845622909599</v>
      </c>
      <c r="AO287">
        <v>108</v>
      </c>
      <c r="AP287">
        <v>3.1847133757961785E-3</v>
      </c>
      <c r="AQ287">
        <v>10.67</v>
      </c>
      <c r="AR287">
        <v>2.3482073918858908</v>
      </c>
      <c r="AS287">
        <v>50163.610000000102</v>
      </c>
      <c r="AT287">
        <v>0.63219427509223891</v>
      </c>
      <c r="AU287">
        <v>18633408.359999999</v>
      </c>
    </row>
    <row r="288" spans="1:47" ht="15" x14ac:dyDescent="0.25">
      <c r="A288" t="s">
        <v>1071</v>
      </c>
      <c r="B288" t="s">
        <v>564</v>
      </c>
      <c r="C288" t="s">
        <v>200</v>
      </c>
      <c r="D288"/>
      <c r="E288">
        <v>82.478999999999999</v>
      </c>
      <c r="F288" t="s">
        <v>1543</v>
      </c>
      <c r="G288">
        <v>386413</v>
      </c>
      <c r="H288">
        <v>0.39613862905726183</v>
      </c>
      <c r="I288">
        <v>252175</v>
      </c>
      <c r="J288">
        <v>1.0262550974896504E-2</v>
      </c>
      <c r="K288">
        <v>0.7104162868335151</v>
      </c>
      <c r="L288" s="126">
        <v>116830.1041</v>
      </c>
      <c r="M288">
        <v>38242</v>
      </c>
      <c r="N288">
        <v>17</v>
      </c>
      <c r="O288">
        <v>13.46</v>
      </c>
      <c r="P288">
        <v>0</v>
      </c>
      <c r="Q288">
        <v>171.5</v>
      </c>
      <c r="R288">
        <v>9482.6</v>
      </c>
      <c r="S288">
        <v>1965.016564</v>
      </c>
      <c r="T288">
        <v>2280.67953461247</v>
      </c>
      <c r="U288">
        <v>0.39110521818481703</v>
      </c>
      <c r="V288">
        <v>9.3256294301649403E-2</v>
      </c>
      <c r="W288">
        <v>1.0178031252463301E-3</v>
      </c>
      <c r="X288">
        <v>8170.1</v>
      </c>
      <c r="Y288">
        <v>108.84</v>
      </c>
      <c r="Z288">
        <v>57780.138643880906</v>
      </c>
      <c r="AA288">
        <v>13.142857142857098</v>
      </c>
      <c r="AB288">
        <v>18.05417644248438</v>
      </c>
      <c r="AC288">
        <v>16.25</v>
      </c>
      <c r="AD288">
        <v>120.92409624615385</v>
      </c>
      <c r="AE288">
        <v>0.58699999999999997</v>
      </c>
      <c r="AF288">
        <v>0.12491955348864812</v>
      </c>
      <c r="AG288">
        <v>8.405757499256665E-2</v>
      </c>
      <c r="AH288">
        <v>0.21459894147084338</v>
      </c>
      <c r="AI288">
        <v>181.69617831272387</v>
      </c>
      <c r="AJ288">
        <v>5.6130233365823052</v>
      </c>
      <c r="AK288">
        <v>1.705063102880382</v>
      </c>
      <c r="AL288">
        <v>2.5640840419453501</v>
      </c>
      <c r="AM288">
        <v>1</v>
      </c>
      <c r="AN288">
        <v>1.3092845622909599</v>
      </c>
      <c r="AO288">
        <v>108</v>
      </c>
      <c r="AP288">
        <v>3.1847133757961785E-3</v>
      </c>
      <c r="AQ288">
        <v>10.67</v>
      </c>
      <c r="AR288">
        <v>2.3482073918858908</v>
      </c>
      <c r="AS288">
        <v>50163.610000000102</v>
      </c>
      <c r="AT288">
        <v>0.63219427509223891</v>
      </c>
      <c r="AU288">
        <v>18633408.359999999</v>
      </c>
    </row>
    <row r="289" spans="1:47" ht="15" x14ac:dyDescent="0.25">
      <c r="A289" t="s">
        <v>1071</v>
      </c>
      <c r="B289" t="s">
        <v>564</v>
      </c>
      <c r="C289" t="s">
        <v>200</v>
      </c>
      <c r="D289"/>
      <c r="E289">
        <v>82.478999999999999</v>
      </c>
      <c r="F289" t="s">
        <v>1543</v>
      </c>
      <c r="G289">
        <v>386413</v>
      </c>
      <c r="H289">
        <v>0.39613862905726183</v>
      </c>
      <c r="I289">
        <v>252175</v>
      </c>
      <c r="J289">
        <v>1.0262550974896504E-2</v>
      </c>
      <c r="K289">
        <v>0.7104162868335151</v>
      </c>
      <c r="L289" s="126">
        <v>116830.1041</v>
      </c>
      <c r="M289">
        <v>38242</v>
      </c>
      <c r="N289">
        <v>36</v>
      </c>
      <c r="O289">
        <v>13.46</v>
      </c>
      <c r="P289">
        <v>0</v>
      </c>
      <c r="Q289">
        <v>171.5</v>
      </c>
      <c r="R289">
        <v>9482.6</v>
      </c>
      <c r="S289">
        <v>1965.016564</v>
      </c>
      <c r="T289">
        <v>2280.67953461247</v>
      </c>
      <c r="U289">
        <v>0.39110521818481703</v>
      </c>
      <c r="V289">
        <v>9.3256294301649403E-2</v>
      </c>
      <c r="W289">
        <v>1.0178031252463301E-3</v>
      </c>
      <c r="X289">
        <v>8170.1</v>
      </c>
      <c r="Y289">
        <v>108.84</v>
      </c>
      <c r="Z289">
        <v>57780.138643880906</v>
      </c>
      <c r="AA289">
        <v>13.142857142857098</v>
      </c>
      <c r="AB289">
        <v>18.05417644248438</v>
      </c>
      <c r="AC289">
        <v>16.25</v>
      </c>
      <c r="AD289">
        <v>120.92409624615385</v>
      </c>
      <c r="AE289">
        <v>0.58699999999999997</v>
      </c>
      <c r="AF289">
        <v>0.12491955348864812</v>
      </c>
      <c r="AG289">
        <v>8.405757499256665E-2</v>
      </c>
      <c r="AH289">
        <v>0.21459894147084338</v>
      </c>
      <c r="AI289">
        <v>181.69617831272387</v>
      </c>
      <c r="AJ289">
        <v>5.6130233365823052</v>
      </c>
      <c r="AK289">
        <v>1.705063102880382</v>
      </c>
      <c r="AL289">
        <v>2.5640840419453501</v>
      </c>
      <c r="AM289">
        <v>1</v>
      </c>
      <c r="AN289">
        <v>1.3092845622909599</v>
      </c>
      <c r="AO289">
        <v>108</v>
      </c>
      <c r="AP289">
        <v>3.1847133757961785E-3</v>
      </c>
      <c r="AQ289">
        <v>10.67</v>
      </c>
      <c r="AR289">
        <v>2.3482073918858908</v>
      </c>
      <c r="AS289">
        <v>50163.610000000102</v>
      </c>
      <c r="AT289">
        <v>0.63219427509223891</v>
      </c>
      <c r="AU289">
        <v>18633408.359999999</v>
      </c>
    </row>
    <row r="290" spans="1:47" ht="15" x14ac:dyDescent="0.25">
      <c r="A290" t="s">
        <v>1071</v>
      </c>
      <c r="B290" t="s">
        <v>564</v>
      </c>
      <c r="C290" t="s">
        <v>200</v>
      </c>
      <c r="D290"/>
      <c r="E290">
        <v>82.478999999999999</v>
      </c>
      <c r="F290" t="s">
        <v>1543</v>
      </c>
      <c r="G290">
        <v>386413</v>
      </c>
      <c r="H290">
        <v>0.39613862905726183</v>
      </c>
      <c r="I290">
        <v>252175</v>
      </c>
      <c r="J290">
        <v>1.0262550974896504E-2</v>
      </c>
      <c r="K290">
        <v>0.7104162868335151</v>
      </c>
      <c r="L290" s="126">
        <v>116830.1041</v>
      </c>
      <c r="M290">
        <v>38242</v>
      </c>
      <c r="N290">
        <v>66</v>
      </c>
      <c r="O290">
        <v>13.46</v>
      </c>
      <c r="P290">
        <v>0</v>
      </c>
      <c r="Q290">
        <v>171.5</v>
      </c>
      <c r="R290">
        <v>9482.6</v>
      </c>
      <c r="S290">
        <v>1965.016564</v>
      </c>
      <c r="T290">
        <v>2280.67953461247</v>
      </c>
      <c r="U290">
        <v>0.39110521818481703</v>
      </c>
      <c r="V290">
        <v>9.3256294301649403E-2</v>
      </c>
      <c r="W290">
        <v>1.0178031252463301E-3</v>
      </c>
      <c r="X290">
        <v>8170.1</v>
      </c>
      <c r="Y290">
        <v>108.84</v>
      </c>
      <c r="Z290">
        <v>57780.138643880906</v>
      </c>
      <c r="AA290">
        <v>13.142857142857098</v>
      </c>
      <c r="AB290">
        <v>18.05417644248438</v>
      </c>
      <c r="AC290">
        <v>16.25</v>
      </c>
      <c r="AD290">
        <v>120.92409624615385</v>
      </c>
      <c r="AE290">
        <v>0.58699999999999997</v>
      </c>
      <c r="AF290">
        <v>0.12491955348864812</v>
      </c>
      <c r="AG290">
        <v>8.405757499256665E-2</v>
      </c>
      <c r="AH290">
        <v>0.21459894147084338</v>
      </c>
      <c r="AI290">
        <v>181.69617831272387</v>
      </c>
      <c r="AJ290">
        <v>5.6130233365823052</v>
      </c>
      <c r="AK290">
        <v>1.705063102880382</v>
      </c>
      <c r="AL290">
        <v>2.5640840419453501</v>
      </c>
      <c r="AM290">
        <v>1</v>
      </c>
      <c r="AN290">
        <v>1.3092845622909599</v>
      </c>
      <c r="AO290">
        <v>108</v>
      </c>
      <c r="AP290">
        <v>3.1847133757961785E-3</v>
      </c>
      <c r="AQ290">
        <v>10.67</v>
      </c>
      <c r="AR290">
        <v>2.3482073918858908</v>
      </c>
      <c r="AS290">
        <v>50163.610000000102</v>
      </c>
      <c r="AT290">
        <v>0.63219427509223891</v>
      </c>
      <c r="AU290">
        <v>18633408.359999999</v>
      </c>
    </row>
    <row r="291" spans="1:47" ht="15" x14ac:dyDescent="0.25">
      <c r="A291" t="s">
        <v>1072</v>
      </c>
      <c r="B291" t="s">
        <v>218</v>
      </c>
      <c r="C291" t="s">
        <v>164</v>
      </c>
      <c r="D291"/>
      <c r="E291">
        <v>64.067999999999998</v>
      </c>
      <c r="F291" t="s">
        <v>1543</v>
      </c>
      <c r="G291">
        <v>5623413</v>
      </c>
      <c r="H291">
        <v>0.34936242832254144</v>
      </c>
      <c r="I291">
        <v>4946616</v>
      </c>
      <c r="J291">
        <v>7.2572589856085765E-3</v>
      </c>
      <c r="K291">
        <v>0.57093782667512782</v>
      </c>
      <c r="L291" s="126">
        <v>55274.053800000002</v>
      </c>
      <c r="M291">
        <v>22749</v>
      </c>
      <c r="N291">
        <v>61</v>
      </c>
      <c r="O291">
        <v>379.52</v>
      </c>
      <c r="P291">
        <v>409.5</v>
      </c>
      <c r="Q291">
        <v>-675.04</v>
      </c>
      <c r="R291">
        <v>12902.5</v>
      </c>
      <c r="S291">
        <v>3717.6403420000001</v>
      </c>
      <c r="T291">
        <v>5032.8198342590304</v>
      </c>
      <c r="U291">
        <v>0.99072870696753401</v>
      </c>
      <c r="V291">
        <v>0.18612390262253101</v>
      </c>
      <c r="W291">
        <v>3.8265073248981902E-3</v>
      </c>
      <c r="X291">
        <v>9530.8000000000011</v>
      </c>
      <c r="Y291">
        <v>279.72000000000003</v>
      </c>
      <c r="Z291">
        <v>50834.913484913508</v>
      </c>
      <c r="AA291">
        <v>12.5195729537367</v>
      </c>
      <c r="AB291">
        <v>13.290577513227513</v>
      </c>
      <c r="AC291">
        <v>23.89</v>
      </c>
      <c r="AD291">
        <v>155.61491594809544</v>
      </c>
      <c r="AE291">
        <v>0.55379999999999996</v>
      </c>
      <c r="AF291">
        <v>0.11577593435731076</v>
      </c>
      <c r="AG291">
        <v>0.10994171356345633</v>
      </c>
      <c r="AH291">
        <v>0.23718892823438129</v>
      </c>
      <c r="AI291">
        <v>230.67266360108806</v>
      </c>
      <c r="AJ291">
        <v>6.0171246609558766</v>
      </c>
      <c r="AK291">
        <v>1.2080555251073397</v>
      </c>
      <c r="AL291">
        <v>2.3600983140498952</v>
      </c>
      <c r="AM291">
        <v>2</v>
      </c>
      <c r="AN291">
        <v>0.77463987395662104</v>
      </c>
      <c r="AO291">
        <v>9</v>
      </c>
      <c r="AP291">
        <v>0.14625445897740785</v>
      </c>
      <c r="AQ291">
        <v>84.11</v>
      </c>
      <c r="AR291">
        <v>2.9157350010649132</v>
      </c>
      <c r="AS291">
        <v>154849.41000000015</v>
      </c>
      <c r="AT291">
        <v>0.78952261141325619</v>
      </c>
      <c r="AU291">
        <v>47970835.009999998</v>
      </c>
    </row>
    <row r="292" spans="1:47" ht="15" x14ac:dyDescent="0.25">
      <c r="A292" t="s">
        <v>1073</v>
      </c>
      <c r="B292" t="s">
        <v>754</v>
      </c>
      <c r="C292" t="s">
        <v>311</v>
      </c>
      <c r="D292"/>
      <c r="E292">
        <v>89.213999999999999</v>
      </c>
      <c r="F292" t="s">
        <v>1539</v>
      </c>
      <c r="G292">
        <v>-3350384</v>
      </c>
      <c r="H292">
        <v>1.0863658198724953</v>
      </c>
      <c r="I292">
        <v>-3350384</v>
      </c>
      <c r="J292">
        <v>0</v>
      </c>
      <c r="K292">
        <v>0.60202942416006666</v>
      </c>
      <c r="L292" s="126">
        <v>232472.8259</v>
      </c>
      <c r="M292">
        <v>41106</v>
      </c>
      <c r="N292">
        <v>15</v>
      </c>
      <c r="O292">
        <v>7.04</v>
      </c>
      <c r="P292">
        <v>0</v>
      </c>
      <c r="Q292">
        <v>142.55000000000001</v>
      </c>
      <c r="R292">
        <v>10122.800000000001</v>
      </c>
      <c r="S292">
        <v>867.53520100000003</v>
      </c>
      <c r="T292">
        <v>1024.82841857272</v>
      </c>
      <c r="U292">
        <v>0.38962593980091398</v>
      </c>
      <c r="V292">
        <v>0.12913655707672</v>
      </c>
      <c r="W292">
        <v>3.4580729364548299E-3</v>
      </c>
      <c r="X292">
        <v>8569.1</v>
      </c>
      <c r="Y292">
        <v>57.71</v>
      </c>
      <c r="Z292">
        <v>54019.864841448602</v>
      </c>
      <c r="AA292">
        <v>14.78125</v>
      </c>
      <c r="AB292">
        <v>15.032666799514816</v>
      </c>
      <c r="AC292">
        <v>7.22</v>
      </c>
      <c r="AD292">
        <v>120.15723005540167</v>
      </c>
      <c r="AE292">
        <v>1.0188999999999999</v>
      </c>
      <c r="AF292">
        <v>0.11672458057631518</v>
      </c>
      <c r="AG292">
        <v>0.14112205508684117</v>
      </c>
      <c r="AH292">
        <v>0.27294844205525437</v>
      </c>
      <c r="AI292">
        <v>190.81992270651389</v>
      </c>
      <c r="AJ292">
        <v>4.1501340437227787</v>
      </c>
      <c r="AK292">
        <v>1.1734512483161474</v>
      </c>
      <c r="AL292">
        <v>2.2346817443202069</v>
      </c>
      <c r="AM292">
        <v>3</v>
      </c>
      <c r="AN292">
        <v>1.3368408513585599</v>
      </c>
      <c r="AO292">
        <v>145</v>
      </c>
      <c r="AP292">
        <v>4.4150110375275938E-3</v>
      </c>
      <c r="AQ292">
        <v>2.96</v>
      </c>
      <c r="AR292">
        <v>2.8979391155543546</v>
      </c>
      <c r="AS292">
        <v>35580.330000000016</v>
      </c>
      <c r="AT292">
        <v>0.63087417654601374</v>
      </c>
      <c r="AU292">
        <v>8781905.6400000006</v>
      </c>
    </row>
    <row r="293" spans="1:47" ht="15" x14ac:dyDescent="0.25">
      <c r="A293" t="s">
        <v>1074</v>
      </c>
      <c r="B293" t="s">
        <v>368</v>
      </c>
      <c r="C293" t="s">
        <v>168</v>
      </c>
      <c r="D293"/>
      <c r="E293">
        <v>85.588000000000008</v>
      </c>
      <c r="F293" t="s">
        <v>1543</v>
      </c>
      <c r="G293">
        <v>689577</v>
      </c>
      <c r="H293">
        <v>0.36113720361555252</v>
      </c>
      <c r="I293">
        <v>634918</v>
      </c>
      <c r="J293">
        <v>0</v>
      </c>
      <c r="K293">
        <v>0.64026376930874529</v>
      </c>
      <c r="L293" s="126">
        <v>103739.196</v>
      </c>
      <c r="M293">
        <v>31341</v>
      </c>
      <c r="N293">
        <v>22</v>
      </c>
      <c r="O293">
        <v>24.46</v>
      </c>
      <c r="P293">
        <v>0</v>
      </c>
      <c r="Q293">
        <v>77.460000000000008</v>
      </c>
      <c r="R293">
        <v>9901.9</v>
      </c>
      <c r="S293">
        <v>898.51125000000002</v>
      </c>
      <c r="T293">
        <v>1113.5144028296399</v>
      </c>
      <c r="U293">
        <v>0.52712869538361395</v>
      </c>
      <c r="V293">
        <v>0.17050211224400399</v>
      </c>
      <c r="W293" t="s">
        <v>1561</v>
      </c>
      <c r="X293">
        <v>7990</v>
      </c>
      <c r="Y293">
        <v>59.14</v>
      </c>
      <c r="Z293">
        <v>53546.232160974003</v>
      </c>
      <c r="AA293">
        <v>13.130434782608701</v>
      </c>
      <c r="AB293">
        <v>15.192953161988502</v>
      </c>
      <c r="AC293">
        <v>9.4500000000000011</v>
      </c>
      <c r="AD293">
        <v>95.080555555555549</v>
      </c>
      <c r="AE293">
        <v>0.54259999999999997</v>
      </c>
      <c r="AF293">
        <v>0.11459379599608197</v>
      </c>
      <c r="AG293">
        <v>0.1567517626249561</v>
      </c>
      <c r="AH293">
        <v>0.27656436042082139</v>
      </c>
      <c r="AI293">
        <v>208.85770768034345</v>
      </c>
      <c r="AJ293">
        <v>5.6570944948604129</v>
      </c>
      <c r="AK293">
        <v>1.1928942081732485</v>
      </c>
      <c r="AL293">
        <v>1.8567100249918735</v>
      </c>
      <c r="AM293">
        <v>5.0999999999999996</v>
      </c>
      <c r="AN293">
        <v>1.0948455847745</v>
      </c>
      <c r="AO293">
        <v>25</v>
      </c>
      <c r="AP293">
        <v>2.6178010471204188E-2</v>
      </c>
      <c r="AQ293">
        <v>8.64</v>
      </c>
      <c r="AR293">
        <v>2.9972877725038858</v>
      </c>
      <c r="AS293">
        <v>44144.909999999974</v>
      </c>
      <c r="AT293">
        <v>0.54473441484455543</v>
      </c>
      <c r="AU293">
        <v>8896988.5600000005</v>
      </c>
    </row>
    <row r="294" spans="1:47" ht="15" x14ac:dyDescent="0.25">
      <c r="A294" t="s">
        <v>1075</v>
      </c>
      <c r="B294" t="s">
        <v>760</v>
      </c>
      <c r="C294" t="s">
        <v>183</v>
      </c>
      <c r="D294"/>
      <c r="E294">
        <v>91.22</v>
      </c>
      <c r="F294" t="s">
        <v>1542</v>
      </c>
      <c r="G294">
        <v>5042650</v>
      </c>
      <c r="H294">
        <v>0.73594259808299389</v>
      </c>
      <c r="I294">
        <v>5042650</v>
      </c>
      <c r="J294">
        <v>0</v>
      </c>
      <c r="K294">
        <v>0.68737150407862091</v>
      </c>
      <c r="L294" s="126">
        <v>188461.67629999999</v>
      </c>
      <c r="M294">
        <v>57369</v>
      </c>
      <c r="N294">
        <v>281</v>
      </c>
      <c r="O294">
        <v>95.93</v>
      </c>
      <c r="P294">
        <v>0</v>
      </c>
      <c r="Q294">
        <v>-183.92000000000002</v>
      </c>
      <c r="R294">
        <v>9548.3000000000011</v>
      </c>
      <c r="S294">
        <v>4258.6731339999997</v>
      </c>
      <c r="T294">
        <v>4920.8010046722602</v>
      </c>
      <c r="U294">
        <v>0.190693684264335</v>
      </c>
      <c r="V294">
        <v>0.130071956351276</v>
      </c>
      <c r="W294">
        <v>7.6967602275718602E-3</v>
      </c>
      <c r="X294">
        <v>8263.5</v>
      </c>
      <c r="Y294">
        <v>251.13</v>
      </c>
      <c r="Z294">
        <v>54268.687970373903</v>
      </c>
      <c r="AA294">
        <v>9.5858208955223905</v>
      </c>
      <c r="AB294">
        <v>16.958042185322341</v>
      </c>
      <c r="AC294">
        <v>30.330000000000002</v>
      </c>
      <c r="AD294">
        <v>140.41124741180349</v>
      </c>
      <c r="AE294">
        <v>0.47620000000000001</v>
      </c>
      <c r="AF294">
        <v>0.10995884809785161</v>
      </c>
      <c r="AG294">
        <v>0.18578570804912212</v>
      </c>
      <c r="AH294">
        <v>0.2982356053229886</v>
      </c>
      <c r="AI294">
        <v>141.75612473760708</v>
      </c>
      <c r="AJ294">
        <v>5.5865499185844465</v>
      </c>
      <c r="AK294">
        <v>1.5521479460586756</v>
      </c>
      <c r="AL294">
        <v>2.3572039927579085</v>
      </c>
      <c r="AM294">
        <v>3</v>
      </c>
      <c r="AN294">
        <v>1.1660129671991899</v>
      </c>
      <c r="AO294">
        <v>100</v>
      </c>
      <c r="AP294">
        <v>7.6923076923076927E-2</v>
      </c>
      <c r="AQ294">
        <v>33.56</v>
      </c>
      <c r="AR294">
        <v>3.6980239412750118</v>
      </c>
      <c r="AS294">
        <v>168317.10000000009</v>
      </c>
      <c r="AT294">
        <v>0.43140588837374405</v>
      </c>
      <c r="AU294">
        <v>40663163.399999999</v>
      </c>
    </row>
    <row r="295" spans="1:47" ht="15" x14ac:dyDescent="0.25">
      <c r="A295" t="s">
        <v>1076</v>
      </c>
      <c r="B295" t="s">
        <v>219</v>
      </c>
      <c r="C295" t="s">
        <v>145</v>
      </c>
      <c r="D295"/>
      <c r="E295">
        <v>57.721000000000004</v>
      </c>
      <c r="F295" t="s">
        <v>1539</v>
      </c>
      <c r="G295">
        <v>903904</v>
      </c>
      <c r="H295">
        <v>0.3637346126798448</v>
      </c>
      <c r="I295">
        <v>903904</v>
      </c>
      <c r="J295">
        <v>0</v>
      </c>
      <c r="K295">
        <v>0.49458648219608636</v>
      </c>
      <c r="L295" s="126">
        <v>97100.610400000005</v>
      </c>
      <c r="M295">
        <v>23884</v>
      </c>
      <c r="N295">
        <v>5</v>
      </c>
      <c r="O295">
        <v>34.949999999999996</v>
      </c>
      <c r="P295">
        <v>24.01</v>
      </c>
      <c r="Q295">
        <v>-47.349999999999994</v>
      </c>
      <c r="R295">
        <v>13489.7</v>
      </c>
      <c r="S295">
        <v>493.17843599999998</v>
      </c>
      <c r="T295">
        <v>665.63688979482504</v>
      </c>
      <c r="U295">
        <v>0.88522075608350403</v>
      </c>
      <c r="V295">
        <v>0.14868642188564801</v>
      </c>
      <c r="W295">
        <v>0.115605681104841</v>
      </c>
      <c r="X295">
        <v>9994.7000000000007</v>
      </c>
      <c r="Y295">
        <v>35.700000000000003</v>
      </c>
      <c r="Z295">
        <v>51084.117647058803</v>
      </c>
      <c r="AA295">
        <v>9.8717948717948687</v>
      </c>
      <c r="AB295">
        <v>13.814522016806722</v>
      </c>
      <c r="AC295">
        <v>9.65</v>
      </c>
      <c r="AD295">
        <v>51.106573678756469</v>
      </c>
      <c r="AE295">
        <v>0.68669999999999998</v>
      </c>
      <c r="AF295">
        <v>0.14091348070476875</v>
      </c>
      <c r="AG295">
        <v>0.13310124858656813</v>
      </c>
      <c r="AH295">
        <v>0.27707035130458968</v>
      </c>
      <c r="AI295">
        <v>324.02065527455466</v>
      </c>
      <c r="AJ295">
        <v>6.3708326658322907</v>
      </c>
      <c r="AK295">
        <v>1.1580244680851064</v>
      </c>
      <c r="AL295">
        <v>1.9421601376720901</v>
      </c>
      <c r="AM295">
        <v>0</v>
      </c>
      <c r="AN295" t="s">
        <v>1561</v>
      </c>
      <c r="AO295">
        <v>2</v>
      </c>
      <c r="AP295">
        <v>0</v>
      </c>
      <c r="AQ295" t="s">
        <v>1561</v>
      </c>
      <c r="AR295">
        <v>3.0938891124165124</v>
      </c>
      <c r="AS295">
        <v>3235.429999999993</v>
      </c>
      <c r="AT295">
        <v>0.62960083590425997</v>
      </c>
      <c r="AU295">
        <v>6652833.0999999996</v>
      </c>
    </row>
    <row r="296" spans="1:47" ht="15" x14ac:dyDescent="0.25">
      <c r="A296" t="s">
        <v>1077</v>
      </c>
      <c r="B296" t="s">
        <v>645</v>
      </c>
      <c r="C296" t="s">
        <v>147</v>
      </c>
      <c r="D296"/>
      <c r="E296">
        <v>86.418000000000006</v>
      </c>
      <c r="F296" t="s">
        <v>1539</v>
      </c>
      <c r="G296">
        <v>943869</v>
      </c>
      <c r="H296">
        <v>0.48270083446054624</v>
      </c>
      <c r="I296">
        <v>862861</v>
      </c>
      <c r="J296">
        <v>0</v>
      </c>
      <c r="K296">
        <v>0.67922574037541039</v>
      </c>
      <c r="L296" s="126">
        <v>170709.17929999999</v>
      </c>
      <c r="M296">
        <v>40823</v>
      </c>
      <c r="N296">
        <v>63</v>
      </c>
      <c r="O296">
        <v>42.82</v>
      </c>
      <c r="P296">
        <v>0</v>
      </c>
      <c r="Q296">
        <v>5.3600000000000136</v>
      </c>
      <c r="R296">
        <v>10794.4</v>
      </c>
      <c r="S296">
        <v>1724.8811390000001</v>
      </c>
      <c r="T296">
        <v>2049.6398842058297</v>
      </c>
      <c r="U296">
        <v>0.40625172955758099</v>
      </c>
      <c r="V296">
        <v>0.15951099863003401</v>
      </c>
      <c r="W296" t="s">
        <v>1561</v>
      </c>
      <c r="X296">
        <v>9084.1</v>
      </c>
      <c r="Y296">
        <v>119</v>
      </c>
      <c r="Z296">
        <v>52523.109243697501</v>
      </c>
      <c r="AA296">
        <v>12.546218487394999</v>
      </c>
      <c r="AB296">
        <v>14.494799487394959</v>
      </c>
      <c r="AC296">
        <v>13</v>
      </c>
      <c r="AD296">
        <v>132.68316453846154</v>
      </c>
      <c r="AE296">
        <v>0.33229999999999998</v>
      </c>
      <c r="AF296">
        <v>0.11139854436900565</v>
      </c>
      <c r="AG296">
        <v>0.17108062727151216</v>
      </c>
      <c r="AH296">
        <v>0.288286479981122</v>
      </c>
      <c r="AI296">
        <v>159.5599799761043</v>
      </c>
      <c r="AJ296">
        <v>5.5925401312395087</v>
      </c>
      <c r="AK296">
        <v>1.6691834228368372</v>
      </c>
      <c r="AL296">
        <v>3.347191176577454</v>
      </c>
      <c r="AM296">
        <v>0</v>
      </c>
      <c r="AN296">
        <v>1.5447376438635201</v>
      </c>
      <c r="AO296">
        <v>198</v>
      </c>
      <c r="AP296">
        <v>3.4181818181818181E-2</v>
      </c>
      <c r="AQ296">
        <v>7.47</v>
      </c>
      <c r="AR296">
        <v>3.3683030382264638</v>
      </c>
      <c r="AS296">
        <v>-7546.2399999999907</v>
      </c>
      <c r="AT296">
        <v>0.51823538691059012</v>
      </c>
      <c r="AU296">
        <v>18619127.73</v>
      </c>
    </row>
    <row r="297" spans="1:47" ht="15" x14ac:dyDescent="0.25">
      <c r="A297" t="s">
        <v>1078</v>
      </c>
      <c r="B297" t="s">
        <v>220</v>
      </c>
      <c r="C297" t="s">
        <v>221</v>
      </c>
      <c r="D297"/>
      <c r="E297">
        <v>85.222999999999999</v>
      </c>
      <c r="F297" t="s">
        <v>1543</v>
      </c>
      <c r="G297">
        <v>-432403</v>
      </c>
      <c r="H297">
        <v>0.22222570625460564</v>
      </c>
      <c r="I297">
        <v>-568198</v>
      </c>
      <c r="J297">
        <v>0</v>
      </c>
      <c r="K297">
        <v>0.8565078205858353</v>
      </c>
      <c r="L297" s="126">
        <v>128276.01390000001</v>
      </c>
      <c r="M297">
        <v>32534</v>
      </c>
      <c r="N297">
        <v>0</v>
      </c>
      <c r="O297">
        <v>59.239999999999995</v>
      </c>
      <c r="P297">
        <v>0</v>
      </c>
      <c r="Q297">
        <v>61.22999999999999</v>
      </c>
      <c r="R297">
        <v>10493.5</v>
      </c>
      <c r="S297">
        <v>3785.8395700000001</v>
      </c>
      <c r="T297">
        <v>5000.0741199289796</v>
      </c>
      <c r="U297">
        <v>0.55520021520616103</v>
      </c>
      <c r="V297">
        <v>0.19709367399316399</v>
      </c>
      <c r="W297">
        <v>2.81983951052633E-4</v>
      </c>
      <c r="X297">
        <v>7945.2</v>
      </c>
      <c r="Y297">
        <v>218.6</v>
      </c>
      <c r="Z297">
        <v>56548.067223238802</v>
      </c>
      <c r="AA297">
        <v>13.459574468085099</v>
      </c>
      <c r="AB297">
        <v>17.318570768526993</v>
      </c>
      <c r="AC297">
        <v>21.1</v>
      </c>
      <c r="AD297">
        <v>179.42367630331754</v>
      </c>
      <c r="AE297">
        <v>0.35439999999999999</v>
      </c>
      <c r="AF297">
        <v>9.7230821810254678E-2</v>
      </c>
      <c r="AG297">
        <v>0.19201256767740568</v>
      </c>
      <c r="AH297">
        <v>0.29689148895534223</v>
      </c>
      <c r="AI297">
        <v>170.16436858680729</v>
      </c>
      <c r="AJ297">
        <v>5.2037968069666185</v>
      </c>
      <c r="AK297">
        <v>1.1145995358692362</v>
      </c>
      <c r="AL297">
        <v>3.2423196758846036</v>
      </c>
      <c r="AM297">
        <v>2.875</v>
      </c>
      <c r="AN297">
        <v>1.4673016204792899</v>
      </c>
      <c r="AO297">
        <v>317</v>
      </c>
      <c r="AP297">
        <v>2.7739251040221915E-3</v>
      </c>
      <c r="AQ297">
        <v>6.92</v>
      </c>
      <c r="AR297">
        <v>3.3818392548824003</v>
      </c>
      <c r="AS297">
        <v>106521.27000000002</v>
      </c>
      <c r="AT297">
        <v>0.52885084204570365</v>
      </c>
      <c r="AU297">
        <v>39726561.359999999</v>
      </c>
    </row>
    <row r="298" spans="1:47" ht="15" x14ac:dyDescent="0.25">
      <c r="A298" t="s">
        <v>1079</v>
      </c>
      <c r="B298" t="s">
        <v>222</v>
      </c>
      <c r="C298" t="s">
        <v>223</v>
      </c>
      <c r="D298"/>
      <c r="E298">
        <v>82.25500000000001</v>
      </c>
      <c r="F298" t="s">
        <v>1543</v>
      </c>
      <c r="G298">
        <v>1172285</v>
      </c>
      <c r="H298">
        <v>0.33896584306511163</v>
      </c>
      <c r="I298">
        <v>1123708</v>
      </c>
      <c r="J298">
        <v>3.9008360113701162E-3</v>
      </c>
      <c r="K298">
        <v>0.68147285700217264</v>
      </c>
      <c r="L298" s="126">
        <v>150427.59469999999</v>
      </c>
      <c r="M298">
        <v>35921</v>
      </c>
      <c r="N298">
        <v>47</v>
      </c>
      <c r="O298">
        <v>92.509999999999991</v>
      </c>
      <c r="P298">
        <v>0</v>
      </c>
      <c r="Q298">
        <v>-46.910000000000011</v>
      </c>
      <c r="R298">
        <v>9581.6</v>
      </c>
      <c r="S298">
        <v>2024.0852170000001</v>
      </c>
      <c r="T298">
        <v>2407.8902377529903</v>
      </c>
      <c r="U298">
        <v>0.40428952552346997</v>
      </c>
      <c r="V298">
        <v>0.16891133936877101</v>
      </c>
      <c r="W298">
        <v>1.21077807367831E-2</v>
      </c>
      <c r="X298">
        <v>8054.3</v>
      </c>
      <c r="Y298">
        <v>120.94</v>
      </c>
      <c r="Z298">
        <v>55037.824458409101</v>
      </c>
      <c r="AA298">
        <v>12.478260869565197</v>
      </c>
      <c r="AB298">
        <v>16.736275979824708</v>
      </c>
      <c r="AC298">
        <v>15.18</v>
      </c>
      <c r="AD298">
        <v>133.33894710144929</v>
      </c>
      <c r="AE298">
        <v>0.70879999999999999</v>
      </c>
      <c r="AF298">
        <v>0.10463510278961792</v>
      </c>
      <c r="AG298">
        <v>0.15227323266382048</v>
      </c>
      <c r="AH298">
        <v>0.26611738953986736</v>
      </c>
      <c r="AI298">
        <v>163.81820153375489</v>
      </c>
      <c r="AJ298">
        <v>6.2851709079503717</v>
      </c>
      <c r="AK298">
        <v>1.8531964943814803</v>
      </c>
      <c r="AL298">
        <v>2.4910662520884728</v>
      </c>
      <c r="AM298">
        <v>0</v>
      </c>
      <c r="AN298">
        <v>1.96293201724199</v>
      </c>
      <c r="AO298">
        <v>57</v>
      </c>
      <c r="AP298">
        <v>2.0164986251145739E-2</v>
      </c>
      <c r="AQ298">
        <v>19.88</v>
      </c>
      <c r="AR298">
        <v>4.0909522030877303</v>
      </c>
      <c r="AS298">
        <v>-72540.220000000088</v>
      </c>
      <c r="AT298">
        <v>0.28488040788957658</v>
      </c>
      <c r="AU298">
        <v>19393895.43</v>
      </c>
    </row>
    <row r="299" spans="1:47" ht="15" x14ac:dyDescent="0.25">
      <c r="A299" t="s">
        <v>1080</v>
      </c>
      <c r="B299" t="s">
        <v>224</v>
      </c>
      <c r="C299" t="s">
        <v>173</v>
      </c>
      <c r="D299"/>
      <c r="E299">
        <v>61.223000000000006</v>
      </c>
      <c r="F299" t="s">
        <v>1543</v>
      </c>
      <c r="G299">
        <v>2092377</v>
      </c>
      <c r="H299">
        <v>0.12961755966136343</v>
      </c>
      <c r="I299">
        <v>1969808</v>
      </c>
      <c r="J299">
        <v>1.451553349525378E-2</v>
      </c>
      <c r="K299">
        <v>0.5330453513391078</v>
      </c>
      <c r="L299" s="126">
        <v>57357.892699999997</v>
      </c>
      <c r="M299">
        <v>24453</v>
      </c>
      <c r="N299">
        <v>64</v>
      </c>
      <c r="O299">
        <v>1940.2000000000003</v>
      </c>
      <c r="P299">
        <v>664.79</v>
      </c>
      <c r="Q299">
        <v>-885.73</v>
      </c>
      <c r="R299">
        <v>12950</v>
      </c>
      <c r="S299">
        <v>6546.0198129999999</v>
      </c>
      <c r="T299">
        <v>9388.7896478726107</v>
      </c>
      <c r="U299">
        <v>0.99980809590623199</v>
      </c>
      <c r="V299">
        <v>0.194745925374119</v>
      </c>
      <c r="W299">
        <v>7.5911366936768504E-2</v>
      </c>
      <c r="X299">
        <v>9028.9</v>
      </c>
      <c r="Y299">
        <v>415.79</v>
      </c>
      <c r="Z299">
        <v>64403.002653262505</v>
      </c>
      <c r="AA299">
        <v>10.9663677130045</v>
      </c>
      <c r="AB299">
        <v>15.743572026744269</v>
      </c>
      <c r="AC299">
        <v>61</v>
      </c>
      <c r="AD299">
        <v>107.31180021311475</v>
      </c>
      <c r="AE299">
        <v>0.47620000000000001</v>
      </c>
      <c r="AF299">
        <v>0.11177919318709842</v>
      </c>
      <c r="AG299">
        <v>0.14228855591215464</v>
      </c>
      <c r="AH299">
        <v>0.25839415375046643</v>
      </c>
      <c r="AI299">
        <v>181.55780672092507</v>
      </c>
      <c r="AJ299">
        <v>6.6289536391410548</v>
      </c>
      <c r="AK299">
        <v>1.419343035353531</v>
      </c>
      <c r="AL299">
        <v>3.9765910435253069</v>
      </c>
      <c r="AM299">
        <v>0.5</v>
      </c>
      <c r="AN299">
        <v>0.551632103983272</v>
      </c>
      <c r="AO299">
        <v>16</v>
      </c>
      <c r="AP299">
        <v>0.52573781743308168</v>
      </c>
      <c r="AQ299">
        <v>81.69</v>
      </c>
      <c r="AR299">
        <v>2.6156790747463901</v>
      </c>
      <c r="AS299">
        <v>354009.24000000022</v>
      </c>
      <c r="AT299">
        <v>0.71926658761143192</v>
      </c>
      <c r="AU299">
        <v>84770640.030000001</v>
      </c>
    </row>
    <row r="300" spans="1:47" ht="15" x14ac:dyDescent="0.25">
      <c r="A300" t="s">
        <v>1081</v>
      </c>
      <c r="B300" t="s">
        <v>741</v>
      </c>
      <c r="C300" t="s">
        <v>192</v>
      </c>
      <c r="D300"/>
      <c r="E300">
        <v>97.059000000000012</v>
      </c>
      <c r="F300" t="s">
        <v>1543</v>
      </c>
      <c r="G300">
        <v>74497</v>
      </c>
      <c r="H300">
        <v>9.3616979474192369E-2</v>
      </c>
      <c r="I300">
        <v>44497</v>
      </c>
      <c r="J300">
        <v>0</v>
      </c>
      <c r="K300">
        <v>0.6200343373414805</v>
      </c>
      <c r="L300" s="126">
        <v>207827.58549999999</v>
      </c>
      <c r="M300">
        <v>39620</v>
      </c>
      <c r="N300" t="s">
        <v>1561</v>
      </c>
      <c r="O300">
        <v>15.049999999999999</v>
      </c>
      <c r="P300">
        <v>0</v>
      </c>
      <c r="Q300">
        <v>47.13000000000001</v>
      </c>
      <c r="R300">
        <v>15458.4</v>
      </c>
      <c r="S300">
        <v>487.172012</v>
      </c>
      <c r="T300">
        <v>601.91018802155008</v>
      </c>
      <c r="U300">
        <v>0.39774010868259801</v>
      </c>
      <c r="V300">
        <v>0.16129095281442399</v>
      </c>
      <c r="W300" t="s">
        <v>1561</v>
      </c>
      <c r="X300">
        <v>12511.6</v>
      </c>
      <c r="Y300">
        <v>39.520000000000003</v>
      </c>
      <c r="Z300">
        <v>53096.118927125499</v>
      </c>
      <c r="AA300">
        <v>10.365384615384599</v>
      </c>
      <c r="AB300">
        <v>12.327227024291497</v>
      </c>
      <c r="AC300">
        <v>5</v>
      </c>
      <c r="AD300">
        <v>97.434402399999996</v>
      </c>
      <c r="AE300">
        <v>0.68669999999999998</v>
      </c>
      <c r="AF300">
        <v>0.10534957666838254</v>
      </c>
      <c r="AG300">
        <v>0.16376415375470063</v>
      </c>
      <c r="AH300">
        <v>0.27814050019128173</v>
      </c>
      <c r="AI300">
        <v>361.99739651710536</v>
      </c>
      <c r="AJ300">
        <v>9.1165238297751703</v>
      </c>
      <c r="AK300">
        <v>2.1538596580760396</v>
      </c>
      <c r="AL300">
        <v>1.9799317853193841</v>
      </c>
      <c r="AM300">
        <v>0</v>
      </c>
      <c r="AN300">
        <v>0.81071031493527002</v>
      </c>
      <c r="AO300">
        <v>23</v>
      </c>
      <c r="AP300">
        <v>1.9672131147540985E-2</v>
      </c>
      <c r="AQ300">
        <v>11.09</v>
      </c>
      <c r="AR300">
        <v>4.7546399644178097</v>
      </c>
      <c r="AS300">
        <v>-52068.959999999992</v>
      </c>
      <c r="AT300">
        <v>0.35127907416268678</v>
      </c>
      <c r="AU300">
        <v>7530889.1399999997</v>
      </c>
    </row>
    <row r="301" spans="1:47" ht="15" x14ac:dyDescent="0.25">
      <c r="A301" t="s">
        <v>1082</v>
      </c>
      <c r="B301" t="s">
        <v>369</v>
      </c>
      <c r="C301" t="s">
        <v>102</v>
      </c>
      <c r="D301"/>
      <c r="E301">
        <v>89.11</v>
      </c>
      <c r="F301" t="s">
        <v>1539</v>
      </c>
      <c r="G301">
        <v>950911</v>
      </c>
      <c r="H301">
        <v>0.37164676930734519</v>
      </c>
      <c r="I301">
        <v>986893</v>
      </c>
      <c r="J301">
        <v>8.1015204639506705E-3</v>
      </c>
      <c r="K301">
        <v>0.68700851278549768</v>
      </c>
      <c r="L301" s="126">
        <v>161079.96309999999</v>
      </c>
      <c r="M301">
        <v>33589</v>
      </c>
      <c r="N301">
        <v>45</v>
      </c>
      <c r="O301">
        <v>46.28</v>
      </c>
      <c r="P301">
        <v>0</v>
      </c>
      <c r="Q301">
        <v>13.260000000000005</v>
      </c>
      <c r="R301">
        <v>10955.6</v>
      </c>
      <c r="S301">
        <v>1105.1847869999999</v>
      </c>
      <c r="T301">
        <v>1421.54270295743</v>
      </c>
      <c r="U301">
        <v>0.40091233720538</v>
      </c>
      <c r="V301">
        <v>0.20368489292279801</v>
      </c>
      <c r="W301">
        <v>2.7144781897907198E-3</v>
      </c>
      <c r="X301">
        <v>8517.5</v>
      </c>
      <c r="Y301">
        <v>78</v>
      </c>
      <c r="Z301">
        <v>50537.910256410309</v>
      </c>
      <c r="AA301">
        <v>13.304878048780498</v>
      </c>
      <c r="AB301">
        <v>14.169035730769229</v>
      </c>
      <c r="AC301">
        <v>13.5</v>
      </c>
      <c r="AD301">
        <v>81.865539777777769</v>
      </c>
      <c r="AE301">
        <v>0.443</v>
      </c>
      <c r="AF301">
        <v>0.11881838364291575</v>
      </c>
      <c r="AG301">
        <v>0.20275136573025712</v>
      </c>
      <c r="AH301">
        <v>0.32742591218362438</v>
      </c>
      <c r="AI301">
        <v>165.7568961813804</v>
      </c>
      <c r="AJ301">
        <v>4.7165126752259923</v>
      </c>
      <c r="AK301">
        <v>0.78364693873094893</v>
      </c>
      <c r="AL301">
        <v>2.9241297109044067</v>
      </c>
      <c r="AM301">
        <v>1.5</v>
      </c>
      <c r="AN301">
        <v>1.0993203556155</v>
      </c>
      <c r="AO301">
        <v>118</v>
      </c>
      <c r="AP301">
        <v>3.5294117647058823E-2</v>
      </c>
      <c r="AQ301">
        <v>3</v>
      </c>
      <c r="AR301">
        <v>3.9080144759744506</v>
      </c>
      <c r="AS301">
        <v>19331.030000000028</v>
      </c>
      <c r="AT301">
        <v>0.53442043383224147</v>
      </c>
      <c r="AU301">
        <v>12107932.09</v>
      </c>
    </row>
    <row r="302" spans="1:47" ht="15" x14ac:dyDescent="0.25">
      <c r="A302" t="s">
        <v>1083</v>
      </c>
      <c r="B302" t="s">
        <v>712</v>
      </c>
      <c r="C302" t="s">
        <v>100</v>
      </c>
      <c r="D302"/>
      <c r="E302">
        <v>94.036000000000001</v>
      </c>
      <c r="F302" t="s">
        <v>1541</v>
      </c>
      <c r="G302">
        <v>669222</v>
      </c>
      <c r="H302">
        <v>0.17427730351944407</v>
      </c>
      <c r="I302">
        <v>669222</v>
      </c>
      <c r="J302">
        <v>2.7447085431078723E-3</v>
      </c>
      <c r="K302">
        <v>0.74939975413818394</v>
      </c>
      <c r="L302" s="126">
        <v>122825.80740000001</v>
      </c>
      <c r="M302">
        <v>37602</v>
      </c>
      <c r="N302">
        <v>40</v>
      </c>
      <c r="O302">
        <v>58.190000000000005</v>
      </c>
      <c r="P302">
        <v>0</v>
      </c>
      <c r="Q302">
        <v>79.110000000000014</v>
      </c>
      <c r="R302">
        <v>9087.9</v>
      </c>
      <c r="S302">
        <v>2815.2525719999999</v>
      </c>
      <c r="T302">
        <v>3303.1667013367996</v>
      </c>
      <c r="U302">
        <v>0.34456617308438098</v>
      </c>
      <c r="V302">
        <v>0.14385596519046501</v>
      </c>
      <c r="W302">
        <v>4.4935708880332699E-3</v>
      </c>
      <c r="X302">
        <v>7745.5</v>
      </c>
      <c r="Y302">
        <v>163.11000000000001</v>
      </c>
      <c r="Z302">
        <v>57794.416957881207</v>
      </c>
      <c r="AA302">
        <v>14.484536082474198</v>
      </c>
      <c r="AB302">
        <v>17.259840426705903</v>
      </c>
      <c r="AC302">
        <v>16</v>
      </c>
      <c r="AD302">
        <v>175.95328574999999</v>
      </c>
      <c r="AE302">
        <v>0.58699999999999997</v>
      </c>
      <c r="AF302">
        <v>0.11126066370793748</v>
      </c>
      <c r="AG302">
        <v>0.15552362207597972</v>
      </c>
      <c r="AH302">
        <v>0.27272598701461204</v>
      </c>
      <c r="AI302">
        <v>161.51943329083301</v>
      </c>
      <c r="AJ302">
        <v>5.2448171614055301</v>
      </c>
      <c r="AK302">
        <v>1.3025443901494993</v>
      </c>
      <c r="AL302">
        <v>3.0611852840661684</v>
      </c>
      <c r="AM302">
        <v>1.3</v>
      </c>
      <c r="AN302">
        <v>1.2537082967699</v>
      </c>
      <c r="AO302">
        <v>37</v>
      </c>
      <c r="AP302">
        <v>2.4986709197235512E-2</v>
      </c>
      <c r="AQ302">
        <v>47.59</v>
      </c>
      <c r="AR302">
        <v>3.0637067047180326</v>
      </c>
      <c r="AS302">
        <v>29047.600000000093</v>
      </c>
      <c r="AT302">
        <v>0.52155770365695864</v>
      </c>
      <c r="AU302">
        <v>25584786.039999999</v>
      </c>
    </row>
    <row r="303" spans="1:47" ht="15" x14ac:dyDescent="0.25">
      <c r="A303" t="s">
        <v>1084</v>
      </c>
      <c r="B303" t="s">
        <v>225</v>
      </c>
      <c r="C303" t="s">
        <v>145</v>
      </c>
      <c r="D303"/>
      <c r="E303">
        <v>88.903000000000006</v>
      </c>
      <c r="F303" t="s">
        <v>1543</v>
      </c>
      <c r="G303">
        <v>2665848</v>
      </c>
      <c r="H303">
        <v>0.30646925278839088</v>
      </c>
      <c r="I303">
        <v>2665848</v>
      </c>
      <c r="J303">
        <v>0</v>
      </c>
      <c r="K303">
        <v>0.78813279169364758</v>
      </c>
      <c r="L303" s="126">
        <v>174399.86120000001</v>
      </c>
      <c r="M303">
        <v>59076</v>
      </c>
      <c r="N303">
        <v>103</v>
      </c>
      <c r="O303">
        <v>44.53</v>
      </c>
      <c r="P303">
        <v>0</v>
      </c>
      <c r="Q303">
        <v>-28.59</v>
      </c>
      <c r="R303">
        <v>10495.300000000001</v>
      </c>
      <c r="S303">
        <v>4505.6528429999998</v>
      </c>
      <c r="T303">
        <v>5215.3737440842597</v>
      </c>
      <c r="U303">
        <v>0.140241447581051</v>
      </c>
      <c r="V303">
        <v>0.11683904160922499</v>
      </c>
      <c r="W303">
        <v>1.36476604262873E-2</v>
      </c>
      <c r="X303">
        <v>9067.1</v>
      </c>
      <c r="Y303">
        <v>246.97</v>
      </c>
      <c r="Z303">
        <v>72725.4280276957</v>
      </c>
      <c r="AA303">
        <v>11.961685823754799</v>
      </c>
      <c r="AB303">
        <v>18.243725322913715</v>
      </c>
      <c r="AC303">
        <v>26.900000000000002</v>
      </c>
      <c r="AD303">
        <v>167.49638821561336</v>
      </c>
      <c r="AE303">
        <v>0.75309999999999999</v>
      </c>
      <c r="AF303">
        <v>0.11566355255037297</v>
      </c>
      <c r="AG303">
        <v>0.12797674014399582</v>
      </c>
      <c r="AH303">
        <v>0.24993421142285965</v>
      </c>
      <c r="AI303">
        <v>139.50719727032464</v>
      </c>
      <c r="AJ303">
        <v>5.232022730924589</v>
      </c>
      <c r="AK303">
        <v>1.164015807283505</v>
      </c>
      <c r="AL303">
        <v>2.9104723253220399</v>
      </c>
      <c r="AM303">
        <v>5</v>
      </c>
      <c r="AN303">
        <v>0.69893765328312796</v>
      </c>
      <c r="AO303">
        <v>16</v>
      </c>
      <c r="AP303">
        <v>0.12892898719441212</v>
      </c>
      <c r="AQ303">
        <v>201.19</v>
      </c>
      <c r="AR303">
        <v>5.084291026298569</v>
      </c>
      <c r="AS303">
        <v>-59197.14000000013</v>
      </c>
      <c r="AT303">
        <v>0.27300766850886693</v>
      </c>
      <c r="AU303">
        <v>47288274.259999998</v>
      </c>
    </row>
    <row r="304" spans="1:47" ht="15" x14ac:dyDescent="0.25">
      <c r="A304" t="s">
        <v>1085</v>
      </c>
      <c r="B304" t="s">
        <v>589</v>
      </c>
      <c r="C304" t="s">
        <v>136</v>
      </c>
      <c r="D304"/>
      <c r="E304">
        <v>90.403000000000006</v>
      </c>
      <c r="F304" t="s">
        <v>1539</v>
      </c>
      <c r="G304">
        <v>25660</v>
      </c>
      <c r="H304">
        <v>0.36673258350525861</v>
      </c>
      <c r="I304">
        <v>29986</v>
      </c>
      <c r="J304">
        <v>0</v>
      </c>
      <c r="K304">
        <v>0.80437511153356112</v>
      </c>
      <c r="L304" s="126">
        <v>133549.92370000001</v>
      </c>
      <c r="M304">
        <v>34644</v>
      </c>
      <c r="N304">
        <v>5</v>
      </c>
      <c r="O304">
        <v>6.18</v>
      </c>
      <c r="P304">
        <v>0</v>
      </c>
      <c r="Q304">
        <v>308.76</v>
      </c>
      <c r="R304">
        <v>10187.200000000001</v>
      </c>
      <c r="S304">
        <v>537.03036099999997</v>
      </c>
      <c r="T304">
        <v>624.00812081833396</v>
      </c>
      <c r="U304">
        <v>0.441151830892481</v>
      </c>
      <c r="V304">
        <v>0.137749561984262</v>
      </c>
      <c r="W304" t="s">
        <v>1561</v>
      </c>
      <c r="X304">
        <v>8767.3000000000011</v>
      </c>
      <c r="Y304">
        <v>35.71</v>
      </c>
      <c r="Z304">
        <v>59535.396247549703</v>
      </c>
      <c r="AA304">
        <v>4.3076923076923093</v>
      </c>
      <c r="AB304">
        <v>15.038654746569588</v>
      </c>
      <c r="AC304">
        <v>8.59</v>
      </c>
      <c r="AD304">
        <v>62.51808626309662</v>
      </c>
      <c r="AE304">
        <v>0.56489999999999996</v>
      </c>
      <c r="AF304">
        <v>0.11697640775886162</v>
      </c>
      <c r="AG304">
        <v>0.14483663750118764</v>
      </c>
      <c r="AH304">
        <v>0.26200580536507134</v>
      </c>
      <c r="AI304">
        <v>217.86477729515187</v>
      </c>
      <c r="AJ304">
        <v>4.4971776923076927</v>
      </c>
      <c r="AK304">
        <v>1.1470851282051282</v>
      </c>
      <c r="AL304">
        <v>2.0617987179487178</v>
      </c>
      <c r="AM304">
        <v>0.5</v>
      </c>
      <c r="AN304">
        <v>0.72742139617937096</v>
      </c>
      <c r="AO304">
        <v>6</v>
      </c>
      <c r="AP304">
        <v>7.7519379844961239E-3</v>
      </c>
      <c r="AQ304">
        <v>25.83</v>
      </c>
      <c r="AR304">
        <v>3.3102503044034464</v>
      </c>
      <c r="AS304">
        <v>-7724.1100000000151</v>
      </c>
      <c r="AT304">
        <v>0.48173357475324485</v>
      </c>
      <c r="AU304">
        <v>5470855.4000000004</v>
      </c>
    </row>
    <row r="305" spans="1:47" ht="15" x14ac:dyDescent="0.25">
      <c r="A305" t="s">
        <v>1086</v>
      </c>
      <c r="B305" t="s">
        <v>677</v>
      </c>
      <c r="C305" t="s">
        <v>228</v>
      </c>
      <c r="D305"/>
      <c r="E305">
        <v>83.841999999999999</v>
      </c>
      <c r="F305" t="s">
        <v>1543</v>
      </c>
      <c r="G305">
        <v>900665</v>
      </c>
      <c r="H305">
        <v>1.0129921075598218</v>
      </c>
      <c r="I305">
        <v>840178</v>
      </c>
      <c r="J305">
        <v>5.6041767921856936E-3</v>
      </c>
      <c r="K305">
        <v>0.61026714059352549</v>
      </c>
      <c r="L305" s="126">
        <v>154115.85019999999</v>
      </c>
      <c r="M305">
        <v>38778</v>
      </c>
      <c r="N305">
        <v>20</v>
      </c>
      <c r="O305">
        <v>10.780000000000001</v>
      </c>
      <c r="P305">
        <v>0</v>
      </c>
      <c r="Q305">
        <v>31.040000000000006</v>
      </c>
      <c r="R305">
        <v>11034.4</v>
      </c>
      <c r="S305">
        <v>493.38411300000001</v>
      </c>
      <c r="T305">
        <v>550.64637280019701</v>
      </c>
      <c r="U305">
        <v>0.38129107939071399</v>
      </c>
      <c r="V305">
        <v>0.108064811158603</v>
      </c>
      <c r="W305" t="s">
        <v>1561</v>
      </c>
      <c r="X305">
        <v>9886.9</v>
      </c>
      <c r="Y305">
        <v>38.33</v>
      </c>
      <c r="Z305">
        <v>48118.010435690107</v>
      </c>
      <c r="AA305">
        <v>12.136363636363599</v>
      </c>
      <c r="AB305">
        <v>12.872009209496479</v>
      </c>
      <c r="AC305">
        <v>3.79</v>
      </c>
      <c r="AD305">
        <v>130.18050474934037</v>
      </c>
      <c r="AE305">
        <v>0.74199999999999999</v>
      </c>
      <c r="AF305">
        <v>0.12851926530737634</v>
      </c>
      <c r="AG305">
        <v>8.7724744600297597E-2</v>
      </c>
      <c r="AH305">
        <v>0.22328742768740253</v>
      </c>
      <c r="AI305">
        <v>204.32559002968949</v>
      </c>
      <c r="AJ305">
        <v>5.1617875033478491</v>
      </c>
      <c r="AK305">
        <v>0.9692523633333664</v>
      </c>
      <c r="AL305">
        <v>3.1889601333187847</v>
      </c>
      <c r="AM305">
        <v>0</v>
      </c>
      <c r="AN305">
        <v>0.98044409191638904</v>
      </c>
      <c r="AO305">
        <v>39</v>
      </c>
      <c r="AP305">
        <v>2.9045643153526972E-2</v>
      </c>
      <c r="AQ305">
        <v>7.36</v>
      </c>
      <c r="AR305">
        <v>3.6054566059573374</v>
      </c>
      <c r="AS305">
        <v>-5705.2600000000093</v>
      </c>
      <c r="AT305">
        <v>0.61269594313922393</v>
      </c>
      <c r="AU305">
        <v>5444186.6100000003</v>
      </c>
    </row>
    <row r="306" spans="1:47" ht="15" x14ac:dyDescent="0.25">
      <c r="A306" t="s">
        <v>1087</v>
      </c>
      <c r="B306" t="s">
        <v>536</v>
      </c>
      <c r="C306" t="s">
        <v>202</v>
      </c>
      <c r="D306"/>
      <c r="E306">
        <v>84.23</v>
      </c>
      <c r="F306" t="s">
        <v>1543</v>
      </c>
      <c r="G306">
        <v>2154189</v>
      </c>
      <c r="H306">
        <v>0.77062768899080525</v>
      </c>
      <c r="I306">
        <v>2399167</v>
      </c>
      <c r="J306">
        <v>4.6468991143137862E-3</v>
      </c>
      <c r="K306">
        <v>0.57189756546051085</v>
      </c>
      <c r="L306" s="126">
        <v>103391.2956</v>
      </c>
      <c r="M306">
        <v>36029</v>
      </c>
      <c r="N306">
        <v>19</v>
      </c>
      <c r="O306">
        <v>25.799999999999997</v>
      </c>
      <c r="P306">
        <v>0</v>
      </c>
      <c r="Q306">
        <v>8.4500000000000171</v>
      </c>
      <c r="R306">
        <v>9643.4</v>
      </c>
      <c r="S306">
        <v>1180.9838749999999</v>
      </c>
      <c r="T306">
        <v>1442.4875546436301</v>
      </c>
      <c r="U306">
        <v>0.41998629151477601</v>
      </c>
      <c r="V306">
        <v>0.17173928306176101</v>
      </c>
      <c r="W306" t="s">
        <v>1561</v>
      </c>
      <c r="X306">
        <v>7895.2</v>
      </c>
      <c r="Y306">
        <v>67.47</v>
      </c>
      <c r="Z306">
        <v>53902.197124648003</v>
      </c>
      <c r="AA306">
        <v>12.875</v>
      </c>
      <c r="AB306">
        <v>17.503836890469838</v>
      </c>
      <c r="AC306">
        <v>8.2100000000000009</v>
      </c>
      <c r="AD306">
        <v>143.84700060901338</v>
      </c>
      <c r="AE306">
        <v>0.40970000000000001</v>
      </c>
      <c r="AF306">
        <v>0.11383316865774767</v>
      </c>
      <c r="AG306">
        <v>0.13885449808755335</v>
      </c>
      <c r="AH306">
        <v>0.25793406912915401</v>
      </c>
      <c r="AI306">
        <v>185.10498291096482</v>
      </c>
      <c r="AJ306">
        <v>5.5892451716787281</v>
      </c>
      <c r="AK306">
        <v>1.4059275591703797</v>
      </c>
      <c r="AL306">
        <v>2.4756862117233744</v>
      </c>
      <c r="AM306">
        <v>0.5</v>
      </c>
      <c r="AN306">
        <v>1.5468571773633599</v>
      </c>
      <c r="AO306">
        <v>114</v>
      </c>
      <c r="AP306">
        <v>1.6859852476290831E-2</v>
      </c>
      <c r="AQ306">
        <v>6.65</v>
      </c>
      <c r="AR306">
        <v>3.7117746554564803</v>
      </c>
      <c r="AS306">
        <v>-33601.699999999953</v>
      </c>
      <c r="AT306">
        <v>0.43827863441403891</v>
      </c>
      <c r="AU306">
        <v>11388737.300000001</v>
      </c>
    </row>
    <row r="307" spans="1:47" ht="15" x14ac:dyDescent="0.25">
      <c r="A307" t="s">
        <v>1088</v>
      </c>
      <c r="B307" t="s">
        <v>620</v>
      </c>
      <c r="C307" t="s">
        <v>141</v>
      </c>
      <c r="D307"/>
      <c r="E307">
        <v>74.994</v>
      </c>
      <c r="F307" t="s">
        <v>1543</v>
      </c>
      <c r="G307">
        <v>860996</v>
      </c>
      <c r="H307">
        <v>0.44922602912600579</v>
      </c>
      <c r="I307">
        <v>923992</v>
      </c>
      <c r="J307">
        <v>0</v>
      </c>
      <c r="K307">
        <v>0.79509356579919399</v>
      </c>
      <c r="L307" s="126">
        <v>66710.768599999996</v>
      </c>
      <c r="M307">
        <v>30518</v>
      </c>
      <c r="N307">
        <v>79</v>
      </c>
      <c r="O307">
        <v>157.00000000000003</v>
      </c>
      <c r="P307">
        <v>0</v>
      </c>
      <c r="Q307">
        <v>674.13</v>
      </c>
      <c r="R307">
        <v>11218.7</v>
      </c>
      <c r="S307">
        <v>3969.6828949999999</v>
      </c>
      <c r="T307">
        <v>4894.5262040501402</v>
      </c>
      <c r="U307">
        <v>0.62139533389605905</v>
      </c>
      <c r="V307">
        <v>0.13686557475014599</v>
      </c>
      <c r="W307">
        <v>4.1302732821937402E-2</v>
      </c>
      <c r="X307">
        <v>9098.9</v>
      </c>
      <c r="Y307">
        <v>237.75</v>
      </c>
      <c r="Z307">
        <v>64686.06414300741</v>
      </c>
      <c r="AA307">
        <v>11.934065934065899</v>
      </c>
      <c r="AB307">
        <v>16.696878633017874</v>
      </c>
      <c r="AC307">
        <v>21</v>
      </c>
      <c r="AD307">
        <v>189.03251880952379</v>
      </c>
      <c r="AE307">
        <v>0.90810000000000002</v>
      </c>
      <c r="AF307">
        <v>0.10685335698637305</v>
      </c>
      <c r="AG307">
        <v>0.17509951898219672</v>
      </c>
      <c r="AH307">
        <v>0.28659856314206422</v>
      </c>
      <c r="AI307">
        <v>165.10940982856516</v>
      </c>
      <c r="AJ307">
        <v>6.2494894970035029</v>
      </c>
      <c r="AK307">
        <v>1.195401872352891</v>
      </c>
      <c r="AL307">
        <v>3.0820904075479989</v>
      </c>
      <c r="AM307">
        <v>0.5</v>
      </c>
      <c r="AN307">
        <v>1.12140911427773</v>
      </c>
      <c r="AO307">
        <v>11</v>
      </c>
      <c r="AP307">
        <v>3.1108881083793276E-2</v>
      </c>
      <c r="AQ307">
        <v>170.27</v>
      </c>
      <c r="AR307">
        <v>2.9878317938285446</v>
      </c>
      <c r="AS307">
        <v>-15738.589999999851</v>
      </c>
      <c r="AT307">
        <v>0.7008998133086396</v>
      </c>
      <c r="AU307">
        <v>44534797.509999998</v>
      </c>
    </row>
    <row r="308" spans="1:47" ht="15" x14ac:dyDescent="0.25">
      <c r="A308" t="s">
        <v>1089</v>
      </c>
      <c r="B308" t="s">
        <v>226</v>
      </c>
      <c r="C308" t="s">
        <v>145</v>
      </c>
      <c r="D308"/>
      <c r="E308">
        <v>107.602</v>
      </c>
      <c r="F308" t="s">
        <v>1539</v>
      </c>
      <c r="G308">
        <v>1022980</v>
      </c>
      <c r="H308">
        <v>0.45156648659739923</v>
      </c>
      <c r="I308">
        <v>1060099</v>
      </c>
      <c r="J308">
        <v>0</v>
      </c>
      <c r="K308">
        <v>0.69658974741041013</v>
      </c>
      <c r="L308" s="126">
        <v>218333.5809</v>
      </c>
      <c r="M308">
        <v>68094</v>
      </c>
      <c r="N308">
        <v>22</v>
      </c>
      <c r="O308">
        <v>3.55</v>
      </c>
      <c r="P308">
        <v>0</v>
      </c>
      <c r="Q308">
        <v>-6.5</v>
      </c>
      <c r="R308">
        <v>12838.4</v>
      </c>
      <c r="S308">
        <v>1418.2488639999999</v>
      </c>
      <c r="T308">
        <v>1613.71932543465</v>
      </c>
      <c r="U308">
        <v>9.7210119817166304E-2</v>
      </c>
      <c r="V308">
        <v>0.10816650863892401</v>
      </c>
      <c r="W308">
        <v>9.7188359179253298E-3</v>
      </c>
      <c r="X308">
        <v>11283.300000000001</v>
      </c>
      <c r="Y308">
        <v>94.83</v>
      </c>
      <c r="Z308">
        <v>74230.87630496679</v>
      </c>
      <c r="AA308">
        <v>9.66</v>
      </c>
      <c r="AB308">
        <v>14.955698238953916</v>
      </c>
      <c r="AC308">
        <v>8.3000000000000007</v>
      </c>
      <c r="AD308">
        <v>170.87335710843371</v>
      </c>
      <c r="AE308">
        <v>0.31019999999999998</v>
      </c>
      <c r="AF308">
        <v>0.11831749569084453</v>
      </c>
      <c r="AG308">
        <v>0.11782154954044706</v>
      </c>
      <c r="AH308">
        <v>0.23934355478113922</v>
      </c>
      <c r="AI308">
        <v>187.51998097845825</v>
      </c>
      <c r="AJ308">
        <v>5.4835038165068628</v>
      </c>
      <c r="AK308">
        <v>1.2645630757661215</v>
      </c>
      <c r="AL308">
        <v>1.3039927429968039</v>
      </c>
      <c r="AM308">
        <v>0</v>
      </c>
      <c r="AN308">
        <v>0.84894745877373901</v>
      </c>
      <c r="AO308">
        <v>3</v>
      </c>
      <c r="AP308">
        <v>6.6298342541436461E-2</v>
      </c>
      <c r="AQ308">
        <v>227</v>
      </c>
      <c r="AR308" t="s">
        <v>1561</v>
      </c>
      <c r="AS308" t="s">
        <v>1561</v>
      </c>
      <c r="AT308" t="s">
        <v>1561</v>
      </c>
      <c r="AU308">
        <v>18208038.949999999</v>
      </c>
    </row>
    <row r="309" spans="1:47" ht="15" x14ac:dyDescent="0.25">
      <c r="A309" t="s">
        <v>1090</v>
      </c>
      <c r="B309" t="s">
        <v>425</v>
      </c>
      <c r="C309" t="s">
        <v>198</v>
      </c>
      <c r="D309"/>
      <c r="E309">
        <v>85.481999999999999</v>
      </c>
      <c r="F309" t="s">
        <v>1540</v>
      </c>
      <c r="G309">
        <v>1141400</v>
      </c>
      <c r="H309">
        <v>0.28151819652935101</v>
      </c>
      <c r="I309">
        <v>1137463</v>
      </c>
      <c r="J309">
        <v>0</v>
      </c>
      <c r="K309">
        <v>0.61313407045988888</v>
      </c>
      <c r="L309" s="126">
        <v>100727.5328</v>
      </c>
      <c r="M309">
        <v>41677</v>
      </c>
      <c r="N309">
        <v>34</v>
      </c>
      <c r="O309">
        <v>42.490000000000009</v>
      </c>
      <c r="P309">
        <v>0</v>
      </c>
      <c r="Q309">
        <v>35.900000000000006</v>
      </c>
      <c r="R309">
        <v>9643.9</v>
      </c>
      <c r="S309">
        <v>1497.7096939999999</v>
      </c>
      <c r="T309">
        <v>1804.4974987373903</v>
      </c>
      <c r="U309">
        <v>0.35733547104890401</v>
      </c>
      <c r="V309">
        <v>0.132265275302411</v>
      </c>
      <c r="W309">
        <v>1.1285511516492899E-3</v>
      </c>
      <c r="X309">
        <v>8004.3</v>
      </c>
      <c r="Y309">
        <v>97.76</v>
      </c>
      <c r="Z309">
        <v>48873.0769230769</v>
      </c>
      <c r="AA309">
        <v>10.939393939393899</v>
      </c>
      <c r="AB309">
        <v>15.320271010638296</v>
      </c>
      <c r="AC309">
        <v>9</v>
      </c>
      <c r="AD309">
        <v>166.4121882222222</v>
      </c>
      <c r="AE309">
        <v>0.54259999999999997</v>
      </c>
      <c r="AF309">
        <v>0.11304633024732447</v>
      </c>
      <c r="AG309">
        <v>0.13763794762328296</v>
      </c>
      <c r="AH309">
        <v>0.25629561987677513</v>
      </c>
      <c r="AI309">
        <v>192.66217021627958</v>
      </c>
      <c r="AJ309">
        <v>4.7723345878732424</v>
      </c>
      <c r="AK309">
        <v>1.4947442402062714</v>
      </c>
      <c r="AL309">
        <v>2.2460331586681082</v>
      </c>
      <c r="AM309">
        <v>3.7</v>
      </c>
      <c r="AN309">
        <v>1.12309770704715</v>
      </c>
      <c r="AO309">
        <v>31</v>
      </c>
      <c r="AP309">
        <v>2.7749229188078109E-2</v>
      </c>
      <c r="AQ309">
        <v>29.19</v>
      </c>
      <c r="AR309">
        <v>3.175872380135691</v>
      </c>
      <c r="AS309">
        <v>113466.85999999999</v>
      </c>
      <c r="AT309">
        <v>0.56745161040386372</v>
      </c>
      <c r="AU309">
        <v>14443828.74</v>
      </c>
    </row>
    <row r="310" spans="1:47" ht="15" x14ac:dyDescent="0.25">
      <c r="A310" t="s">
        <v>1091</v>
      </c>
      <c r="B310" t="s">
        <v>553</v>
      </c>
      <c r="C310" t="s">
        <v>269</v>
      </c>
      <c r="D310"/>
      <c r="E310">
        <v>85.666000000000011</v>
      </c>
      <c r="F310" t="s">
        <v>1540</v>
      </c>
      <c r="G310">
        <v>565568</v>
      </c>
      <c r="H310">
        <v>7.8991453645533338E-2</v>
      </c>
      <c r="I310">
        <v>565568</v>
      </c>
      <c r="J310">
        <v>0</v>
      </c>
      <c r="K310">
        <v>0.77275888733096465</v>
      </c>
      <c r="L310" s="126">
        <v>130438.9733</v>
      </c>
      <c r="M310">
        <v>37441</v>
      </c>
      <c r="N310">
        <v>38</v>
      </c>
      <c r="O310">
        <v>73.28</v>
      </c>
      <c r="P310">
        <v>0</v>
      </c>
      <c r="Q310">
        <v>250.67000000000002</v>
      </c>
      <c r="R310">
        <v>9075.4</v>
      </c>
      <c r="S310">
        <v>3037.5006819999999</v>
      </c>
      <c r="T310">
        <v>3585.1163400699702</v>
      </c>
      <c r="U310">
        <v>0.38121851852147198</v>
      </c>
      <c r="V310">
        <v>0.110603398047237</v>
      </c>
      <c r="W310">
        <v>1.53009829019686E-2</v>
      </c>
      <c r="X310">
        <v>7689.2</v>
      </c>
      <c r="Y310">
        <v>145.83000000000001</v>
      </c>
      <c r="Z310">
        <v>66482.475896591903</v>
      </c>
      <c r="AA310">
        <v>14.764705882352898</v>
      </c>
      <c r="AB310">
        <v>20.829052197764518</v>
      </c>
      <c r="AC310">
        <v>19</v>
      </c>
      <c r="AD310">
        <v>159.8684569473684</v>
      </c>
      <c r="AE310">
        <v>0.3765</v>
      </c>
      <c r="AF310">
        <v>0.11154212654240045</v>
      </c>
      <c r="AG310">
        <v>0.15053038620178694</v>
      </c>
      <c r="AH310">
        <v>0.2665774394466856</v>
      </c>
      <c r="AI310">
        <v>141.16704649352241</v>
      </c>
      <c r="AJ310">
        <v>5.2183065101038961</v>
      </c>
      <c r="AK310">
        <v>1.6191364871325458</v>
      </c>
      <c r="AL310">
        <v>2.0222336547767581</v>
      </c>
      <c r="AM310">
        <v>1.5</v>
      </c>
      <c r="AN310">
        <v>0.72852691335472197</v>
      </c>
      <c r="AO310">
        <v>45</v>
      </c>
      <c r="AP310">
        <v>4.139562389118865E-3</v>
      </c>
      <c r="AQ310">
        <v>29.6</v>
      </c>
      <c r="AR310">
        <v>3.4551824077265292</v>
      </c>
      <c r="AS310">
        <v>-20264.939999999944</v>
      </c>
      <c r="AT310">
        <v>0.3659459626455851</v>
      </c>
      <c r="AU310">
        <v>27566552.969999999</v>
      </c>
    </row>
    <row r="311" spans="1:47" ht="15" x14ac:dyDescent="0.25">
      <c r="A311" t="s">
        <v>1092</v>
      </c>
      <c r="B311" t="s">
        <v>678</v>
      </c>
      <c r="C311" t="s">
        <v>228</v>
      </c>
      <c r="D311"/>
      <c r="E311">
        <v>84.052000000000007</v>
      </c>
      <c r="F311" t="s">
        <v>1539</v>
      </c>
      <c r="G311">
        <v>183553</v>
      </c>
      <c r="H311">
        <v>0.15720523795564426</v>
      </c>
      <c r="I311">
        <v>183553</v>
      </c>
      <c r="J311">
        <v>0</v>
      </c>
      <c r="K311">
        <v>0.75029823612266044</v>
      </c>
      <c r="L311" s="126">
        <v>94761.641900000002</v>
      </c>
      <c r="M311">
        <v>29999</v>
      </c>
      <c r="N311">
        <v>47</v>
      </c>
      <c r="O311">
        <v>212.10000000000002</v>
      </c>
      <c r="P311">
        <v>0</v>
      </c>
      <c r="Q311">
        <v>-62.900000000000006</v>
      </c>
      <c r="R311">
        <v>10603.5</v>
      </c>
      <c r="S311">
        <v>3052.9649279999999</v>
      </c>
      <c r="T311">
        <v>3721.3370580989699</v>
      </c>
      <c r="U311">
        <v>0.62078465907617497</v>
      </c>
      <c r="V311">
        <v>0.136072261489143</v>
      </c>
      <c r="W311">
        <v>8.76522024690616E-4</v>
      </c>
      <c r="X311">
        <v>8699.1</v>
      </c>
      <c r="Y311">
        <v>219.76</v>
      </c>
      <c r="Z311">
        <v>50606.692983254507</v>
      </c>
      <c r="AA311">
        <v>12.572727272727299</v>
      </c>
      <c r="AB311">
        <v>13.892268511103021</v>
      </c>
      <c r="AC311">
        <v>19.25</v>
      </c>
      <c r="AD311">
        <v>158.59558067532467</v>
      </c>
      <c r="AE311">
        <v>0.3765</v>
      </c>
      <c r="AF311">
        <v>0.14695651713524455</v>
      </c>
      <c r="AG311">
        <v>0.22706565780937055</v>
      </c>
      <c r="AH311">
        <v>0.3780781226739503</v>
      </c>
      <c r="AI311">
        <v>173.35181126587773</v>
      </c>
      <c r="AJ311">
        <v>5.7150627601622714</v>
      </c>
      <c r="AK311">
        <v>1.2944370480521958</v>
      </c>
      <c r="AL311">
        <v>3.1698654855953006</v>
      </c>
      <c r="AM311">
        <v>0.5</v>
      </c>
      <c r="AN311">
        <v>1.45915461735514</v>
      </c>
      <c r="AO311">
        <v>49</v>
      </c>
      <c r="AP311">
        <v>3.4846884899683211E-2</v>
      </c>
      <c r="AQ311">
        <v>39.369999999999997</v>
      </c>
      <c r="AR311">
        <v>2.8748488146527418</v>
      </c>
      <c r="AS311">
        <v>-45549.949999999953</v>
      </c>
      <c r="AT311">
        <v>0.61382224230313132</v>
      </c>
      <c r="AU311">
        <v>32372247.07</v>
      </c>
    </row>
    <row r="312" spans="1:47" ht="15" x14ac:dyDescent="0.25">
      <c r="A312" t="s">
        <v>1093</v>
      </c>
      <c r="B312" t="s">
        <v>584</v>
      </c>
      <c r="C312" t="s">
        <v>223</v>
      </c>
      <c r="D312"/>
      <c r="E312">
        <v>83.204000000000008</v>
      </c>
      <c r="F312" t="s">
        <v>1539</v>
      </c>
      <c r="G312">
        <v>-920055</v>
      </c>
      <c r="H312">
        <v>0.22778001154440633</v>
      </c>
      <c r="I312">
        <v>-920055</v>
      </c>
      <c r="J312">
        <v>2.2559124676282401E-3</v>
      </c>
      <c r="K312">
        <v>0.79836453509006566</v>
      </c>
      <c r="L312" s="126">
        <v>259418.28390000001</v>
      </c>
      <c r="M312">
        <v>39804</v>
      </c>
      <c r="N312">
        <v>37</v>
      </c>
      <c r="O312">
        <v>53.010000000000005</v>
      </c>
      <c r="P312">
        <v>0</v>
      </c>
      <c r="Q312">
        <v>-26.740000000000009</v>
      </c>
      <c r="R312">
        <v>11895.2</v>
      </c>
      <c r="S312">
        <v>1173.0155850000001</v>
      </c>
      <c r="T312">
        <v>1372.4802020863599</v>
      </c>
      <c r="U312">
        <v>0.441683822981772</v>
      </c>
      <c r="V312">
        <v>0.124465353970553</v>
      </c>
      <c r="W312">
        <v>2.6984014879904601E-3</v>
      </c>
      <c r="X312">
        <v>10166.5</v>
      </c>
      <c r="Y312">
        <v>79.010000000000005</v>
      </c>
      <c r="Z312">
        <v>49736.033413491998</v>
      </c>
      <c r="AA312">
        <v>8.81012658227848</v>
      </c>
      <c r="AB312">
        <v>14.846419250727756</v>
      </c>
      <c r="AC312">
        <v>13</v>
      </c>
      <c r="AD312">
        <v>90.231968076923081</v>
      </c>
      <c r="AE312">
        <v>0.40970000000000001</v>
      </c>
      <c r="AF312">
        <v>0.12124427937187437</v>
      </c>
      <c r="AG312">
        <v>0.1454490274208953</v>
      </c>
      <c r="AH312">
        <v>0.26831093705091325</v>
      </c>
      <c r="AI312">
        <v>140.42694922932333</v>
      </c>
      <c r="AJ312">
        <v>5.540528766474627</v>
      </c>
      <c r="AK312">
        <v>1.3095726158459962</v>
      </c>
      <c r="AL312">
        <v>2.8262450295344306</v>
      </c>
      <c r="AM312">
        <v>2.5</v>
      </c>
      <c r="AN312">
        <v>1.3675751218968699</v>
      </c>
      <c r="AO312">
        <v>248</v>
      </c>
      <c r="AP312">
        <v>5.9594755661501785E-3</v>
      </c>
      <c r="AQ312">
        <v>3.15</v>
      </c>
      <c r="AR312">
        <v>3.3947319649595387</v>
      </c>
      <c r="AS312">
        <v>5259.4399999999441</v>
      </c>
      <c r="AT312">
        <v>0.50423219417176135</v>
      </c>
      <c r="AU312">
        <v>13953312.73</v>
      </c>
    </row>
    <row r="313" spans="1:47" ht="15" x14ac:dyDescent="0.25">
      <c r="A313" t="s">
        <v>1094</v>
      </c>
      <c r="B313" t="s">
        <v>95</v>
      </c>
      <c r="C313" t="s">
        <v>96</v>
      </c>
      <c r="D313"/>
      <c r="E313">
        <v>82.759</v>
      </c>
      <c r="F313" t="s">
        <v>1539</v>
      </c>
      <c r="G313">
        <v>-443144</v>
      </c>
      <c r="H313">
        <v>0.32206567194084645</v>
      </c>
      <c r="I313">
        <v>-363241</v>
      </c>
      <c r="J313">
        <v>3.6599317459086326E-3</v>
      </c>
      <c r="K313">
        <v>0.64713264949972849</v>
      </c>
      <c r="L313" s="126">
        <v>372265.3811</v>
      </c>
      <c r="M313">
        <v>28585</v>
      </c>
      <c r="N313">
        <v>14</v>
      </c>
      <c r="O313">
        <v>25.32</v>
      </c>
      <c r="P313">
        <v>0</v>
      </c>
      <c r="Q313">
        <v>67.349999999999994</v>
      </c>
      <c r="R313">
        <v>12291.2</v>
      </c>
      <c r="S313">
        <v>885.70762200000001</v>
      </c>
      <c r="T313">
        <v>1132.9593671336499</v>
      </c>
      <c r="U313">
        <v>0.56095032227237596</v>
      </c>
      <c r="V313">
        <v>0.198432945177929</v>
      </c>
      <c r="W313" t="s">
        <v>1561</v>
      </c>
      <c r="X313">
        <v>9608.8000000000011</v>
      </c>
      <c r="Y313">
        <v>62</v>
      </c>
      <c r="Z313">
        <v>58282.870967741903</v>
      </c>
      <c r="AA313">
        <v>13.71875</v>
      </c>
      <c r="AB313">
        <v>14.285606806451613</v>
      </c>
      <c r="AC313">
        <v>7</v>
      </c>
      <c r="AD313">
        <v>126.52966028571429</v>
      </c>
      <c r="AE313">
        <v>0.57589999999999997</v>
      </c>
      <c r="AF313">
        <v>0.11288300282685444</v>
      </c>
      <c r="AG313">
        <v>0.21244586939029492</v>
      </c>
      <c r="AH313">
        <v>0.33206156774999784</v>
      </c>
      <c r="AI313">
        <v>221.41166580138113</v>
      </c>
      <c r="AJ313">
        <v>4.957661978725791</v>
      </c>
      <c r="AK313">
        <v>1.8247100037734696</v>
      </c>
      <c r="AL313">
        <v>2.4648753225296525</v>
      </c>
      <c r="AM313">
        <v>0</v>
      </c>
      <c r="AN313">
        <v>1.61403244532546</v>
      </c>
      <c r="AO313">
        <v>115</v>
      </c>
      <c r="AP313">
        <v>0</v>
      </c>
      <c r="AQ313">
        <v>3.02</v>
      </c>
      <c r="AR313">
        <v>3.8483817925097332</v>
      </c>
      <c r="AS313">
        <v>-12034.680000000051</v>
      </c>
      <c r="AT313">
        <v>0.50969917524819996</v>
      </c>
      <c r="AU313">
        <v>10886372.51</v>
      </c>
    </row>
    <row r="314" spans="1:47" ht="15" x14ac:dyDescent="0.25">
      <c r="A314" t="s">
        <v>1095</v>
      </c>
      <c r="B314" t="s">
        <v>724</v>
      </c>
      <c r="C314" t="s">
        <v>98</v>
      </c>
      <c r="D314"/>
      <c r="E314">
        <v>96.908000000000001</v>
      </c>
      <c r="F314" t="s">
        <v>1543</v>
      </c>
      <c r="G314">
        <v>660747</v>
      </c>
      <c r="H314">
        <v>0.31620051086633399</v>
      </c>
      <c r="I314">
        <v>654177</v>
      </c>
      <c r="J314">
        <v>0</v>
      </c>
      <c r="K314">
        <v>0.72780240360441872</v>
      </c>
      <c r="L314" s="126">
        <v>146439.9895</v>
      </c>
      <c r="M314">
        <v>42842</v>
      </c>
      <c r="N314">
        <v>14</v>
      </c>
      <c r="O314">
        <v>32.33</v>
      </c>
      <c r="P314">
        <v>0</v>
      </c>
      <c r="Q314">
        <v>98.68</v>
      </c>
      <c r="R314">
        <v>10536</v>
      </c>
      <c r="S314">
        <v>1300.7977310000001</v>
      </c>
      <c r="T314">
        <v>1538.96271160737</v>
      </c>
      <c r="U314">
        <v>0.227069418219949</v>
      </c>
      <c r="V314">
        <v>0.16286025640369101</v>
      </c>
      <c r="W314">
        <v>2.30627708559556E-3</v>
      </c>
      <c r="X314">
        <v>8905.5</v>
      </c>
      <c r="Y314">
        <v>79.460000000000008</v>
      </c>
      <c r="Z314">
        <v>52643.116159073703</v>
      </c>
      <c r="AA314">
        <v>8.8705882352941199</v>
      </c>
      <c r="AB314">
        <v>16.370472325698465</v>
      </c>
      <c r="AC314">
        <v>9.5</v>
      </c>
      <c r="AD314">
        <v>136.92607694736844</v>
      </c>
      <c r="AE314">
        <v>0.65339999999999998</v>
      </c>
      <c r="AF314">
        <v>0.10681003225476131</v>
      </c>
      <c r="AG314">
        <v>0.17159060525942585</v>
      </c>
      <c r="AH314">
        <v>0.28578155147462742</v>
      </c>
      <c r="AI314">
        <v>151.5339359090564</v>
      </c>
      <c r="AJ314">
        <v>7.6765531796159605</v>
      </c>
      <c r="AK314">
        <v>1.1981112041194226</v>
      </c>
      <c r="AL314">
        <v>4.477106409963727</v>
      </c>
      <c r="AM314">
        <v>1</v>
      </c>
      <c r="AN314">
        <v>0.82587146063123995</v>
      </c>
      <c r="AO314">
        <v>14</v>
      </c>
      <c r="AP314">
        <v>3.482587064676617E-2</v>
      </c>
      <c r="AQ314">
        <v>42.57</v>
      </c>
      <c r="AR314">
        <v>4.4969333592517211</v>
      </c>
      <c r="AS314">
        <v>-40122.289999999979</v>
      </c>
      <c r="AT314">
        <v>0.3409275456199099</v>
      </c>
      <c r="AU314">
        <v>13705252.140000001</v>
      </c>
    </row>
    <row r="315" spans="1:47" ht="15" x14ac:dyDescent="0.25">
      <c r="A315" t="s">
        <v>1096</v>
      </c>
      <c r="B315" t="s">
        <v>227</v>
      </c>
      <c r="C315" t="s">
        <v>228</v>
      </c>
      <c r="D315"/>
      <c r="E315">
        <v>67.552999999999997</v>
      </c>
      <c r="F315" t="s">
        <v>1543</v>
      </c>
      <c r="G315">
        <v>2980960</v>
      </c>
      <c r="H315">
        <v>0.25650288368744278</v>
      </c>
      <c r="I315">
        <v>2980960</v>
      </c>
      <c r="J315">
        <v>1.3673681505718691E-2</v>
      </c>
      <c r="K315">
        <v>0.57186191879202908</v>
      </c>
      <c r="L315" s="126">
        <v>78719.916100000002</v>
      </c>
      <c r="M315">
        <v>24421</v>
      </c>
      <c r="N315">
        <v>93</v>
      </c>
      <c r="O315">
        <v>932.90000000000009</v>
      </c>
      <c r="P315">
        <v>154.55000000000001</v>
      </c>
      <c r="Q315">
        <v>-344.18</v>
      </c>
      <c r="R315">
        <v>14343.1</v>
      </c>
      <c r="S315">
        <v>3308.0298619999999</v>
      </c>
      <c r="T315">
        <v>4693.0726355457</v>
      </c>
      <c r="U315">
        <v>0.79385271764514698</v>
      </c>
      <c r="V315">
        <v>0.25079268072217897</v>
      </c>
      <c r="W315">
        <v>2.96536107871447E-3</v>
      </c>
      <c r="X315">
        <v>10110.1</v>
      </c>
      <c r="Y315">
        <v>266.74</v>
      </c>
      <c r="Z315">
        <v>53262.390342655803</v>
      </c>
      <c r="AA315">
        <v>15.784982935153598</v>
      </c>
      <c r="AB315">
        <v>12.401701514583488</v>
      </c>
      <c r="AC315">
        <v>21</v>
      </c>
      <c r="AD315">
        <v>157.52523152380951</v>
      </c>
      <c r="AE315">
        <v>0.3765</v>
      </c>
      <c r="AF315">
        <v>0.10890627135011365</v>
      </c>
      <c r="AG315">
        <v>0.23994039181703825</v>
      </c>
      <c r="AH315">
        <v>0.35620217916262809</v>
      </c>
      <c r="AI315">
        <v>280.11627423452808</v>
      </c>
      <c r="AJ315">
        <v>4.3228623737768892</v>
      </c>
      <c r="AK315">
        <v>0.95710378326694612</v>
      </c>
      <c r="AL315">
        <v>1.9784425765108735</v>
      </c>
      <c r="AM315">
        <v>3.2</v>
      </c>
      <c r="AN315">
        <v>1.0300776708219901</v>
      </c>
      <c r="AO315">
        <v>19</v>
      </c>
      <c r="AP315">
        <v>0.16762728146013448</v>
      </c>
      <c r="AQ315">
        <v>103.58</v>
      </c>
      <c r="AR315">
        <v>2.6861683259458196</v>
      </c>
      <c r="AS315">
        <v>125691.76000000001</v>
      </c>
      <c r="AT315">
        <v>0.66005550869278506</v>
      </c>
      <c r="AU315">
        <v>47447348.359999999</v>
      </c>
    </row>
    <row r="316" spans="1:47" ht="15" x14ac:dyDescent="0.25">
      <c r="A316" t="s">
        <v>1097</v>
      </c>
      <c r="B316" t="s">
        <v>229</v>
      </c>
      <c r="C316" t="s">
        <v>109</v>
      </c>
      <c r="D316"/>
      <c r="E316">
        <v>61.68</v>
      </c>
      <c r="F316" t="s">
        <v>1543</v>
      </c>
      <c r="G316">
        <v>186770</v>
      </c>
      <c r="H316">
        <v>7.5848710604294906E-2</v>
      </c>
      <c r="I316">
        <v>246366</v>
      </c>
      <c r="J316">
        <v>5.253451256683437E-2</v>
      </c>
      <c r="K316">
        <v>0.6562150571102271</v>
      </c>
      <c r="L316" s="126">
        <v>61774.702700000002</v>
      </c>
      <c r="M316">
        <v>28445</v>
      </c>
      <c r="N316">
        <v>18</v>
      </c>
      <c r="O316">
        <v>555.94000000000017</v>
      </c>
      <c r="P316">
        <v>151.31</v>
      </c>
      <c r="Q316">
        <v>-120.78</v>
      </c>
      <c r="R316">
        <v>11950.800000000001</v>
      </c>
      <c r="S316">
        <v>3478.9123810000001</v>
      </c>
      <c r="T316">
        <v>4852.9390629816708</v>
      </c>
      <c r="U316">
        <v>0.98398395650769899</v>
      </c>
      <c r="V316">
        <v>0.17306450840447299</v>
      </c>
      <c r="W316">
        <v>5.7489231718595602E-4</v>
      </c>
      <c r="X316">
        <v>8567.1</v>
      </c>
      <c r="Y316">
        <v>196.62</v>
      </c>
      <c r="Z316">
        <v>64106.778761061905</v>
      </c>
      <c r="AA316">
        <v>11.919597989949699</v>
      </c>
      <c r="AB316">
        <v>17.6935834655681</v>
      </c>
      <c r="AC316">
        <v>32.25</v>
      </c>
      <c r="AD316">
        <v>107.87325212403101</v>
      </c>
      <c r="AE316">
        <v>0.59809999999999997</v>
      </c>
      <c r="AF316">
        <v>0.12076362589718398</v>
      </c>
      <c r="AG316">
        <v>0.16036423176605766</v>
      </c>
      <c r="AH316">
        <v>0.29007167770470188</v>
      </c>
      <c r="AI316">
        <v>153.20880253005717</v>
      </c>
      <c r="AJ316">
        <v>7.9002983302063789</v>
      </c>
      <c r="AK316">
        <v>1.8680969793621014</v>
      </c>
      <c r="AL316">
        <v>3.3994698874296438</v>
      </c>
      <c r="AM316">
        <v>1.5</v>
      </c>
      <c r="AN316">
        <v>0.77673670501192504</v>
      </c>
      <c r="AO316">
        <v>5</v>
      </c>
      <c r="AP316">
        <v>6.0853769300635789E-2</v>
      </c>
      <c r="AQ316">
        <v>185.6</v>
      </c>
      <c r="AR316">
        <v>2.7370986841825626</v>
      </c>
      <c r="AS316">
        <v>407610.25</v>
      </c>
      <c r="AT316">
        <v>0.72995993820824734</v>
      </c>
      <c r="AU316">
        <v>41781533.530000001</v>
      </c>
    </row>
    <row r="317" spans="1:47" ht="15" x14ac:dyDescent="0.25">
      <c r="A317" t="s">
        <v>1098</v>
      </c>
      <c r="B317" t="s">
        <v>403</v>
      </c>
      <c r="C317" t="s">
        <v>102</v>
      </c>
      <c r="D317"/>
      <c r="E317">
        <v>85.498000000000005</v>
      </c>
      <c r="F317" t="s">
        <v>1540</v>
      </c>
      <c r="G317">
        <v>726435</v>
      </c>
      <c r="H317">
        <v>0.28494446703548121</v>
      </c>
      <c r="I317">
        <v>703118</v>
      </c>
      <c r="J317">
        <v>0</v>
      </c>
      <c r="K317">
        <v>0.64256439689689915</v>
      </c>
      <c r="L317" s="126">
        <v>151251.53899999999</v>
      </c>
      <c r="M317">
        <v>37913</v>
      </c>
      <c r="N317">
        <v>47</v>
      </c>
      <c r="O317">
        <v>26.759999999999998</v>
      </c>
      <c r="P317">
        <v>0</v>
      </c>
      <c r="Q317">
        <v>30</v>
      </c>
      <c r="R317">
        <v>8596.4</v>
      </c>
      <c r="S317">
        <v>953.45760800000005</v>
      </c>
      <c r="T317">
        <v>1087.65047154839</v>
      </c>
      <c r="U317">
        <v>0.38965523782364098</v>
      </c>
      <c r="V317">
        <v>0.106117166773921</v>
      </c>
      <c r="W317">
        <v>1.04881432756893E-3</v>
      </c>
      <c r="X317">
        <v>7535.8</v>
      </c>
      <c r="Y317">
        <v>50.230000000000004</v>
      </c>
      <c r="Z317">
        <v>49775.153294843702</v>
      </c>
      <c r="AA317">
        <v>8.96428571428571</v>
      </c>
      <c r="AB317">
        <v>18.981835715707742</v>
      </c>
      <c r="AC317">
        <v>7.5600000000000005</v>
      </c>
      <c r="AD317">
        <v>126.11873121693121</v>
      </c>
      <c r="AE317">
        <v>0.29899999999999999</v>
      </c>
      <c r="AF317">
        <v>0.11973896111252412</v>
      </c>
      <c r="AG317">
        <v>0.18750537921510763</v>
      </c>
      <c r="AH317">
        <v>0.30919252368805161</v>
      </c>
      <c r="AI317">
        <v>189.55431105018775</v>
      </c>
      <c r="AJ317">
        <v>4.2579841422658964</v>
      </c>
      <c r="AK317">
        <v>0.97244168160591382</v>
      </c>
      <c r="AL317">
        <v>2.1642320673704711</v>
      </c>
      <c r="AM317">
        <v>4.5</v>
      </c>
      <c r="AN317">
        <v>1.27791328320863</v>
      </c>
      <c r="AO317">
        <v>101</v>
      </c>
      <c r="AP317">
        <v>7.462686567164179E-3</v>
      </c>
      <c r="AQ317">
        <v>5.24</v>
      </c>
      <c r="AR317">
        <v>4.7783805778101476</v>
      </c>
      <c r="AS317">
        <v>-4038.570000000007</v>
      </c>
      <c r="AT317">
        <v>0.49064699592927374</v>
      </c>
      <c r="AU317">
        <v>8196293.9900000002</v>
      </c>
    </row>
    <row r="318" spans="1:47" ht="15" x14ac:dyDescent="0.25">
      <c r="A318" t="s">
        <v>1099</v>
      </c>
      <c r="B318" t="s">
        <v>742</v>
      </c>
      <c r="C318" t="s">
        <v>192</v>
      </c>
      <c r="D318"/>
      <c r="E318">
        <v>100.736</v>
      </c>
      <c r="F318" t="s">
        <v>1539</v>
      </c>
      <c r="G318">
        <v>-127552</v>
      </c>
      <c r="H318">
        <v>0.33276711215175309</v>
      </c>
      <c r="I318">
        <v>-413050</v>
      </c>
      <c r="J318">
        <v>0</v>
      </c>
      <c r="K318">
        <v>0.73707422493323449</v>
      </c>
      <c r="L318" s="126">
        <v>131634.02559999999</v>
      </c>
      <c r="M318">
        <v>35785</v>
      </c>
      <c r="N318">
        <v>14</v>
      </c>
      <c r="O318">
        <v>22.340000000000003</v>
      </c>
      <c r="P318">
        <v>0</v>
      </c>
      <c r="Q318">
        <v>27.17</v>
      </c>
      <c r="R318">
        <v>11857.6</v>
      </c>
      <c r="S318">
        <v>715.47627299999999</v>
      </c>
      <c r="T318">
        <v>843.51891151094799</v>
      </c>
      <c r="U318">
        <v>0.43499926377013498</v>
      </c>
      <c r="V318">
        <v>0.13805580244587601</v>
      </c>
      <c r="W318" t="s">
        <v>1561</v>
      </c>
      <c r="X318">
        <v>10057.6</v>
      </c>
      <c r="Y318">
        <v>50.77</v>
      </c>
      <c r="Z318">
        <v>58004.229466220204</v>
      </c>
      <c r="AA318">
        <v>13.1228070175439</v>
      </c>
      <c r="AB318">
        <v>14.09250094544022</v>
      </c>
      <c r="AC318">
        <v>5.13</v>
      </c>
      <c r="AD318">
        <v>139.4690590643275</v>
      </c>
      <c r="AE318">
        <v>0.59809999999999997</v>
      </c>
      <c r="AF318">
        <v>0.11153412023917937</v>
      </c>
      <c r="AG318">
        <v>0.14697838546740064</v>
      </c>
      <c r="AH318">
        <v>0.26340110378806031</v>
      </c>
      <c r="AI318">
        <v>255.53328167459719</v>
      </c>
      <c r="AJ318">
        <v>5.9932464392762599</v>
      </c>
      <c r="AK318">
        <v>2.1459024875839585</v>
      </c>
      <c r="AL318">
        <v>1.6033489946835278</v>
      </c>
      <c r="AM318">
        <v>5.5</v>
      </c>
      <c r="AN318">
        <v>1.7984096803860601</v>
      </c>
      <c r="AO318">
        <v>78</v>
      </c>
      <c r="AP318">
        <v>2.1598272138228943E-3</v>
      </c>
      <c r="AQ318">
        <v>6.32</v>
      </c>
      <c r="AR318">
        <v>3.8155971136748961</v>
      </c>
      <c r="AS318">
        <v>-71235.150000000023</v>
      </c>
      <c r="AT318">
        <v>0.55907591998589667</v>
      </c>
      <c r="AU318">
        <v>8483815.9600000009</v>
      </c>
    </row>
    <row r="319" spans="1:47" ht="15" x14ac:dyDescent="0.25">
      <c r="A319" t="s">
        <v>1100</v>
      </c>
      <c r="B319" t="s">
        <v>476</v>
      </c>
      <c r="C319" t="s">
        <v>204</v>
      </c>
      <c r="D319"/>
      <c r="E319">
        <v>82.872</v>
      </c>
      <c r="F319" t="s">
        <v>1543</v>
      </c>
      <c r="G319">
        <v>-155214</v>
      </c>
      <c r="H319">
        <v>0.15873755213034821</v>
      </c>
      <c r="I319">
        <v>-155214</v>
      </c>
      <c r="J319">
        <v>3.563528422271995E-2</v>
      </c>
      <c r="K319">
        <v>0.69057730798419736</v>
      </c>
      <c r="L319" s="126">
        <v>174681.4889</v>
      </c>
      <c r="M319">
        <v>35610</v>
      </c>
      <c r="N319">
        <v>20</v>
      </c>
      <c r="O319">
        <v>37.29</v>
      </c>
      <c r="P319">
        <v>0</v>
      </c>
      <c r="Q319">
        <v>119.39</v>
      </c>
      <c r="R319">
        <v>12772.6</v>
      </c>
      <c r="S319">
        <v>1141.7308439999999</v>
      </c>
      <c r="T319">
        <v>1338.5986831361499</v>
      </c>
      <c r="U319">
        <v>0.34543210956644699</v>
      </c>
      <c r="V319">
        <v>0.16396408574208601</v>
      </c>
      <c r="W319" t="s">
        <v>1561</v>
      </c>
      <c r="X319">
        <v>10894.1</v>
      </c>
      <c r="Y319">
        <v>75</v>
      </c>
      <c r="Z319">
        <v>58167.226666666706</v>
      </c>
      <c r="AA319">
        <v>14.8266666666667</v>
      </c>
      <c r="AB319">
        <v>15.22307792</v>
      </c>
      <c r="AC319">
        <v>13</v>
      </c>
      <c r="AD319">
        <v>87.825449538461527</v>
      </c>
      <c r="AE319">
        <v>0.432</v>
      </c>
      <c r="AF319">
        <v>0.11005944650448211</v>
      </c>
      <c r="AG319">
        <v>0.16955442042098035</v>
      </c>
      <c r="AH319">
        <v>0.2864628665787895</v>
      </c>
      <c r="AI319">
        <v>130.38975059869716</v>
      </c>
      <c r="AJ319">
        <v>9.3174470343252516</v>
      </c>
      <c r="AK319">
        <v>1.4503153758312624</v>
      </c>
      <c r="AL319">
        <v>5.5060997514610071</v>
      </c>
      <c r="AM319">
        <v>1.5</v>
      </c>
      <c r="AN319">
        <v>0.76469303036923797</v>
      </c>
      <c r="AO319">
        <v>75</v>
      </c>
      <c r="AP319">
        <v>3.6682615629984053E-2</v>
      </c>
      <c r="AQ319">
        <v>6.27</v>
      </c>
      <c r="AR319">
        <v>3.7035870701631266</v>
      </c>
      <c r="AS319">
        <v>-20880.01999999996</v>
      </c>
      <c r="AT319">
        <v>0.58033720676892642</v>
      </c>
      <c r="AU319">
        <v>14582835.35</v>
      </c>
    </row>
    <row r="320" spans="1:47" ht="15" x14ac:dyDescent="0.25">
      <c r="A320" t="s">
        <v>1101</v>
      </c>
      <c r="B320" t="s">
        <v>230</v>
      </c>
      <c r="C320" t="s">
        <v>145</v>
      </c>
      <c r="D320"/>
      <c r="E320">
        <v>103.348</v>
      </c>
      <c r="F320" t="s">
        <v>1539</v>
      </c>
      <c r="G320">
        <v>1957514</v>
      </c>
      <c r="H320">
        <v>0.60097783867823484</v>
      </c>
      <c r="I320">
        <v>1957513</v>
      </c>
      <c r="J320">
        <v>1.2973862866264068E-2</v>
      </c>
      <c r="K320">
        <v>0.66429120598291802</v>
      </c>
      <c r="L320" s="126">
        <v>203521.13930000001</v>
      </c>
      <c r="M320">
        <v>59511</v>
      </c>
      <c r="N320">
        <v>12</v>
      </c>
      <c r="O320">
        <v>8.43</v>
      </c>
      <c r="P320">
        <v>0</v>
      </c>
      <c r="Q320">
        <v>-9.9700000000000006</v>
      </c>
      <c r="R320">
        <v>13011.7</v>
      </c>
      <c r="S320">
        <v>1661.325419</v>
      </c>
      <c r="T320">
        <v>1844.78275236988</v>
      </c>
      <c r="U320">
        <v>0.11722067318829101</v>
      </c>
      <c r="V320">
        <v>8.4508195922571402E-2</v>
      </c>
      <c r="W320">
        <v>1.8057870936603101E-3</v>
      </c>
      <c r="X320">
        <v>11717.7</v>
      </c>
      <c r="Y320">
        <v>114.55</v>
      </c>
      <c r="Z320">
        <v>71765.958969882093</v>
      </c>
      <c r="AA320">
        <v>15.212121212121199</v>
      </c>
      <c r="AB320">
        <v>14.503059092099519</v>
      </c>
      <c r="AC320">
        <v>9.2000000000000011</v>
      </c>
      <c r="AD320">
        <v>180.57884989130432</v>
      </c>
      <c r="AE320">
        <v>0.73099999999999998</v>
      </c>
      <c r="AF320">
        <v>0.12895417841562731</v>
      </c>
      <c r="AG320">
        <v>0.10228098283695942</v>
      </c>
      <c r="AH320">
        <v>0.23339273763170154</v>
      </c>
      <c r="AI320">
        <v>162.82300680310001</v>
      </c>
      <c r="AJ320">
        <v>8.9864638339088057</v>
      </c>
      <c r="AK320">
        <v>1.992228966883794</v>
      </c>
      <c r="AL320">
        <v>2.7805343028887033</v>
      </c>
      <c r="AM320">
        <v>0</v>
      </c>
      <c r="AN320">
        <v>0.62786224099015098</v>
      </c>
      <c r="AO320">
        <v>4</v>
      </c>
      <c r="AP320">
        <v>0.11471321695760599</v>
      </c>
      <c r="AQ320">
        <v>99</v>
      </c>
      <c r="AR320" t="s">
        <v>1561</v>
      </c>
      <c r="AS320">
        <v>1308.7099999999919</v>
      </c>
      <c r="AT320">
        <v>0.16263119208515123</v>
      </c>
      <c r="AU320">
        <v>21616655.609999999</v>
      </c>
    </row>
    <row r="321" spans="1:47" ht="15" x14ac:dyDescent="0.25">
      <c r="A321" t="s">
        <v>1102</v>
      </c>
      <c r="B321" t="s">
        <v>231</v>
      </c>
      <c r="C321" t="s">
        <v>119</v>
      </c>
      <c r="D321"/>
      <c r="E321">
        <v>79.904000000000011</v>
      </c>
      <c r="F321" t="s">
        <v>1543</v>
      </c>
      <c r="G321">
        <v>372441</v>
      </c>
      <c r="H321">
        <v>0.18384947814533867</v>
      </c>
      <c r="I321">
        <v>195811</v>
      </c>
      <c r="J321">
        <v>7.3420870558446394E-3</v>
      </c>
      <c r="K321">
        <v>0.7877032571423539</v>
      </c>
      <c r="L321" s="126">
        <v>169207.04370000001</v>
      </c>
      <c r="M321">
        <v>34121</v>
      </c>
      <c r="N321">
        <v>0</v>
      </c>
      <c r="O321">
        <v>55.659999999999989</v>
      </c>
      <c r="P321">
        <v>0</v>
      </c>
      <c r="Q321">
        <v>2.289999999999992</v>
      </c>
      <c r="R321">
        <v>10041.6</v>
      </c>
      <c r="S321">
        <v>2589.4315660000002</v>
      </c>
      <c r="T321">
        <v>3128.5619109102204</v>
      </c>
      <c r="U321">
        <v>0.46806627945463097</v>
      </c>
      <c r="V321">
        <v>0.13976395003134101</v>
      </c>
      <c r="W321">
        <v>1.0859661390255899E-3</v>
      </c>
      <c r="X321">
        <v>8311.1</v>
      </c>
      <c r="Y321">
        <v>151</v>
      </c>
      <c r="Z321">
        <v>49807.622516556301</v>
      </c>
      <c r="AA321">
        <v>14.701986754966899</v>
      </c>
      <c r="AB321">
        <v>17.148553417218544</v>
      </c>
      <c r="AC321">
        <v>17</v>
      </c>
      <c r="AD321">
        <v>152.31950388235296</v>
      </c>
      <c r="AE321">
        <v>0.29899999999999999</v>
      </c>
      <c r="AF321">
        <v>0.13447723404354223</v>
      </c>
      <c r="AG321">
        <v>0.20931182413388016</v>
      </c>
      <c r="AH321">
        <v>0.34729527377751784</v>
      </c>
      <c r="AI321">
        <v>184.86219380551105</v>
      </c>
      <c r="AJ321">
        <v>5.6725347407914972</v>
      </c>
      <c r="AK321">
        <v>0.77427182214720236</v>
      </c>
      <c r="AL321">
        <v>3.2781896767832075</v>
      </c>
      <c r="AM321">
        <v>2.95</v>
      </c>
      <c r="AN321">
        <v>1.26993438127932</v>
      </c>
      <c r="AO321">
        <v>71</v>
      </c>
      <c r="AP321">
        <v>3.0303030303030304E-2</v>
      </c>
      <c r="AQ321">
        <v>15.79</v>
      </c>
      <c r="AR321">
        <v>2.5443154552608669</v>
      </c>
      <c r="AS321">
        <v>18308.559999999823</v>
      </c>
      <c r="AT321">
        <v>0.50370128221415211</v>
      </c>
      <c r="AU321">
        <v>26001922.140000001</v>
      </c>
    </row>
    <row r="322" spans="1:47" ht="15" x14ac:dyDescent="0.25">
      <c r="A322" t="s">
        <v>1103</v>
      </c>
      <c r="B322" t="s">
        <v>232</v>
      </c>
      <c r="C322" t="s">
        <v>233</v>
      </c>
      <c r="D322"/>
      <c r="E322">
        <v>63.511000000000003</v>
      </c>
      <c r="F322" t="s">
        <v>1543</v>
      </c>
      <c r="G322">
        <v>1009602</v>
      </c>
      <c r="H322">
        <v>0.17747450383998986</v>
      </c>
      <c r="I322">
        <v>2802218</v>
      </c>
      <c r="J322">
        <v>3.509772856227578E-3</v>
      </c>
      <c r="K322">
        <v>0.64363047145212104</v>
      </c>
      <c r="L322" s="126">
        <v>66256.657099999997</v>
      </c>
      <c r="M322">
        <v>26815</v>
      </c>
      <c r="N322">
        <v>42</v>
      </c>
      <c r="O322">
        <v>440.28999999999996</v>
      </c>
      <c r="P322">
        <v>26.13</v>
      </c>
      <c r="Q322">
        <v>-565.48</v>
      </c>
      <c r="R322">
        <v>13244.300000000001</v>
      </c>
      <c r="S322">
        <v>4167.0345349999998</v>
      </c>
      <c r="T322">
        <v>5926.8335761419403</v>
      </c>
      <c r="U322">
        <v>0.99625760487342396</v>
      </c>
      <c r="V322">
        <v>0.186763681353628</v>
      </c>
      <c r="W322">
        <v>1.6799682079257899E-2</v>
      </c>
      <c r="X322">
        <v>9311.8000000000011</v>
      </c>
      <c r="Y322">
        <v>295.7</v>
      </c>
      <c r="Z322">
        <v>56488.189042948899</v>
      </c>
      <c r="AA322">
        <v>10.601190476190499</v>
      </c>
      <c r="AB322">
        <v>14.092101910720324</v>
      </c>
      <c r="AC322">
        <v>39.700000000000003</v>
      </c>
      <c r="AD322">
        <v>104.96308652392946</v>
      </c>
      <c r="AE322">
        <v>0.35439999999999999</v>
      </c>
      <c r="AF322">
        <v>0.11171823515517815</v>
      </c>
      <c r="AG322">
        <v>0.17014357334658953</v>
      </c>
      <c r="AH322">
        <v>0.28546238998087403</v>
      </c>
      <c r="AI322">
        <v>204.53298211026225</v>
      </c>
      <c r="AJ322">
        <v>7.781994248477055</v>
      </c>
      <c r="AK322">
        <v>1.2398659033950645</v>
      </c>
      <c r="AL322">
        <v>1.8717886626242526</v>
      </c>
      <c r="AM322">
        <v>0.5</v>
      </c>
      <c r="AN322">
        <v>0.61801765123828101</v>
      </c>
      <c r="AO322">
        <v>9</v>
      </c>
      <c r="AP322">
        <v>7.2503419972640218E-2</v>
      </c>
      <c r="AQ322">
        <v>99.78</v>
      </c>
      <c r="AR322">
        <v>3.2394153492463129</v>
      </c>
      <c r="AS322">
        <v>202299.84000000032</v>
      </c>
      <c r="AT322">
        <v>0.82104217816642389</v>
      </c>
      <c r="AU322">
        <v>56443445.270000003</v>
      </c>
    </row>
    <row r="323" spans="1:47" ht="15" x14ac:dyDescent="0.25">
      <c r="A323" t="s">
        <v>1104</v>
      </c>
      <c r="B323" t="s">
        <v>608</v>
      </c>
      <c r="C323" t="s">
        <v>139</v>
      </c>
      <c r="D323"/>
      <c r="E323">
        <v>103.12</v>
      </c>
      <c r="F323" t="s">
        <v>1539</v>
      </c>
      <c r="G323">
        <v>1157080</v>
      </c>
      <c r="H323">
        <v>0.48109696761278253</v>
      </c>
      <c r="I323">
        <v>1080218</v>
      </c>
      <c r="J323">
        <v>0</v>
      </c>
      <c r="K323">
        <v>0.67061854873726789</v>
      </c>
      <c r="L323" s="126">
        <v>143957.43669999999</v>
      </c>
      <c r="M323">
        <v>45581</v>
      </c>
      <c r="N323">
        <v>18</v>
      </c>
      <c r="O323">
        <v>0.35</v>
      </c>
      <c r="P323">
        <v>0</v>
      </c>
      <c r="Q323">
        <v>35.47</v>
      </c>
      <c r="R323">
        <v>9750.8000000000011</v>
      </c>
      <c r="S323">
        <v>816.36422100000004</v>
      </c>
      <c r="T323">
        <v>890.5259789661601</v>
      </c>
      <c r="U323">
        <v>4.3074282404152502E-2</v>
      </c>
      <c r="V323">
        <v>0.100640984607776</v>
      </c>
      <c r="W323" t="s">
        <v>1561</v>
      </c>
      <c r="X323">
        <v>8938.8000000000011</v>
      </c>
      <c r="Y323">
        <v>2.94</v>
      </c>
      <c r="Z323">
        <v>42114.918367346902</v>
      </c>
      <c r="AA323">
        <v>7.25</v>
      </c>
      <c r="AB323">
        <v>277.67490510204084</v>
      </c>
      <c r="AC323" t="s">
        <v>1561</v>
      </c>
      <c r="AD323" t="s">
        <v>1561</v>
      </c>
      <c r="AE323">
        <v>0.59809999999999997</v>
      </c>
      <c r="AF323">
        <v>0.1206200182871687</v>
      </c>
      <c r="AG323">
        <v>0.16405004744036281</v>
      </c>
      <c r="AH323">
        <v>0.28851057366486599</v>
      </c>
      <c r="AI323">
        <v>186.5368374589753</v>
      </c>
      <c r="AJ323">
        <v>4.0732722186469843</v>
      </c>
      <c r="AK323">
        <v>1.0522952154555365</v>
      </c>
      <c r="AL323">
        <v>2.4524199183094524</v>
      </c>
      <c r="AM323">
        <v>2.2999999999999998</v>
      </c>
      <c r="AN323">
        <v>1.3433482489015101</v>
      </c>
      <c r="AO323">
        <v>53</v>
      </c>
      <c r="AP323">
        <v>0</v>
      </c>
      <c r="AQ323">
        <v>9.3800000000000008</v>
      </c>
      <c r="AR323" t="s">
        <v>1561</v>
      </c>
      <c r="AS323">
        <v>15238.5</v>
      </c>
      <c r="AT323">
        <v>0.84176071863067758</v>
      </c>
      <c r="AU323">
        <v>7960219.7699999996</v>
      </c>
    </row>
    <row r="324" spans="1:47" ht="15" x14ac:dyDescent="0.25">
      <c r="A324" t="s">
        <v>1105</v>
      </c>
      <c r="B324" t="s">
        <v>713</v>
      </c>
      <c r="C324" t="s">
        <v>100</v>
      </c>
      <c r="D324"/>
      <c r="E324">
        <v>90.484000000000009</v>
      </c>
      <c r="F324" t="s">
        <v>1540</v>
      </c>
      <c r="G324">
        <v>-198167</v>
      </c>
      <c r="H324">
        <v>0.39766674848023054</v>
      </c>
      <c r="I324">
        <v>14095</v>
      </c>
      <c r="J324">
        <v>1.2074780190884956E-2</v>
      </c>
      <c r="K324">
        <v>0.70999798590095298</v>
      </c>
      <c r="L324" s="126">
        <v>156201.38099999999</v>
      </c>
      <c r="M324">
        <v>37447</v>
      </c>
      <c r="N324">
        <v>138</v>
      </c>
      <c r="O324">
        <v>41.52</v>
      </c>
      <c r="P324">
        <v>0</v>
      </c>
      <c r="Q324">
        <v>202.93</v>
      </c>
      <c r="R324">
        <v>9648.8000000000011</v>
      </c>
      <c r="S324">
        <v>2220.616994</v>
      </c>
      <c r="T324">
        <v>2572.3305067533997</v>
      </c>
      <c r="U324">
        <v>0.35454483872152198</v>
      </c>
      <c r="V324">
        <v>0.12068664102099499</v>
      </c>
      <c r="W324">
        <v>7.5384773894961897E-3</v>
      </c>
      <c r="X324">
        <v>8329.5</v>
      </c>
      <c r="Y324">
        <v>130.58000000000001</v>
      </c>
      <c r="Z324">
        <v>50384.424337570796</v>
      </c>
      <c r="AA324">
        <v>12.048611111111098</v>
      </c>
      <c r="AB324">
        <v>17.005797166487977</v>
      </c>
      <c r="AC324">
        <v>12</v>
      </c>
      <c r="AD324">
        <v>185.05141616666666</v>
      </c>
      <c r="AE324">
        <v>0.3765</v>
      </c>
      <c r="AF324">
        <v>0.10533351353450621</v>
      </c>
      <c r="AG324">
        <v>0.17093632573507725</v>
      </c>
      <c r="AH324">
        <v>0.29641496344683382</v>
      </c>
      <c r="AI324">
        <v>164.45879725623681</v>
      </c>
      <c r="AJ324">
        <v>5.8445396221248638</v>
      </c>
      <c r="AK324">
        <v>0.94738058598028485</v>
      </c>
      <c r="AL324">
        <v>2.6021157995618842</v>
      </c>
      <c r="AM324">
        <v>2</v>
      </c>
      <c r="AN324">
        <v>1.1102041756891901</v>
      </c>
      <c r="AO324">
        <v>91</v>
      </c>
      <c r="AP324">
        <v>1.928696668614845E-2</v>
      </c>
      <c r="AQ324">
        <v>17.16</v>
      </c>
      <c r="AR324">
        <v>3.24945743313739</v>
      </c>
      <c r="AS324">
        <v>43133.369999999995</v>
      </c>
      <c r="AT324">
        <v>0.59325604010235933</v>
      </c>
      <c r="AU324">
        <v>21426185.210000001</v>
      </c>
    </row>
    <row r="325" spans="1:47" ht="15" x14ac:dyDescent="0.25">
      <c r="A325" t="s">
        <v>1106</v>
      </c>
      <c r="B325" t="s">
        <v>234</v>
      </c>
      <c r="C325" t="s">
        <v>113</v>
      </c>
      <c r="D325"/>
      <c r="E325">
        <v>84.126000000000005</v>
      </c>
      <c r="F325" t="s">
        <v>1543</v>
      </c>
      <c r="G325">
        <v>956747</v>
      </c>
      <c r="H325">
        <v>0.2363204739383912</v>
      </c>
      <c r="I325">
        <v>682747</v>
      </c>
      <c r="J325">
        <v>1.5281059550920512E-2</v>
      </c>
      <c r="K325">
        <v>0.53281545563497867</v>
      </c>
      <c r="L325" s="126">
        <v>93956.131899999993</v>
      </c>
      <c r="M325">
        <v>30659</v>
      </c>
      <c r="N325">
        <v>13</v>
      </c>
      <c r="O325">
        <v>15.350000000000001</v>
      </c>
      <c r="P325">
        <v>0</v>
      </c>
      <c r="Q325">
        <v>35.450000000000017</v>
      </c>
      <c r="R325">
        <v>9718.3000000000011</v>
      </c>
      <c r="S325">
        <v>1454.909128</v>
      </c>
      <c r="T325">
        <v>1866.7641880273602</v>
      </c>
      <c r="U325">
        <v>0.58484611968150402</v>
      </c>
      <c r="V325">
        <v>0.198813174261699</v>
      </c>
      <c r="W325" t="s">
        <v>1561</v>
      </c>
      <c r="X325">
        <v>7574.2</v>
      </c>
      <c r="Y325">
        <v>40</v>
      </c>
      <c r="Z325">
        <v>118845.2</v>
      </c>
      <c r="AA325">
        <v>13.5824175824176</v>
      </c>
      <c r="AB325">
        <v>36.372728199999997</v>
      </c>
      <c r="AC325">
        <v>12</v>
      </c>
      <c r="AD325">
        <v>121.24242733333334</v>
      </c>
      <c r="AE325">
        <v>0.71989999999999998</v>
      </c>
      <c r="AF325">
        <v>9.5327233096040437E-2</v>
      </c>
      <c r="AG325">
        <v>0.22472754231076647</v>
      </c>
      <c r="AH325">
        <v>0.32540199891905081</v>
      </c>
      <c r="AI325">
        <v>248.86227808449078</v>
      </c>
      <c r="AJ325">
        <v>3.8492283302768513</v>
      </c>
      <c r="AK325">
        <v>1.186402317771051</v>
      </c>
      <c r="AL325">
        <v>2.0815545526856538</v>
      </c>
      <c r="AM325">
        <v>2</v>
      </c>
      <c r="AN325">
        <v>1.26416782520986</v>
      </c>
      <c r="AO325">
        <v>26</v>
      </c>
      <c r="AP325">
        <v>1.834862385321101E-2</v>
      </c>
      <c r="AQ325">
        <v>37.31</v>
      </c>
      <c r="AR325">
        <v>3.3044616794020278</v>
      </c>
      <c r="AS325">
        <v>32921.530000000028</v>
      </c>
      <c r="AT325">
        <v>0.37676274415095673</v>
      </c>
      <c r="AU325">
        <v>14139268.189999999</v>
      </c>
    </row>
    <row r="326" spans="1:47" ht="15" x14ac:dyDescent="0.25">
      <c r="A326" t="s">
        <v>1107</v>
      </c>
      <c r="B326" t="s">
        <v>370</v>
      </c>
      <c r="C326" t="s">
        <v>371</v>
      </c>
      <c r="D326"/>
      <c r="E326">
        <v>93.106000000000009</v>
      </c>
      <c r="F326" t="s">
        <v>1539</v>
      </c>
      <c r="G326">
        <v>5379825</v>
      </c>
      <c r="H326">
        <v>0.34658072412928642</v>
      </c>
      <c r="I326">
        <v>5319909</v>
      </c>
      <c r="J326">
        <v>0</v>
      </c>
      <c r="K326">
        <v>0.76249746463805801</v>
      </c>
      <c r="L326" s="126">
        <v>138255.98790000001</v>
      </c>
      <c r="M326">
        <v>47972</v>
      </c>
      <c r="N326">
        <v>152</v>
      </c>
      <c r="O326">
        <v>100.91999999999999</v>
      </c>
      <c r="P326">
        <v>0</v>
      </c>
      <c r="Q326">
        <v>-136.51000000000002</v>
      </c>
      <c r="R326">
        <v>10104.4</v>
      </c>
      <c r="S326">
        <v>4958.2167250000002</v>
      </c>
      <c r="T326">
        <v>6050.0856146564302</v>
      </c>
      <c r="U326">
        <v>0.22795256998371699</v>
      </c>
      <c r="V326">
        <v>0.16876020702785999</v>
      </c>
      <c r="W326">
        <v>1.0472660611663799E-2</v>
      </c>
      <c r="X326">
        <v>8280.9</v>
      </c>
      <c r="Y326">
        <v>284.72000000000003</v>
      </c>
      <c r="Z326">
        <v>63153.297274515302</v>
      </c>
      <c r="AA326">
        <v>9.0392156862745114</v>
      </c>
      <c r="AB326">
        <v>17.414360512082045</v>
      </c>
      <c r="AC326">
        <v>33.25</v>
      </c>
      <c r="AD326">
        <v>149.11930000000001</v>
      </c>
      <c r="AE326">
        <v>0.47620000000000001</v>
      </c>
      <c r="AF326">
        <v>0.1245405583208983</v>
      </c>
      <c r="AG326">
        <v>0.11940851841588264</v>
      </c>
      <c r="AH326">
        <v>0.259444020190776</v>
      </c>
      <c r="AI326">
        <v>264.02436049222916</v>
      </c>
      <c r="AJ326">
        <v>3.4457680220611264</v>
      </c>
      <c r="AK326">
        <v>0.71786459296152283</v>
      </c>
      <c r="AL326">
        <v>1.6328418825290851</v>
      </c>
      <c r="AM326">
        <v>5</v>
      </c>
      <c r="AN326">
        <v>1.25821735325952</v>
      </c>
      <c r="AO326">
        <v>140</v>
      </c>
      <c r="AP326">
        <v>1.1009174311926606E-2</v>
      </c>
      <c r="AQ326">
        <v>16.36</v>
      </c>
      <c r="AR326">
        <v>3.6972662224436417</v>
      </c>
      <c r="AS326">
        <v>134394.1399999999</v>
      </c>
      <c r="AT326">
        <v>0.4548924907181332</v>
      </c>
      <c r="AU326">
        <v>50100005.229999997</v>
      </c>
    </row>
    <row r="327" spans="1:47" ht="15" x14ac:dyDescent="0.25">
      <c r="A327" t="s">
        <v>1108</v>
      </c>
      <c r="B327" t="s">
        <v>761</v>
      </c>
      <c r="C327" t="s">
        <v>183</v>
      </c>
      <c r="D327"/>
      <c r="E327">
        <v>102.13900000000001</v>
      </c>
      <c r="F327" t="s">
        <v>1539</v>
      </c>
      <c r="G327">
        <v>2343602</v>
      </c>
      <c r="H327">
        <v>0.40022880168287089</v>
      </c>
      <c r="I327">
        <v>2343602</v>
      </c>
      <c r="J327">
        <v>0</v>
      </c>
      <c r="K327">
        <v>0.84061573185169214</v>
      </c>
      <c r="L327" s="126">
        <v>163133.9522</v>
      </c>
      <c r="M327">
        <v>66447</v>
      </c>
      <c r="N327">
        <v>128</v>
      </c>
      <c r="O327">
        <v>54.5</v>
      </c>
      <c r="P327">
        <v>0</v>
      </c>
      <c r="Q327">
        <v>122.26000000000002</v>
      </c>
      <c r="R327">
        <v>10670.1</v>
      </c>
      <c r="S327">
        <v>10357.521096</v>
      </c>
      <c r="T327">
        <v>11877.2956236678</v>
      </c>
      <c r="U327">
        <v>8.2850953335871405E-2</v>
      </c>
      <c r="V327">
        <v>9.1307168214721596E-2</v>
      </c>
      <c r="W327">
        <v>6.0504650696972098E-2</v>
      </c>
      <c r="X327">
        <v>9304.8000000000011</v>
      </c>
      <c r="Y327">
        <v>521.82000000000005</v>
      </c>
      <c r="Z327">
        <v>74217.996033114905</v>
      </c>
      <c r="AA327">
        <v>13.312043795620399</v>
      </c>
      <c r="AB327">
        <v>19.848838863976084</v>
      </c>
      <c r="AC327">
        <v>48.1</v>
      </c>
      <c r="AD327">
        <v>215.33307891891891</v>
      </c>
      <c r="AE327">
        <v>0.35439999999999999</v>
      </c>
      <c r="AF327">
        <v>0.10789886798457092</v>
      </c>
      <c r="AG327">
        <v>0.17437376396942955</v>
      </c>
      <c r="AH327">
        <v>0.28785560463951593</v>
      </c>
      <c r="AI327">
        <v>152.27543206347914</v>
      </c>
      <c r="AJ327">
        <v>7.3692747065044548</v>
      </c>
      <c r="AK327">
        <v>1.6148316379194469</v>
      </c>
      <c r="AL327">
        <v>2.7509128478641842</v>
      </c>
      <c r="AM327">
        <v>0.43</v>
      </c>
      <c r="AN327">
        <v>0.87384270615491499</v>
      </c>
      <c r="AO327">
        <v>25</v>
      </c>
      <c r="AP327">
        <v>4.9710678590215676E-2</v>
      </c>
      <c r="AQ327">
        <v>286.8</v>
      </c>
      <c r="AR327">
        <v>4.8915138258580635</v>
      </c>
      <c r="AS327">
        <v>64541.990000000224</v>
      </c>
      <c r="AT327">
        <v>0.39360715818564668</v>
      </c>
      <c r="AU327">
        <v>110515463.92</v>
      </c>
    </row>
    <row r="328" spans="1:47" ht="15" x14ac:dyDescent="0.25">
      <c r="A328" t="s">
        <v>1109</v>
      </c>
      <c r="B328" t="s">
        <v>235</v>
      </c>
      <c r="C328" t="s">
        <v>100</v>
      </c>
      <c r="D328"/>
      <c r="E328">
        <v>76.641000000000005</v>
      </c>
      <c r="F328" t="s">
        <v>1543</v>
      </c>
      <c r="G328">
        <v>3302908</v>
      </c>
      <c r="H328">
        <v>0.5037679816698345</v>
      </c>
      <c r="I328">
        <v>3093203</v>
      </c>
      <c r="J328">
        <v>0</v>
      </c>
      <c r="K328">
        <v>0.62709715691568568</v>
      </c>
      <c r="L328" s="126">
        <v>92903.223499999993</v>
      </c>
      <c r="M328">
        <v>29188</v>
      </c>
      <c r="N328">
        <v>80</v>
      </c>
      <c r="O328">
        <v>114.28</v>
      </c>
      <c r="P328">
        <v>0</v>
      </c>
      <c r="Q328">
        <v>-140.29999999999998</v>
      </c>
      <c r="R328">
        <v>10454.5</v>
      </c>
      <c r="S328">
        <v>4032.961511</v>
      </c>
      <c r="T328">
        <v>5487.5805237918503</v>
      </c>
      <c r="U328">
        <v>1</v>
      </c>
      <c r="V328">
        <v>0.14123565584407599</v>
      </c>
      <c r="W328">
        <v>2.0036265354777399E-2</v>
      </c>
      <c r="X328">
        <v>7683.2</v>
      </c>
      <c r="Y328">
        <v>247.75</v>
      </c>
      <c r="Z328">
        <v>51062.494450050501</v>
      </c>
      <c r="AA328">
        <v>14.2830188679245</v>
      </c>
      <c r="AB328">
        <v>16.278351204843592</v>
      </c>
      <c r="AC328">
        <v>32</v>
      </c>
      <c r="AD328">
        <v>126.03004721875</v>
      </c>
      <c r="AE328">
        <v>0.63129999999999997</v>
      </c>
      <c r="AF328">
        <v>0.10750476652135785</v>
      </c>
      <c r="AG328">
        <v>0.16171522475509997</v>
      </c>
      <c r="AH328">
        <v>0.27266110956063638</v>
      </c>
      <c r="AI328">
        <v>164.74245989896826</v>
      </c>
      <c r="AJ328">
        <v>8.6726953943407583</v>
      </c>
      <c r="AK328">
        <v>1.4930827212522577</v>
      </c>
      <c r="AL328">
        <v>2.4331248193859119</v>
      </c>
      <c r="AM328">
        <v>4.5999999999999996</v>
      </c>
      <c r="AN328">
        <v>1.02968233065982</v>
      </c>
      <c r="AO328">
        <v>13</v>
      </c>
      <c r="AP328">
        <v>3.9069359086918352E-2</v>
      </c>
      <c r="AQ328">
        <v>157.15</v>
      </c>
      <c r="AR328">
        <v>2.3490715902963495</v>
      </c>
      <c r="AS328">
        <v>80597.5</v>
      </c>
      <c r="AT328">
        <v>0.71918888965343042</v>
      </c>
      <c r="AU328">
        <v>42162394.659999996</v>
      </c>
    </row>
    <row r="329" spans="1:47" ht="15" x14ac:dyDescent="0.25">
      <c r="A329" t="s">
        <v>1110</v>
      </c>
      <c r="B329" t="s">
        <v>736</v>
      </c>
      <c r="C329" t="s">
        <v>192</v>
      </c>
      <c r="D329"/>
      <c r="E329">
        <v>90.313000000000002</v>
      </c>
      <c r="F329" t="s">
        <v>1539</v>
      </c>
      <c r="G329">
        <v>542215</v>
      </c>
      <c r="H329">
        <v>0.34962598259981204</v>
      </c>
      <c r="I329">
        <v>592617</v>
      </c>
      <c r="J329">
        <v>0</v>
      </c>
      <c r="K329">
        <v>0.62392841566430346</v>
      </c>
      <c r="L329" s="126">
        <v>195986.4798</v>
      </c>
      <c r="M329">
        <v>38903</v>
      </c>
      <c r="N329">
        <v>14</v>
      </c>
      <c r="O329">
        <v>30.149999999999995</v>
      </c>
      <c r="P329">
        <v>0</v>
      </c>
      <c r="Q329">
        <v>-36.740000000000009</v>
      </c>
      <c r="R329">
        <v>12012.2</v>
      </c>
      <c r="S329">
        <v>667.67678699999999</v>
      </c>
      <c r="T329">
        <v>793.05043218280912</v>
      </c>
      <c r="U329">
        <v>0.376759593710422</v>
      </c>
      <c r="V329">
        <v>0.13811987445955601</v>
      </c>
      <c r="W329">
        <v>1.4977306676980499E-3</v>
      </c>
      <c r="X329">
        <v>10113.200000000001</v>
      </c>
      <c r="Y329">
        <v>48.72</v>
      </c>
      <c r="Z329">
        <v>44295.6744663383</v>
      </c>
      <c r="AA329">
        <v>8.0166666666666693</v>
      </c>
      <c r="AB329">
        <v>13.704367549261084</v>
      </c>
      <c r="AC329">
        <v>7</v>
      </c>
      <c r="AD329">
        <v>95.382398142857141</v>
      </c>
      <c r="AE329">
        <v>0.8085</v>
      </c>
      <c r="AF329">
        <v>0.10390042400158792</v>
      </c>
      <c r="AG329">
        <v>0.159544216733679</v>
      </c>
      <c r="AH329">
        <v>0.27231037110700423</v>
      </c>
      <c r="AI329">
        <v>166.80825538420285</v>
      </c>
      <c r="AJ329">
        <v>6.6555615314166685</v>
      </c>
      <c r="AK329">
        <v>1.1149151507533177</v>
      </c>
      <c r="AL329">
        <v>3.9677517194318241</v>
      </c>
      <c r="AM329">
        <v>2</v>
      </c>
      <c r="AN329">
        <v>1.4151074382001301</v>
      </c>
      <c r="AO329">
        <v>49</v>
      </c>
      <c r="AP329">
        <v>5.4054054054054057E-2</v>
      </c>
      <c r="AQ329">
        <v>7.43</v>
      </c>
      <c r="AR329">
        <v>4.0208121792204192</v>
      </c>
      <c r="AS329">
        <v>-15074.850000000035</v>
      </c>
      <c r="AT329">
        <v>0.44951889773177534</v>
      </c>
      <c r="AU329">
        <v>8020292.0300000003</v>
      </c>
    </row>
    <row r="330" spans="1:47" ht="15" x14ac:dyDescent="0.25">
      <c r="A330" t="s">
        <v>1111</v>
      </c>
      <c r="B330" t="s">
        <v>236</v>
      </c>
      <c r="C330" t="s">
        <v>237</v>
      </c>
      <c r="D330"/>
      <c r="E330">
        <v>89.852000000000004</v>
      </c>
      <c r="F330" t="s">
        <v>1539</v>
      </c>
      <c r="G330">
        <v>-816432</v>
      </c>
      <c r="H330">
        <v>0.11895666670163671</v>
      </c>
      <c r="I330">
        <v>-816432</v>
      </c>
      <c r="J330">
        <v>0</v>
      </c>
      <c r="K330">
        <v>0.84871925105656865</v>
      </c>
      <c r="L330" s="126">
        <v>158757.27179999999</v>
      </c>
      <c r="M330">
        <v>38760</v>
      </c>
      <c r="N330">
        <v>25</v>
      </c>
      <c r="O330">
        <v>89.71</v>
      </c>
      <c r="P330">
        <v>0</v>
      </c>
      <c r="Q330">
        <v>-46.73</v>
      </c>
      <c r="R330">
        <v>13700.800000000001</v>
      </c>
      <c r="S330">
        <v>2237.6529059999998</v>
      </c>
      <c r="T330">
        <v>2604.4702924706903</v>
      </c>
      <c r="U330">
        <v>0.34416149436538201</v>
      </c>
      <c r="V330">
        <v>0.116302072721908</v>
      </c>
      <c r="W330">
        <v>8.4487915660678408E-3</v>
      </c>
      <c r="X330">
        <v>11771.1</v>
      </c>
      <c r="Y330">
        <v>156.31</v>
      </c>
      <c r="Z330">
        <v>71624.004030452299</v>
      </c>
      <c r="AA330">
        <v>14.748538011695899</v>
      </c>
      <c r="AB330">
        <v>14.315481453521846</v>
      </c>
      <c r="AC330">
        <v>16.2</v>
      </c>
      <c r="AD330">
        <v>138.12672259259259</v>
      </c>
      <c r="AE330">
        <v>0.432</v>
      </c>
      <c r="AF330">
        <v>0.11411321282649504</v>
      </c>
      <c r="AG330">
        <v>0.12888989580261795</v>
      </c>
      <c r="AH330">
        <v>0.24925607463606381</v>
      </c>
      <c r="AI330">
        <v>183.66968304064582</v>
      </c>
      <c r="AJ330">
        <v>7.6604975072325532</v>
      </c>
      <c r="AK330">
        <v>1.6719936786629326</v>
      </c>
      <c r="AL330">
        <v>3.4481669582397583</v>
      </c>
      <c r="AM330">
        <v>2.65</v>
      </c>
      <c r="AN330">
        <v>0.92905673562792901</v>
      </c>
      <c r="AO330">
        <v>9</v>
      </c>
      <c r="AP330">
        <v>7.3394495412844041E-2</v>
      </c>
      <c r="AQ330">
        <v>123.22</v>
      </c>
      <c r="AR330">
        <v>3.3802741973870458</v>
      </c>
      <c r="AS330">
        <v>20872.369999999995</v>
      </c>
      <c r="AT330">
        <v>0.46061656713438476</v>
      </c>
      <c r="AU330">
        <v>30657579.219999999</v>
      </c>
    </row>
    <row r="331" spans="1:47" ht="15" x14ac:dyDescent="0.25">
      <c r="A331" t="s">
        <v>1112</v>
      </c>
      <c r="B331" t="s">
        <v>238</v>
      </c>
      <c r="C331" t="s">
        <v>109</v>
      </c>
      <c r="D331"/>
      <c r="E331">
        <v>92.866</v>
      </c>
      <c r="F331" t="s">
        <v>1539</v>
      </c>
      <c r="G331">
        <v>6019279</v>
      </c>
      <c r="H331">
        <v>0.50521772325835934</v>
      </c>
      <c r="I331">
        <v>6529391</v>
      </c>
      <c r="J331">
        <v>0</v>
      </c>
      <c r="K331">
        <v>0.71160578553798914</v>
      </c>
      <c r="L331" s="126">
        <v>335369.3321</v>
      </c>
      <c r="M331">
        <v>46418</v>
      </c>
      <c r="N331">
        <v>0</v>
      </c>
      <c r="O331">
        <v>44.300000000000004</v>
      </c>
      <c r="P331">
        <v>0</v>
      </c>
      <c r="Q331">
        <v>-9.4600000000000009</v>
      </c>
      <c r="R331">
        <v>14824.4</v>
      </c>
      <c r="S331">
        <v>4066.449924</v>
      </c>
      <c r="T331">
        <v>5137.9883402944497</v>
      </c>
      <c r="U331">
        <v>0.264628748936243</v>
      </c>
      <c r="V331">
        <v>0.15034863908974599</v>
      </c>
      <c r="W331">
        <v>4.2879265762231E-2</v>
      </c>
      <c r="X331">
        <v>11732.7</v>
      </c>
      <c r="Y331">
        <v>315.13</v>
      </c>
      <c r="Z331">
        <v>69497.261130327199</v>
      </c>
      <c r="AA331">
        <v>16.659016393442595</v>
      </c>
      <c r="AB331">
        <v>12.904039361533336</v>
      </c>
      <c r="AC331">
        <v>27.92</v>
      </c>
      <c r="AD331">
        <v>145.64648724928367</v>
      </c>
      <c r="AE331">
        <v>0.47620000000000001</v>
      </c>
      <c r="AF331">
        <v>0.12273967171871739</v>
      </c>
      <c r="AG331">
        <v>0.16879591786578171</v>
      </c>
      <c r="AH331">
        <v>0.29787436233226866</v>
      </c>
      <c r="AI331">
        <v>201.05276476533834</v>
      </c>
      <c r="AJ331">
        <v>8.5513118738311409</v>
      </c>
      <c r="AK331">
        <v>1.6601057155892271</v>
      </c>
      <c r="AL331">
        <v>4.6730311862822926</v>
      </c>
      <c r="AM331">
        <v>3.3</v>
      </c>
      <c r="AN331">
        <v>0.58870050195283596</v>
      </c>
      <c r="AO331">
        <v>22</v>
      </c>
      <c r="AP331">
        <v>0.10157068062827225</v>
      </c>
      <c r="AQ331">
        <v>77.27</v>
      </c>
      <c r="AR331">
        <v>6.6238944035511036</v>
      </c>
      <c r="AS331">
        <v>-20396.239999999991</v>
      </c>
      <c r="AT331">
        <v>0.24461822876680228</v>
      </c>
      <c r="AU331">
        <v>60282524.719999999</v>
      </c>
    </row>
    <row r="332" spans="1:47" ht="15" x14ac:dyDescent="0.25">
      <c r="A332" t="s">
        <v>1113</v>
      </c>
      <c r="B332" t="s">
        <v>633</v>
      </c>
      <c r="C332" t="s">
        <v>335</v>
      </c>
      <c r="D332"/>
      <c r="E332">
        <v>83.061000000000007</v>
      </c>
      <c r="F332" t="s">
        <v>1539</v>
      </c>
      <c r="G332">
        <v>876409</v>
      </c>
      <c r="H332">
        <v>0.16575293167251262</v>
      </c>
      <c r="I332">
        <v>876409</v>
      </c>
      <c r="J332">
        <v>0</v>
      </c>
      <c r="K332">
        <v>0.70843462218384401</v>
      </c>
      <c r="L332" s="126">
        <v>93910.462</v>
      </c>
      <c r="M332">
        <v>30359</v>
      </c>
      <c r="N332">
        <v>29</v>
      </c>
      <c r="O332">
        <v>79.37</v>
      </c>
      <c r="P332">
        <v>0</v>
      </c>
      <c r="Q332">
        <v>492.91</v>
      </c>
      <c r="R332">
        <v>9105.8000000000011</v>
      </c>
      <c r="S332">
        <v>2290.2936679999998</v>
      </c>
      <c r="T332">
        <v>3100.18115969885</v>
      </c>
      <c r="U332">
        <v>0.99961860312155404</v>
      </c>
      <c r="V332">
        <v>0.181979863994228</v>
      </c>
      <c r="W332">
        <v>1.2920313190166099E-3</v>
      </c>
      <c r="X332">
        <v>6727</v>
      </c>
      <c r="Y332">
        <v>128.49</v>
      </c>
      <c r="Z332">
        <v>50651.4601914546</v>
      </c>
      <c r="AA332">
        <v>12.281481481481499</v>
      </c>
      <c r="AB332">
        <v>17.824684162191609</v>
      </c>
      <c r="AC332">
        <v>31.3</v>
      </c>
      <c r="AD332">
        <v>73.17232166134184</v>
      </c>
      <c r="AE332">
        <v>0.29899999999999999</v>
      </c>
      <c r="AF332">
        <v>0.11037783238424248</v>
      </c>
      <c r="AG332">
        <v>0.18384619926631399</v>
      </c>
      <c r="AH332">
        <v>0.2976136866168535</v>
      </c>
      <c r="AI332">
        <v>128.50535462424378</v>
      </c>
      <c r="AJ332">
        <v>6.5323703514941478</v>
      </c>
      <c r="AK332">
        <v>1.8254654706691809</v>
      </c>
      <c r="AL332">
        <v>3.5241486502556785</v>
      </c>
      <c r="AM332">
        <v>0.5</v>
      </c>
      <c r="AN332">
        <v>1.58035843756998</v>
      </c>
      <c r="AO332">
        <v>54</v>
      </c>
      <c r="AP332">
        <v>7.4956420685647882E-2</v>
      </c>
      <c r="AQ332">
        <v>29.93</v>
      </c>
      <c r="AR332">
        <v>1.9169677286280868</v>
      </c>
      <c r="AS332">
        <v>59204.85999999987</v>
      </c>
      <c r="AT332">
        <v>0.65168013593306984</v>
      </c>
      <c r="AU332">
        <v>21455535.800000001</v>
      </c>
    </row>
    <row r="333" spans="1:47" ht="15" x14ac:dyDescent="0.25">
      <c r="A333" t="s">
        <v>1114</v>
      </c>
      <c r="B333" t="s">
        <v>523</v>
      </c>
      <c r="C333" t="s">
        <v>179</v>
      </c>
      <c r="D333"/>
      <c r="E333">
        <v>77.45</v>
      </c>
      <c r="F333" t="s">
        <v>1543</v>
      </c>
      <c r="G333">
        <v>1324335</v>
      </c>
      <c r="H333">
        <v>0.65504445077542317</v>
      </c>
      <c r="I333">
        <v>1203635</v>
      </c>
      <c r="J333">
        <v>2.5605624606303968E-3</v>
      </c>
      <c r="K333">
        <v>0.57475276872616399</v>
      </c>
      <c r="L333" s="126">
        <v>166814.96900000001</v>
      </c>
      <c r="M333">
        <v>39357</v>
      </c>
      <c r="N333">
        <v>18</v>
      </c>
      <c r="O333">
        <v>13.2</v>
      </c>
      <c r="P333">
        <v>0</v>
      </c>
      <c r="Q333">
        <v>-31.75</v>
      </c>
      <c r="R333">
        <v>11204.2</v>
      </c>
      <c r="S333">
        <v>668.62802899999997</v>
      </c>
      <c r="T333">
        <v>789.05629449235403</v>
      </c>
      <c r="U333">
        <v>0.451404786980595</v>
      </c>
      <c r="V333">
        <v>0.108949134407286</v>
      </c>
      <c r="W333">
        <v>3.1407597481977502E-2</v>
      </c>
      <c r="X333">
        <v>9494.2000000000007</v>
      </c>
      <c r="Y333">
        <v>51.2</v>
      </c>
      <c r="Z333">
        <v>48536.231640625003</v>
      </c>
      <c r="AA333">
        <v>11.9375</v>
      </c>
      <c r="AB333">
        <v>13.059141191406249</v>
      </c>
      <c r="AC333">
        <v>4.63</v>
      </c>
      <c r="AD333">
        <v>144.41210129589632</v>
      </c>
      <c r="AE333">
        <v>0.29899999999999999</v>
      </c>
      <c r="AF333">
        <v>0.10746048259737762</v>
      </c>
      <c r="AG333">
        <v>0.18547424466425069</v>
      </c>
      <c r="AH333">
        <v>0.3063044582485796</v>
      </c>
      <c r="AI333">
        <v>176.94143061418086</v>
      </c>
      <c r="AJ333">
        <v>7.4021085640869595</v>
      </c>
      <c r="AK333">
        <v>1.3593151773337391</v>
      </c>
      <c r="AL333">
        <v>2.2118595530310712</v>
      </c>
      <c r="AM333">
        <v>3.36</v>
      </c>
      <c r="AN333">
        <v>1.43822831097114</v>
      </c>
      <c r="AO333">
        <v>102</v>
      </c>
      <c r="AP333">
        <v>8.0882352941176475E-2</v>
      </c>
      <c r="AQ333">
        <v>2.5499999999999998</v>
      </c>
      <c r="AR333">
        <v>2.8186222572296611</v>
      </c>
      <c r="AS333">
        <v>24856.430000000022</v>
      </c>
      <c r="AT333">
        <v>0.62911578067338914</v>
      </c>
      <c r="AU333">
        <v>7491441</v>
      </c>
    </row>
    <row r="334" spans="1:47" ht="15" x14ac:dyDescent="0.25">
      <c r="A334" t="s">
        <v>1568</v>
      </c>
      <c r="B334" t="s">
        <v>743</v>
      </c>
      <c r="C334" t="s">
        <v>192</v>
      </c>
      <c r="D334"/>
      <c r="E334">
        <v>88.436999999999998</v>
      </c>
      <c r="F334" t="s">
        <v>1539</v>
      </c>
      <c r="G334">
        <v>-1119374</v>
      </c>
      <c r="H334">
        <v>0.53449820966837602</v>
      </c>
      <c r="I334">
        <v>-1125366</v>
      </c>
      <c r="J334">
        <v>0</v>
      </c>
      <c r="K334">
        <v>0.65419127226501828</v>
      </c>
      <c r="L334" s="126">
        <v>75050.833100000003</v>
      </c>
      <c r="M334">
        <v>34965</v>
      </c>
      <c r="N334">
        <v>7</v>
      </c>
      <c r="O334">
        <v>8.51</v>
      </c>
      <c r="P334">
        <v>0</v>
      </c>
      <c r="Q334">
        <v>180.48</v>
      </c>
      <c r="R334">
        <v>8472.2999999999993</v>
      </c>
      <c r="S334">
        <v>817.84838200000002</v>
      </c>
      <c r="T334">
        <v>936.63970574088705</v>
      </c>
      <c r="U334">
        <v>0.31876344899341003</v>
      </c>
      <c r="V334">
        <v>0.118081916068399</v>
      </c>
      <c r="W334" t="s">
        <v>1561</v>
      </c>
      <c r="X334">
        <v>7397.8</v>
      </c>
      <c r="Y334">
        <v>50.050000000000004</v>
      </c>
      <c r="Z334">
        <v>56677.524275724303</v>
      </c>
      <c r="AA334">
        <v>12.25</v>
      </c>
      <c r="AB334">
        <v>16.34062701298701</v>
      </c>
      <c r="AC334">
        <v>6.29</v>
      </c>
      <c r="AD334">
        <v>130.02359014308425</v>
      </c>
      <c r="AE334">
        <v>0.7752</v>
      </c>
      <c r="AF334">
        <v>0.10240857782299354</v>
      </c>
      <c r="AG334">
        <v>0.14457026391771069</v>
      </c>
      <c r="AH334">
        <v>0.26028826458962828</v>
      </c>
      <c r="AI334">
        <v>224.7323636571063</v>
      </c>
      <c r="AJ334">
        <v>5.2502138772667672</v>
      </c>
      <c r="AK334">
        <v>0.80432455371959277</v>
      </c>
      <c r="AL334">
        <v>2.2206025669624641</v>
      </c>
      <c r="AM334">
        <v>4.8</v>
      </c>
      <c r="AN334">
        <v>0</v>
      </c>
      <c r="AO334">
        <v>2</v>
      </c>
      <c r="AP334">
        <v>1.2500000000000001E-2</v>
      </c>
      <c r="AQ334">
        <v>0</v>
      </c>
      <c r="AR334" t="s">
        <v>1561</v>
      </c>
      <c r="AS334">
        <v>3773.5</v>
      </c>
      <c r="AT334">
        <v>0.2063748453235105</v>
      </c>
      <c r="AU334">
        <v>6929057.1200000001</v>
      </c>
    </row>
    <row r="335" spans="1:47" ht="15" x14ac:dyDescent="0.25">
      <c r="A335" t="s">
        <v>1115</v>
      </c>
      <c r="B335" t="s">
        <v>372</v>
      </c>
      <c r="C335" t="s">
        <v>308</v>
      </c>
      <c r="D335"/>
      <c r="E335">
        <v>88.365000000000009</v>
      </c>
      <c r="F335" t="s">
        <v>1539</v>
      </c>
      <c r="G335">
        <v>1603278</v>
      </c>
      <c r="H335">
        <v>0.52526875258993755</v>
      </c>
      <c r="I335">
        <v>1580479</v>
      </c>
      <c r="J335">
        <v>0</v>
      </c>
      <c r="K335">
        <v>0.56043642670825311</v>
      </c>
      <c r="L335" s="126">
        <v>124720.4296</v>
      </c>
      <c r="M335">
        <v>41039</v>
      </c>
      <c r="N335">
        <v>48</v>
      </c>
      <c r="O335">
        <v>19.14</v>
      </c>
      <c r="P335">
        <v>0</v>
      </c>
      <c r="Q335">
        <v>102.76999999999998</v>
      </c>
      <c r="R335">
        <v>9462.5</v>
      </c>
      <c r="S335">
        <v>830.23026200000004</v>
      </c>
      <c r="T335">
        <v>1020.3403982696801</v>
      </c>
      <c r="U335">
        <v>0.33322260541738702</v>
      </c>
      <c r="V335">
        <v>0.14817305707895301</v>
      </c>
      <c r="W335" t="s">
        <v>1561</v>
      </c>
      <c r="X335">
        <v>7699.5</v>
      </c>
      <c r="Y335">
        <v>54.370000000000005</v>
      </c>
      <c r="Z335">
        <v>51195.991907301795</v>
      </c>
      <c r="AA335">
        <v>11.760563380281701</v>
      </c>
      <c r="AB335">
        <v>15.270006658083501</v>
      </c>
      <c r="AC335">
        <v>8.23</v>
      </c>
      <c r="AD335">
        <v>100.87852515188335</v>
      </c>
      <c r="AE335">
        <v>0.432</v>
      </c>
      <c r="AF335">
        <v>0.12045338913431951</v>
      </c>
      <c r="AG335">
        <v>0.11142898482603476</v>
      </c>
      <c r="AH335">
        <v>0.23727044179484891</v>
      </c>
      <c r="AI335">
        <v>190.38694111104323</v>
      </c>
      <c r="AJ335">
        <v>6.4187425426248694</v>
      </c>
      <c r="AK335">
        <v>1.0529241134976117</v>
      </c>
      <c r="AL335">
        <v>3.1485457881251384</v>
      </c>
      <c r="AM335">
        <v>5.5</v>
      </c>
      <c r="AN335">
        <v>1.31294691612924</v>
      </c>
      <c r="AO335">
        <v>61</v>
      </c>
      <c r="AP335">
        <v>9.4936708860759497E-3</v>
      </c>
      <c r="AQ335">
        <v>4.57</v>
      </c>
      <c r="AR335">
        <v>3.8015637849372825</v>
      </c>
      <c r="AS335">
        <v>-3255.1300000000047</v>
      </c>
      <c r="AT335">
        <v>0.42133558792820242</v>
      </c>
      <c r="AU335">
        <v>7856087.7400000002</v>
      </c>
    </row>
    <row r="336" spans="1:47" ht="15" x14ac:dyDescent="0.25">
      <c r="A336" t="s">
        <v>1116</v>
      </c>
      <c r="B336" t="s">
        <v>239</v>
      </c>
      <c r="C336" t="s">
        <v>128</v>
      </c>
      <c r="D336"/>
      <c r="E336">
        <v>91.472000000000008</v>
      </c>
      <c r="F336" t="s">
        <v>1539</v>
      </c>
      <c r="G336">
        <v>5475288</v>
      </c>
      <c r="H336">
        <v>0.61282237289945907</v>
      </c>
      <c r="I336">
        <v>5661607</v>
      </c>
      <c r="J336">
        <v>0</v>
      </c>
      <c r="K336">
        <v>0.76404826653089319</v>
      </c>
      <c r="L336" s="126">
        <v>169970.39079999999</v>
      </c>
      <c r="M336">
        <v>50336</v>
      </c>
      <c r="N336">
        <v>170</v>
      </c>
      <c r="O336">
        <v>119.25</v>
      </c>
      <c r="P336">
        <v>0</v>
      </c>
      <c r="Q336">
        <v>-128.88999999999999</v>
      </c>
      <c r="R336">
        <v>11498.800000000001</v>
      </c>
      <c r="S336">
        <v>6622.4183400000002</v>
      </c>
      <c r="T336">
        <v>7723.2120574121209</v>
      </c>
      <c r="U336">
        <v>0.183580147550751</v>
      </c>
      <c r="V336">
        <v>0.12563169589796699</v>
      </c>
      <c r="W336">
        <v>6.3822390598175403E-3</v>
      </c>
      <c r="X336">
        <v>9859.8000000000011</v>
      </c>
      <c r="Y336">
        <v>386.49</v>
      </c>
      <c r="Z336">
        <v>72629.230691609104</v>
      </c>
      <c r="AA336">
        <v>12.812796208530798</v>
      </c>
      <c r="AB336">
        <v>17.134772801366143</v>
      </c>
      <c r="AC336">
        <v>33</v>
      </c>
      <c r="AD336">
        <v>200.67934363636365</v>
      </c>
      <c r="AE336">
        <v>0.62019999999999997</v>
      </c>
      <c r="AF336">
        <v>0.14538157004226157</v>
      </c>
      <c r="AG336">
        <v>0.11352914687052941</v>
      </c>
      <c r="AH336">
        <v>0.26127226166523315</v>
      </c>
      <c r="AI336">
        <v>201.41494111651062</v>
      </c>
      <c r="AJ336">
        <v>5.7141776686204038</v>
      </c>
      <c r="AK336">
        <v>1.0374310081913014</v>
      </c>
      <c r="AL336">
        <v>3.0962740449854333</v>
      </c>
      <c r="AM336">
        <v>0</v>
      </c>
      <c r="AN336">
        <v>1.0104377230699</v>
      </c>
      <c r="AO336">
        <v>48</v>
      </c>
      <c r="AP336">
        <v>7.2024008002667561E-2</v>
      </c>
      <c r="AQ336">
        <v>58.21</v>
      </c>
      <c r="AR336">
        <v>4.6992833530428815</v>
      </c>
      <c r="AS336">
        <v>-16324.160000000149</v>
      </c>
      <c r="AT336">
        <v>0.37870858316490263</v>
      </c>
      <c r="AU336">
        <v>76149631.700000003</v>
      </c>
    </row>
    <row r="337" spans="1:47" ht="15" x14ac:dyDescent="0.25">
      <c r="A337" t="s">
        <v>1117</v>
      </c>
      <c r="B337" t="s">
        <v>606</v>
      </c>
      <c r="C337" t="s">
        <v>605</v>
      </c>
      <c r="D337"/>
      <c r="E337">
        <v>72.063000000000002</v>
      </c>
      <c r="F337" t="s">
        <v>1541</v>
      </c>
      <c r="G337">
        <v>594964</v>
      </c>
      <c r="H337">
        <v>0.18992740261261859</v>
      </c>
      <c r="I337">
        <v>594964</v>
      </c>
      <c r="J337">
        <v>8.5536140099246663E-3</v>
      </c>
      <c r="K337">
        <v>0.74561912558582777</v>
      </c>
      <c r="L337" s="126">
        <v>83774.111099999995</v>
      </c>
      <c r="M337">
        <v>29812</v>
      </c>
      <c r="N337">
        <v>42</v>
      </c>
      <c r="O337">
        <v>56.52</v>
      </c>
      <c r="P337">
        <v>0</v>
      </c>
      <c r="Q337">
        <v>-60.61</v>
      </c>
      <c r="R337">
        <v>12671.5</v>
      </c>
      <c r="S337">
        <v>1746.8730399999999</v>
      </c>
      <c r="T337">
        <v>2409.7579371298602</v>
      </c>
      <c r="U337">
        <v>1</v>
      </c>
      <c r="V337">
        <v>0.15553642581832999</v>
      </c>
      <c r="W337" t="s">
        <v>1561</v>
      </c>
      <c r="X337">
        <v>9185.8000000000011</v>
      </c>
      <c r="Y337">
        <v>126.99000000000001</v>
      </c>
      <c r="Z337">
        <v>49704.842901015807</v>
      </c>
      <c r="AA337">
        <v>13.6744186046512</v>
      </c>
      <c r="AB337">
        <v>13.755988975509881</v>
      </c>
      <c r="AC337">
        <v>18</v>
      </c>
      <c r="AD337">
        <v>97.048502222222226</v>
      </c>
      <c r="AE337">
        <v>0.31009999999999999</v>
      </c>
      <c r="AF337">
        <v>9.5066841397731805E-2</v>
      </c>
      <c r="AG337">
        <v>0.20586949156283987</v>
      </c>
      <c r="AH337">
        <v>0.30596679335327737</v>
      </c>
      <c r="AI337">
        <v>200.6951804579914</v>
      </c>
      <c r="AJ337">
        <v>6.8638095890059301</v>
      </c>
      <c r="AK337">
        <v>1.0729935052155088</v>
      </c>
      <c r="AL337">
        <v>4.2636840574005461</v>
      </c>
      <c r="AM337">
        <v>0.5</v>
      </c>
      <c r="AN337">
        <v>1.4255992637211099</v>
      </c>
      <c r="AO337">
        <v>199</v>
      </c>
      <c r="AP337">
        <v>0</v>
      </c>
      <c r="AQ337">
        <v>5.62</v>
      </c>
      <c r="AR337">
        <v>2.8798418126775562</v>
      </c>
      <c r="AS337">
        <v>-118176.32000000007</v>
      </c>
      <c r="AT337">
        <v>0.77836859346750875</v>
      </c>
      <c r="AU337">
        <v>22135484.329999998</v>
      </c>
    </row>
    <row r="338" spans="1:47" ht="15" x14ac:dyDescent="0.25">
      <c r="A338" t="s">
        <v>1118</v>
      </c>
      <c r="B338" t="s">
        <v>373</v>
      </c>
      <c r="C338" t="s">
        <v>269</v>
      </c>
      <c r="D338"/>
      <c r="E338">
        <v>91.048000000000002</v>
      </c>
      <c r="F338" t="s">
        <v>1539</v>
      </c>
      <c r="G338">
        <v>7445389</v>
      </c>
      <c r="H338">
        <v>0.57849996520651725</v>
      </c>
      <c r="I338">
        <v>2988531</v>
      </c>
      <c r="J338">
        <v>0</v>
      </c>
      <c r="K338">
        <v>0.74903152103549164</v>
      </c>
      <c r="L338" s="126">
        <v>223150.01670000001</v>
      </c>
      <c r="M338">
        <v>45058</v>
      </c>
      <c r="N338">
        <v>0</v>
      </c>
      <c r="O338">
        <v>93.070000000000007</v>
      </c>
      <c r="P338">
        <v>0</v>
      </c>
      <c r="Q338">
        <v>-44.32</v>
      </c>
      <c r="R338">
        <v>12635.6</v>
      </c>
      <c r="S338">
        <v>7576.0794839999999</v>
      </c>
      <c r="T338">
        <v>9104.2386750541809</v>
      </c>
      <c r="U338">
        <v>0.25835916678722098</v>
      </c>
      <c r="V338">
        <v>0.11980066681148401</v>
      </c>
      <c r="W338">
        <v>1.5723857867592599E-2</v>
      </c>
      <c r="X338">
        <v>10514.7</v>
      </c>
      <c r="Y338">
        <v>455.8</v>
      </c>
      <c r="Z338">
        <v>71604.872422115004</v>
      </c>
      <c r="AA338">
        <v>14.6427015250545</v>
      </c>
      <c r="AB338">
        <v>16.621499526107943</v>
      </c>
      <c r="AC338">
        <v>46</v>
      </c>
      <c r="AD338">
        <v>164.69738008695651</v>
      </c>
      <c r="AE338">
        <v>0</v>
      </c>
      <c r="AF338">
        <v>0.10809831803484737</v>
      </c>
      <c r="AG338">
        <v>0.16836798848798581</v>
      </c>
      <c r="AH338">
        <v>0.28644492813374473</v>
      </c>
      <c r="AI338">
        <v>146.11383134744312</v>
      </c>
      <c r="AJ338">
        <v>8.6477740047155756</v>
      </c>
      <c r="AK338">
        <v>1.1812383714102459</v>
      </c>
      <c r="AL338">
        <v>4.2698283873998388</v>
      </c>
      <c r="AM338">
        <v>1</v>
      </c>
      <c r="AN338">
        <v>1.3384453848571201</v>
      </c>
      <c r="AO338">
        <v>35</v>
      </c>
      <c r="AP338">
        <v>0.10279350009129085</v>
      </c>
      <c r="AQ338">
        <v>145.86000000000001</v>
      </c>
      <c r="AR338">
        <v>3.8944699061292107</v>
      </c>
      <c r="AS338">
        <v>39142.069999999832</v>
      </c>
      <c r="AT338">
        <v>0.39393872746638031</v>
      </c>
      <c r="AU338">
        <v>95728082.390000001</v>
      </c>
    </row>
    <row r="339" spans="1:47" ht="15" x14ac:dyDescent="0.25">
      <c r="A339" t="s">
        <v>1119</v>
      </c>
      <c r="B339" t="s">
        <v>613</v>
      </c>
      <c r="C339" t="s">
        <v>272</v>
      </c>
      <c r="D339"/>
      <c r="E339">
        <v>95.045000000000002</v>
      </c>
      <c r="F339" t="s">
        <v>1539</v>
      </c>
      <c r="G339">
        <v>1471678</v>
      </c>
      <c r="H339">
        <v>0.41689267148366721</v>
      </c>
      <c r="I339">
        <v>1819096</v>
      </c>
      <c r="J339">
        <v>0</v>
      </c>
      <c r="K339">
        <v>0.62276060483075069</v>
      </c>
      <c r="L339" s="126">
        <v>162477.6617</v>
      </c>
      <c r="M339">
        <v>45695</v>
      </c>
      <c r="N339" t="s">
        <v>1561</v>
      </c>
      <c r="O339">
        <v>15.59</v>
      </c>
      <c r="P339">
        <v>0</v>
      </c>
      <c r="Q339">
        <v>8.1500000000000057</v>
      </c>
      <c r="R339">
        <v>9368.5</v>
      </c>
      <c r="S339">
        <v>1299.8050169999999</v>
      </c>
      <c r="T339">
        <v>1447.3192248569901</v>
      </c>
      <c r="U339">
        <v>0.180800539255035</v>
      </c>
      <c r="V339">
        <v>8.0663209195783597E-2</v>
      </c>
      <c r="W339" t="s">
        <v>1561</v>
      </c>
      <c r="X339">
        <v>8413.6</v>
      </c>
      <c r="Y339">
        <v>64.12</v>
      </c>
      <c r="Z339">
        <v>60239.313786649996</v>
      </c>
      <c r="AA339">
        <v>13.6388888888889</v>
      </c>
      <c r="AB339">
        <v>20.271444432314407</v>
      </c>
      <c r="AC339">
        <v>8.31</v>
      </c>
      <c r="AD339">
        <v>156.41456281588447</v>
      </c>
      <c r="AE339">
        <v>0.29899999999999999</v>
      </c>
      <c r="AF339">
        <v>0.11712953875153398</v>
      </c>
      <c r="AG339">
        <v>0.16402673248091099</v>
      </c>
      <c r="AH339">
        <v>0.28853005398404324</v>
      </c>
      <c r="AI339">
        <v>194.86307306659674</v>
      </c>
      <c r="AJ339">
        <v>4.246133983986355</v>
      </c>
      <c r="AK339">
        <v>1.1377204245037191</v>
      </c>
      <c r="AL339">
        <v>2.2092105699530964</v>
      </c>
      <c r="AM339">
        <v>1.3</v>
      </c>
      <c r="AN339">
        <v>1.37459908922493</v>
      </c>
      <c r="AO339">
        <v>121</v>
      </c>
      <c r="AP339">
        <v>2.269861286254729E-2</v>
      </c>
      <c r="AQ339">
        <v>6.17</v>
      </c>
      <c r="AR339" t="s">
        <v>1561</v>
      </c>
      <c r="AS339">
        <v>-8442.1199999999953</v>
      </c>
      <c r="AT339">
        <v>0.416694977430005</v>
      </c>
      <c r="AU339">
        <v>12177170.76</v>
      </c>
    </row>
    <row r="340" spans="1:47" ht="15" x14ac:dyDescent="0.25">
      <c r="A340" t="s">
        <v>1120</v>
      </c>
      <c r="B340" t="s">
        <v>486</v>
      </c>
      <c r="C340" t="s">
        <v>317</v>
      </c>
      <c r="D340"/>
      <c r="E340">
        <v>87.403000000000006</v>
      </c>
      <c r="F340" t="s">
        <v>1539</v>
      </c>
      <c r="G340">
        <v>683353</v>
      </c>
      <c r="H340">
        <v>0.35887567892340405</v>
      </c>
      <c r="I340">
        <v>863033</v>
      </c>
      <c r="J340">
        <v>0</v>
      </c>
      <c r="K340">
        <v>0.66747261265097901</v>
      </c>
      <c r="L340" s="126">
        <v>234621.1084</v>
      </c>
      <c r="M340">
        <v>33804</v>
      </c>
      <c r="N340">
        <v>46</v>
      </c>
      <c r="O340">
        <v>57.209999999999994</v>
      </c>
      <c r="P340">
        <v>0</v>
      </c>
      <c r="Q340">
        <v>122.89999999999998</v>
      </c>
      <c r="R340">
        <v>10829.800000000001</v>
      </c>
      <c r="S340">
        <v>2475.6114010000001</v>
      </c>
      <c r="T340">
        <v>2987.2255636157502</v>
      </c>
      <c r="U340">
        <v>0.45779610545589</v>
      </c>
      <c r="V340">
        <v>0.140262007542758</v>
      </c>
      <c r="W340">
        <v>7.7173376210348098E-3</v>
      </c>
      <c r="X340">
        <v>8975</v>
      </c>
      <c r="Y340">
        <v>149</v>
      </c>
      <c r="Z340">
        <v>52800.026845637607</v>
      </c>
      <c r="AA340">
        <v>12.456953642384098</v>
      </c>
      <c r="AB340">
        <v>16.614841617449667</v>
      </c>
      <c r="AC340">
        <v>20</v>
      </c>
      <c r="AD340">
        <v>123.78057005000001</v>
      </c>
      <c r="AE340">
        <v>0.31009999999999999</v>
      </c>
      <c r="AF340">
        <v>0.10172058400956924</v>
      </c>
      <c r="AG340">
        <v>0.19360134396190196</v>
      </c>
      <c r="AH340">
        <v>0.30848664728027114</v>
      </c>
      <c r="AI340">
        <v>153.83472537174666</v>
      </c>
      <c r="AJ340">
        <v>5.7318338125434902</v>
      </c>
      <c r="AK340">
        <v>0.88149933698320793</v>
      </c>
      <c r="AL340">
        <v>3.2798811821392468</v>
      </c>
      <c r="AM340">
        <v>2.5</v>
      </c>
      <c r="AN340">
        <v>2.1128165807126198</v>
      </c>
      <c r="AO340">
        <v>401</v>
      </c>
      <c r="AP340">
        <v>0</v>
      </c>
      <c r="AQ340">
        <v>3.98</v>
      </c>
      <c r="AR340">
        <v>3.969367992782721</v>
      </c>
      <c r="AS340">
        <v>-5737.0600000000559</v>
      </c>
      <c r="AT340">
        <v>0.44155197809703056</v>
      </c>
      <c r="AU340">
        <v>26810441.82</v>
      </c>
    </row>
    <row r="341" spans="1:47" ht="15" x14ac:dyDescent="0.25">
      <c r="A341" t="s">
        <v>1121</v>
      </c>
      <c r="B341" t="s">
        <v>240</v>
      </c>
      <c r="C341" t="s">
        <v>141</v>
      </c>
      <c r="D341"/>
      <c r="E341">
        <v>89.609000000000009</v>
      </c>
      <c r="F341" t="s">
        <v>1539</v>
      </c>
      <c r="G341">
        <v>-34408</v>
      </c>
      <c r="H341">
        <v>0.23929989112656286</v>
      </c>
      <c r="I341">
        <v>121447</v>
      </c>
      <c r="J341" t="s">
        <v>1561</v>
      </c>
      <c r="K341">
        <v>0.82985547507019775</v>
      </c>
      <c r="L341" s="126">
        <v>151404.03760000001</v>
      </c>
      <c r="M341">
        <v>40463</v>
      </c>
      <c r="N341">
        <v>87</v>
      </c>
      <c r="O341">
        <v>186.98999999999998</v>
      </c>
      <c r="P341">
        <v>0</v>
      </c>
      <c r="Q341">
        <v>-65.56</v>
      </c>
      <c r="R341">
        <v>10515.800000000001</v>
      </c>
      <c r="S341">
        <v>5249.942164</v>
      </c>
      <c r="T341">
        <v>6436.8900098961903</v>
      </c>
      <c r="U341">
        <v>0.39995650093032098</v>
      </c>
      <c r="V341">
        <v>0.16217338808763301</v>
      </c>
      <c r="W341">
        <v>2.3586977557416001E-2</v>
      </c>
      <c r="X341">
        <v>8576.7000000000007</v>
      </c>
      <c r="Y341">
        <v>328.13</v>
      </c>
      <c r="Z341">
        <v>61799.192271355903</v>
      </c>
      <c r="AA341">
        <v>12.206632653061199</v>
      </c>
      <c r="AB341">
        <v>15.999579934781947</v>
      </c>
      <c r="AC341">
        <v>22.45</v>
      </c>
      <c r="AD341">
        <v>233.85043046770602</v>
      </c>
      <c r="AE341">
        <v>0.52049999999999996</v>
      </c>
      <c r="AF341">
        <v>0.11877443290214817</v>
      </c>
      <c r="AG341">
        <v>0.12735154284311806</v>
      </c>
      <c r="AH341">
        <v>0.25835121258274102</v>
      </c>
      <c r="AI341">
        <v>137.1037961019336</v>
      </c>
      <c r="AJ341">
        <v>6.2160603067296298</v>
      </c>
      <c r="AK341">
        <v>1.3064335977171024</v>
      </c>
      <c r="AL341">
        <v>2.9857433796386985</v>
      </c>
      <c r="AM341">
        <v>3.69</v>
      </c>
      <c r="AN341">
        <v>0.80576737816657096</v>
      </c>
      <c r="AO341">
        <v>30</v>
      </c>
      <c r="AP341">
        <v>6.3167818981772469E-2</v>
      </c>
      <c r="AQ341">
        <v>91.73</v>
      </c>
      <c r="AR341">
        <v>3.5181533303734334</v>
      </c>
      <c r="AS341">
        <v>-195585.07999999984</v>
      </c>
      <c r="AT341">
        <v>0.50482460895925407</v>
      </c>
      <c r="AU341">
        <v>55207299.759999998</v>
      </c>
    </row>
    <row r="342" spans="1:47" ht="15" x14ac:dyDescent="0.25">
      <c r="A342" t="s">
        <v>1122</v>
      </c>
      <c r="B342" t="s">
        <v>241</v>
      </c>
      <c r="C342" t="s">
        <v>198</v>
      </c>
      <c r="D342"/>
      <c r="E342">
        <v>67.356999999999999</v>
      </c>
      <c r="F342" t="s">
        <v>1543</v>
      </c>
      <c r="G342">
        <v>9180376</v>
      </c>
      <c r="H342">
        <v>0.22089151806782309</v>
      </c>
      <c r="I342">
        <v>9180376</v>
      </c>
      <c r="J342">
        <v>4.6926817535850943E-3</v>
      </c>
      <c r="K342">
        <v>0.46869888050687075</v>
      </c>
      <c r="L342" s="126">
        <v>88683.568100000004</v>
      </c>
      <c r="M342">
        <v>27544</v>
      </c>
      <c r="N342">
        <v>106</v>
      </c>
      <c r="O342">
        <v>764.92999999999984</v>
      </c>
      <c r="P342">
        <v>166.22</v>
      </c>
      <c r="Q342">
        <v>-231.47</v>
      </c>
      <c r="R342">
        <v>10386</v>
      </c>
      <c r="S342">
        <v>5912.0083569999997</v>
      </c>
      <c r="T342">
        <v>8431.6160444822908</v>
      </c>
      <c r="U342">
        <v>1</v>
      </c>
      <c r="V342">
        <v>0.17145592526096601</v>
      </c>
      <c r="W342">
        <v>4.9197362120711199E-2</v>
      </c>
      <c r="X342">
        <v>7282.4000000000005</v>
      </c>
      <c r="Y342">
        <v>376.52</v>
      </c>
      <c r="Z342">
        <v>55133.095134388604</v>
      </c>
      <c r="AA342">
        <v>11.921568627450998</v>
      </c>
      <c r="AB342">
        <v>15.701711348666738</v>
      </c>
      <c r="AC342">
        <v>29</v>
      </c>
      <c r="AD342">
        <v>203.86235713793101</v>
      </c>
      <c r="AE342">
        <v>0.74199999999999999</v>
      </c>
      <c r="AF342">
        <v>0.12280782759439392</v>
      </c>
      <c r="AG342">
        <v>0.118549089660031</v>
      </c>
      <c r="AH342">
        <v>0.24778128503085525</v>
      </c>
      <c r="AI342">
        <v>173.10919372910487</v>
      </c>
      <c r="AJ342">
        <v>5.8896111089940328</v>
      </c>
      <c r="AK342">
        <v>1.2065917904913217</v>
      </c>
      <c r="AL342">
        <v>9.3095963252731284E-2</v>
      </c>
      <c r="AM342">
        <v>0.5</v>
      </c>
      <c r="AN342">
        <v>1.1610191043692</v>
      </c>
      <c r="AO342">
        <v>26</v>
      </c>
      <c r="AP342">
        <v>7.2150860890953808E-2</v>
      </c>
      <c r="AQ342">
        <v>141.15</v>
      </c>
      <c r="AR342">
        <v>2.1659509481183021</v>
      </c>
      <c r="AS342">
        <v>1182233.7099999995</v>
      </c>
      <c r="AT342">
        <v>0.85526585612857409</v>
      </c>
      <c r="AU342">
        <v>61401991.43</v>
      </c>
    </row>
    <row r="343" spans="1:47" ht="15" x14ac:dyDescent="0.25">
      <c r="A343" t="s">
        <v>1123</v>
      </c>
      <c r="B343" t="s">
        <v>577</v>
      </c>
      <c r="C343" t="s">
        <v>173</v>
      </c>
      <c r="D343"/>
      <c r="E343">
        <v>87.996000000000009</v>
      </c>
      <c r="F343" t="s">
        <v>1540</v>
      </c>
      <c r="G343">
        <v>3248271</v>
      </c>
      <c r="H343">
        <v>0.31629403177833026</v>
      </c>
      <c r="I343">
        <v>3214805</v>
      </c>
      <c r="J343">
        <v>0</v>
      </c>
      <c r="K343">
        <v>0.649780144426642</v>
      </c>
      <c r="L343" s="126">
        <v>160300.41949999999</v>
      </c>
      <c r="M343">
        <v>40276</v>
      </c>
      <c r="N343">
        <v>39</v>
      </c>
      <c r="O343">
        <v>106.2</v>
      </c>
      <c r="P343">
        <v>0</v>
      </c>
      <c r="Q343">
        <v>375.90000000000009</v>
      </c>
      <c r="R343">
        <v>9679.2000000000007</v>
      </c>
      <c r="S343">
        <v>2972.4560339999998</v>
      </c>
      <c r="T343">
        <v>3472.9519100365301</v>
      </c>
      <c r="U343">
        <v>0.38793134963489301</v>
      </c>
      <c r="V343">
        <v>0.13445006332430101</v>
      </c>
      <c r="W343">
        <v>6.7284426653356499E-4</v>
      </c>
      <c r="X343">
        <v>8284.2999999999993</v>
      </c>
      <c r="Y343">
        <v>173.1</v>
      </c>
      <c r="Z343">
        <v>58684.442634315405</v>
      </c>
      <c r="AA343">
        <v>12.410256410256398</v>
      </c>
      <c r="AB343">
        <v>17.171900831889079</v>
      </c>
      <c r="AC343">
        <v>13.17</v>
      </c>
      <c r="AD343">
        <v>225.69901548974943</v>
      </c>
      <c r="AE343">
        <v>0.443</v>
      </c>
      <c r="AF343">
        <v>0.11299394329223213</v>
      </c>
      <c r="AG343">
        <v>0.15464679388443306</v>
      </c>
      <c r="AH343">
        <v>0.27065523933927399</v>
      </c>
      <c r="AI343">
        <v>150.5166081120916</v>
      </c>
      <c r="AJ343">
        <v>7.6622596579377928</v>
      </c>
      <c r="AK343">
        <v>1.5192854780019849</v>
      </c>
      <c r="AL343">
        <v>3.2728244718420041</v>
      </c>
      <c r="AM343">
        <v>3.64</v>
      </c>
      <c r="AN343">
        <v>1.0967295586066399</v>
      </c>
      <c r="AO343">
        <v>63</v>
      </c>
      <c r="AP343">
        <v>1.7928286852589643E-2</v>
      </c>
      <c r="AQ343">
        <v>24</v>
      </c>
      <c r="AR343">
        <v>3.7103941973172949</v>
      </c>
      <c r="AS343">
        <v>-52802.900000000023</v>
      </c>
      <c r="AT343">
        <v>0.34113951917992347</v>
      </c>
      <c r="AU343">
        <v>28770993.449999999</v>
      </c>
    </row>
    <row r="344" spans="1:47" ht="15" x14ac:dyDescent="0.25">
      <c r="A344" t="s">
        <v>1124</v>
      </c>
      <c r="B344" t="s">
        <v>374</v>
      </c>
      <c r="C344" t="s">
        <v>375</v>
      </c>
      <c r="D344"/>
      <c r="E344">
        <v>95.445000000000007</v>
      </c>
      <c r="F344" t="s">
        <v>1539</v>
      </c>
      <c r="G344">
        <v>5601910</v>
      </c>
      <c r="H344">
        <v>0.46603127516718812</v>
      </c>
      <c r="I344">
        <v>6346254</v>
      </c>
      <c r="J344">
        <v>0</v>
      </c>
      <c r="K344">
        <v>0.66061804118349698</v>
      </c>
      <c r="L344" s="126">
        <v>142548.7843</v>
      </c>
      <c r="M344">
        <v>49480</v>
      </c>
      <c r="N344">
        <v>207</v>
      </c>
      <c r="O344">
        <v>81.760000000000005</v>
      </c>
      <c r="P344">
        <v>0</v>
      </c>
      <c r="Q344">
        <v>73.5</v>
      </c>
      <c r="R344">
        <v>10148.700000000001</v>
      </c>
      <c r="S344">
        <v>6373.5503170000002</v>
      </c>
      <c r="T344">
        <v>7344.8467335406003</v>
      </c>
      <c r="U344">
        <v>0.215263661187473</v>
      </c>
      <c r="V344">
        <v>0.115690554765569</v>
      </c>
      <c r="W344">
        <v>1.17965534530195E-2</v>
      </c>
      <c r="X344">
        <v>8806.6</v>
      </c>
      <c r="Y344">
        <v>358.91</v>
      </c>
      <c r="Z344">
        <v>64772.172550221498</v>
      </c>
      <c r="AA344">
        <v>11.9019073569482</v>
      </c>
      <c r="AB344">
        <v>17.758073937755984</v>
      </c>
      <c r="AC344">
        <v>33</v>
      </c>
      <c r="AD344">
        <v>193.13788839393939</v>
      </c>
      <c r="AE344">
        <v>0</v>
      </c>
      <c r="AF344">
        <v>0.11587475690046999</v>
      </c>
      <c r="AG344">
        <v>0.1483011655414545</v>
      </c>
      <c r="AH344">
        <v>0.26673370616755759</v>
      </c>
      <c r="AI344">
        <v>137.99169320969213</v>
      </c>
      <c r="AJ344">
        <v>5.9782803920877496</v>
      </c>
      <c r="AK344">
        <v>1.1683770837194443</v>
      </c>
      <c r="AL344">
        <v>2.5653973691780645</v>
      </c>
      <c r="AM344">
        <v>0.5</v>
      </c>
      <c r="AN344">
        <v>0.941147880941403</v>
      </c>
      <c r="AO344">
        <v>31</v>
      </c>
      <c r="AP344">
        <v>0.11919346605410924</v>
      </c>
      <c r="AQ344">
        <v>122.68</v>
      </c>
      <c r="AR344">
        <v>3.2450135491830387</v>
      </c>
      <c r="AS344">
        <v>831802.69999999972</v>
      </c>
      <c r="AT344">
        <v>0.79758355014943061</v>
      </c>
      <c r="AU344">
        <v>64682973.049999997</v>
      </c>
    </row>
    <row r="345" spans="1:47" ht="15" x14ac:dyDescent="0.25">
      <c r="A345" t="s">
        <v>1125</v>
      </c>
      <c r="B345" t="s">
        <v>776</v>
      </c>
      <c r="C345" t="s">
        <v>130</v>
      </c>
      <c r="D345"/>
      <c r="E345">
        <v>86.301000000000002</v>
      </c>
      <c r="F345" t="s">
        <v>1539</v>
      </c>
      <c r="G345">
        <v>1072729</v>
      </c>
      <c r="H345">
        <v>0.61141893411288506</v>
      </c>
      <c r="I345">
        <v>1049540</v>
      </c>
      <c r="J345">
        <v>0</v>
      </c>
      <c r="K345">
        <v>0.5772315771372637</v>
      </c>
      <c r="L345" s="126">
        <v>133214.68100000001</v>
      </c>
      <c r="M345">
        <v>33761</v>
      </c>
      <c r="N345">
        <v>15</v>
      </c>
      <c r="O345">
        <v>7.52</v>
      </c>
      <c r="P345">
        <v>0</v>
      </c>
      <c r="Q345">
        <v>34.879999999999995</v>
      </c>
      <c r="R345">
        <v>11320.9</v>
      </c>
      <c r="S345">
        <v>532.73631699999999</v>
      </c>
      <c r="T345">
        <v>615.59925894733396</v>
      </c>
      <c r="U345">
        <v>0.43331202629461402</v>
      </c>
      <c r="V345">
        <v>0.14654051264915</v>
      </c>
      <c r="W345">
        <v>3.7542024753683201E-3</v>
      </c>
      <c r="X345">
        <v>9797</v>
      </c>
      <c r="Y345">
        <v>38.520000000000003</v>
      </c>
      <c r="Z345">
        <v>48655.514797507807</v>
      </c>
      <c r="AA345">
        <v>11.239130434782599</v>
      </c>
      <c r="AB345">
        <v>13.83012245586708</v>
      </c>
      <c r="AC345">
        <v>6.55</v>
      </c>
      <c r="AD345">
        <v>81.333788854961838</v>
      </c>
      <c r="AE345">
        <v>0.4541</v>
      </c>
      <c r="AF345">
        <v>0.11382894520286355</v>
      </c>
      <c r="AG345">
        <v>0.18951875756174316</v>
      </c>
      <c r="AH345">
        <v>0.30853027174251518</v>
      </c>
      <c r="AI345">
        <v>213.5427910014252</v>
      </c>
      <c r="AJ345">
        <v>5.7558961691953376</v>
      </c>
      <c r="AK345">
        <v>1.4909733478665987</v>
      </c>
      <c r="AL345">
        <v>2.4491115662523515</v>
      </c>
      <c r="AM345">
        <v>0.5</v>
      </c>
      <c r="AN345">
        <v>1.27218259171533</v>
      </c>
      <c r="AO345">
        <v>54</v>
      </c>
      <c r="AP345">
        <v>2.2801302931596091E-2</v>
      </c>
      <c r="AQ345">
        <v>5.26</v>
      </c>
      <c r="AR345">
        <v>3.3596392744663479</v>
      </c>
      <c r="AS345">
        <v>4900.8399999999965</v>
      </c>
      <c r="AT345">
        <v>0.57006521754446948</v>
      </c>
      <c r="AU345">
        <v>6031045.3499999996</v>
      </c>
    </row>
    <row r="346" spans="1:47" ht="15" x14ac:dyDescent="0.25">
      <c r="A346" t="s">
        <v>1126</v>
      </c>
      <c r="B346" t="s">
        <v>670</v>
      </c>
      <c r="C346" t="s">
        <v>665</v>
      </c>
      <c r="D346"/>
      <c r="E346">
        <v>103.961</v>
      </c>
      <c r="F346" t="s">
        <v>1539</v>
      </c>
      <c r="G346">
        <v>549537</v>
      </c>
      <c r="H346">
        <v>0.57144411878722789</v>
      </c>
      <c r="I346">
        <v>921604</v>
      </c>
      <c r="J346">
        <v>6.0625635726738625E-2</v>
      </c>
      <c r="K346">
        <v>0.59114139544078337</v>
      </c>
      <c r="L346" s="126">
        <v>159129.63690000001</v>
      </c>
      <c r="M346">
        <v>44533</v>
      </c>
      <c r="N346">
        <v>19</v>
      </c>
      <c r="O346" t="s">
        <v>1561</v>
      </c>
      <c r="P346">
        <v>0</v>
      </c>
      <c r="Q346">
        <v>73.02</v>
      </c>
      <c r="R346">
        <v>9790.5</v>
      </c>
      <c r="S346">
        <v>478.50723299999999</v>
      </c>
      <c r="T346">
        <v>525.80184815725704</v>
      </c>
      <c r="U346">
        <v>5.8982441755483402E-2</v>
      </c>
      <c r="V346">
        <v>0.109804283773491</v>
      </c>
      <c r="W346" t="s">
        <v>1561</v>
      </c>
      <c r="X346">
        <v>8909.8000000000011</v>
      </c>
      <c r="Y346">
        <v>33.82</v>
      </c>
      <c r="Z346">
        <v>50862.919869899502</v>
      </c>
      <c r="AA346">
        <v>8</v>
      </c>
      <c r="AB346">
        <v>14.148646747486694</v>
      </c>
      <c r="AC346">
        <v>3.11</v>
      </c>
      <c r="AD346">
        <v>153.8608466237942</v>
      </c>
      <c r="AE346">
        <v>0.40970000000000001</v>
      </c>
      <c r="AF346">
        <v>0.11100641670032331</v>
      </c>
      <c r="AG346">
        <v>0.16828329643915024</v>
      </c>
      <c r="AH346">
        <v>0.2863182956454477</v>
      </c>
      <c r="AI346">
        <v>292.0979879942588</v>
      </c>
      <c r="AJ346">
        <v>4.7198700016455497</v>
      </c>
      <c r="AK346">
        <v>0.90393078678695871</v>
      </c>
      <c r="AL346">
        <v>1.4540247977048171</v>
      </c>
      <c r="AM346">
        <v>0.5</v>
      </c>
      <c r="AN346">
        <v>1.41486613568292</v>
      </c>
      <c r="AO346">
        <v>46</v>
      </c>
      <c r="AP346">
        <v>0</v>
      </c>
      <c r="AQ346">
        <v>6.33</v>
      </c>
      <c r="AR346" t="s">
        <v>1561</v>
      </c>
      <c r="AS346">
        <v>6213.5200000000186</v>
      </c>
      <c r="AT346">
        <v>0.57401895578498441</v>
      </c>
      <c r="AU346">
        <v>4684804.1500000004</v>
      </c>
    </row>
    <row r="347" spans="1:47" ht="15" x14ac:dyDescent="0.25">
      <c r="A347" t="s">
        <v>1127</v>
      </c>
      <c r="B347" t="s">
        <v>376</v>
      </c>
      <c r="C347" t="s">
        <v>272</v>
      </c>
      <c r="D347"/>
      <c r="E347">
        <v>91.65</v>
      </c>
      <c r="F347" t="s">
        <v>1543</v>
      </c>
      <c r="G347">
        <v>474415</v>
      </c>
      <c r="H347">
        <v>0.53880235495716988</v>
      </c>
      <c r="I347">
        <v>433826</v>
      </c>
      <c r="J347">
        <v>0</v>
      </c>
      <c r="K347">
        <v>0.74880214394466493</v>
      </c>
      <c r="L347" s="126">
        <v>125859.6971</v>
      </c>
      <c r="M347">
        <v>35763</v>
      </c>
      <c r="N347">
        <v>75</v>
      </c>
      <c r="O347">
        <v>39.980000000000004</v>
      </c>
      <c r="P347">
        <v>0</v>
      </c>
      <c r="Q347">
        <v>117.69</v>
      </c>
      <c r="R347">
        <v>9591.4</v>
      </c>
      <c r="S347">
        <v>1410.7020359999999</v>
      </c>
      <c r="T347">
        <v>1646.3540823631899</v>
      </c>
      <c r="U347">
        <v>0.428675509475199</v>
      </c>
      <c r="V347">
        <v>0.111058817526226</v>
      </c>
      <c r="W347">
        <v>7.0886691482736301E-4</v>
      </c>
      <c r="X347">
        <v>8218.5</v>
      </c>
      <c r="Y347">
        <v>89.41</v>
      </c>
      <c r="Z347">
        <v>59656.522312940404</v>
      </c>
      <c r="AA347">
        <v>15.3904761904762</v>
      </c>
      <c r="AB347">
        <v>15.777899966446705</v>
      </c>
      <c r="AC347">
        <v>12.4</v>
      </c>
      <c r="AD347">
        <v>113.76629322580644</v>
      </c>
      <c r="AE347">
        <v>0.60909999999999997</v>
      </c>
      <c r="AF347">
        <v>0.11728881257617629</v>
      </c>
      <c r="AG347">
        <v>0.15341083077703377</v>
      </c>
      <c r="AH347">
        <v>0.27839291961933627</v>
      </c>
      <c r="AI347">
        <v>156.32429412613396</v>
      </c>
      <c r="AJ347">
        <v>4.395813573848101</v>
      </c>
      <c r="AK347">
        <v>0.87242528125807728</v>
      </c>
      <c r="AL347">
        <v>2.4714190552630746</v>
      </c>
      <c r="AM347">
        <v>3.9</v>
      </c>
      <c r="AN347">
        <v>0.97269775897930599</v>
      </c>
      <c r="AO347">
        <v>46</v>
      </c>
      <c r="AP347">
        <v>1.3002364066193853E-2</v>
      </c>
      <c r="AQ347">
        <v>17.649999999999999</v>
      </c>
      <c r="AR347">
        <v>2.9329573294553839</v>
      </c>
      <c r="AS347">
        <v>76357.409999999974</v>
      </c>
      <c r="AT347">
        <v>0.47845366231225567</v>
      </c>
      <c r="AU347">
        <v>13530543.439999999</v>
      </c>
    </row>
    <row r="348" spans="1:47" ht="15" x14ac:dyDescent="0.25">
      <c r="A348" t="s">
        <v>1128</v>
      </c>
      <c r="B348" t="s">
        <v>714</v>
      </c>
      <c r="C348" t="s">
        <v>100</v>
      </c>
      <c r="D348"/>
      <c r="E348">
        <v>83.338999999999999</v>
      </c>
      <c r="F348" t="s">
        <v>1539</v>
      </c>
      <c r="G348">
        <v>2391093</v>
      </c>
      <c r="H348">
        <v>0.49409761221737558</v>
      </c>
      <c r="I348">
        <v>2997431</v>
      </c>
      <c r="J348">
        <v>0</v>
      </c>
      <c r="K348">
        <v>0.60111885319997127</v>
      </c>
      <c r="L348" s="126">
        <v>113339.5992</v>
      </c>
      <c r="M348">
        <v>35085</v>
      </c>
      <c r="N348">
        <v>84</v>
      </c>
      <c r="O348">
        <v>32.589999999999996</v>
      </c>
      <c r="P348">
        <v>0</v>
      </c>
      <c r="Q348">
        <v>94.71</v>
      </c>
      <c r="R348">
        <v>8777.8000000000011</v>
      </c>
      <c r="S348">
        <v>1783.9579639999999</v>
      </c>
      <c r="T348">
        <v>2270.3613159209199</v>
      </c>
      <c r="U348">
        <v>0.49324187887646898</v>
      </c>
      <c r="V348">
        <v>0.151638842091012</v>
      </c>
      <c r="W348">
        <v>1.11186252144224E-3</v>
      </c>
      <c r="X348">
        <v>6897.3</v>
      </c>
      <c r="Y348">
        <v>100.19</v>
      </c>
      <c r="Z348">
        <v>53860.973949496001</v>
      </c>
      <c r="AA348">
        <v>23.254237288135599</v>
      </c>
      <c r="AB348">
        <v>17.80574871743687</v>
      </c>
      <c r="AC348">
        <v>8.51</v>
      </c>
      <c r="AD348">
        <v>209.6307830787309</v>
      </c>
      <c r="AE348">
        <v>0.60909999999999997</v>
      </c>
      <c r="AF348">
        <v>0.12626958087001316</v>
      </c>
      <c r="AG348">
        <v>0.16994927004327656</v>
      </c>
      <c r="AH348">
        <v>0.30062347849741394</v>
      </c>
      <c r="AI348">
        <v>173.89198975542678</v>
      </c>
      <c r="AJ348">
        <v>3.9424642184800267</v>
      </c>
      <c r="AK348">
        <v>1.0425182775872297</v>
      </c>
      <c r="AL348">
        <v>2.4896643628955308</v>
      </c>
      <c r="AM348">
        <v>0.5</v>
      </c>
      <c r="AN348">
        <v>1.4208045966931999</v>
      </c>
      <c r="AO348">
        <v>81</v>
      </c>
      <c r="AP348">
        <v>0</v>
      </c>
      <c r="AQ348">
        <v>12.88</v>
      </c>
      <c r="AR348">
        <v>2.6027472870305703</v>
      </c>
      <c r="AS348">
        <v>102634.87</v>
      </c>
      <c r="AT348">
        <v>0.56231706141255244</v>
      </c>
      <c r="AU348">
        <v>15659257.890000001</v>
      </c>
    </row>
    <row r="349" spans="1:47" ht="15" x14ac:dyDescent="0.25">
      <c r="A349" t="s">
        <v>1129</v>
      </c>
      <c r="B349" t="s">
        <v>692</v>
      </c>
      <c r="C349" t="s">
        <v>250</v>
      </c>
      <c r="D349"/>
      <c r="E349">
        <v>83.097000000000008</v>
      </c>
      <c r="F349" t="s">
        <v>1543</v>
      </c>
      <c r="G349">
        <v>563462</v>
      </c>
      <c r="H349">
        <v>8.3971195330866735E-2</v>
      </c>
      <c r="I349">
        <v>374966</v>
      </c>
      <c r="J349">
        <v>3.3680743326912799E-3</v>
      </c>
      <c r="K349">
        <v>0.6626193790779058</v>
      </c>
      <c r="L349" s="126">
        <v>80222.870500000005</v>
      </c>
      <c r="M349">
        <v>38055</v>
      </c>
      <c r="N349">
        <v>19</v>
      </c>
      <c r="O349">
        <v>42.419999999999995</v>
      </c>
      <c r="P349">
        <v>0</v>
      </c>
      <c r="Q349">
        <v>122.32</v>
      </c>
      <c r="R349">
        <v>9605.5</v>
      </c>
      <c r="S349">
        <v>1364.3512989999999</v>
      </c>
      <c r="T349">
        <v>1648.3471232600702</v>
      </c>
      <c r="U349">
        <v>0.45398200335498801</v>
      </c>
      <c r="V349">
        <v>0.150189178659623</v>
      </c>
      <c r="W349" t="s">
        <v>1561</v>
      </c>
      <c r="X349">
        <v>7950.6</v>
      </c>
      <c r="Y349">
        <v>92.79</v>
      </c>
      <c r="Z349">
        <v>56285.077917879098</v>
      </c>
      <c r="AA349">
        <v>17.0309278350515</v>
      </c>
      <c r="AB349">
        <v>14.703645856234505</v>
      </c>
      <c r="AC349">
        <v>6.2</v>
      </c>
      <c r="AD349">
        <v>220.05666112903225</v>
      </c>
      <c r="AE349">
        <v>0.33229999999999998</v>
      </c>
      <c r="AF349">
        <v>0.11491934160671743</v>
      </c>
      <c r="AG349">
        <v>0.17649375920788665</v>
      </c>
      <c r="AH349">
        <v>0.2936499149599891</v>
      </c>
      <c r="AI349">
        <v>193.06317969064361</v>
      </c>
      <c r="AJ349">
        <v>4.9835556896957547</v>
      </c>
      <c r="AK349">
        <v>1.4157415168978686</v>
      </c>
      <c r="AL349">
        <v>3.2169027281079399</v>
      </c>
      <c r="AM349">
        <v>0.5</v>
      </c>
      <c r="AN349">
        <v>1.04323470159593</v>
      </c>
      <c r="AO349">
        <v>80</v>
      </c>
      <c r="AP349">
        <v>0</v>
      </c>
      <c r="AQ349">
        <v>9.9499999999999993</v>
      </c>
      <c r="AR349">
        <v>3.5107870306980313</v>
      </c>
      <c r="AS349">
        <v>-36196.75</v>
      </c>
      <c r="AT349">
        <v>0.40691295755655832</v>
      </c>
      <c r="AU349">
        <v>13105329.6</v>
      </c>
    </row>
    <row r="350" spans="1:47" ht="15" x14ac:dyDescent="0.25">
      <c r="A350" t="s">
        <v>1130</v>
      </c>
      <c r="B350" t="s">
        <v>411</v>
      </c>
      <c r="C350" t="s">
        <v>282</v>
      </c>
      <c r="D350"/>
      <c r="E350">
        <v>102.25700000000001</v>
      </c>
      <c r="F350" t="s">
        <v>1540</v>
      </c>
      <c r="G350">
        <v>1278427</v>
      </c>
      <c r="H350">
        <v>0.50706690809561117</v>
      </c>
      <c r="I350">
        <v>1278427</v>
      </c>
      <c r="J350">
        <v>0</v>
      </c>
      <c r="K350">
        <v>0.65040442458364356</v>
      </c>
      <c r="L350" s="126">
        <v>160888.36610000001</v>
      </c>
      <c r="M350">
        <v>47441</v>
      </c>
      <c r="N350">
        <v>4</v>
      </c>
      <c r="O350">
        <v>7.52</v>
      </c>
      <c r="P350">
        <v>0</v>
      </c>
      <c r="Q350">
        <v>-1.259999999999998</v>
      </c>
      <c r="R350">
        <v>9872.9</v>
      </c>
      <c r="S350">
        <v>830.50688400000001</v>
      </c>
      <c r="T350">
        <v>940.12588929138906</v>
      </c>
      <c r="U350">
        <v>0.104551935297384</v>
      </c>
      <c r="V350">
        <v>0.109135047217742</v>
      </c>
      <c r="W350">
        <v>2.40816787738992E-3</v>
      </c>
      <c r="X350">
        <v>8721.7000000000007</v>
      </c>
      <c r="Y350">
        <v>53.69</v>
      </c>
      <c r="Z350">
        <v>59872.049776494699</v>
      </c>
      <c r="AA350">
        <v>13.527777777777798</v>
      </c>
      <c r="AB350">
        <v>15.468558092754703</v>
      </c>
      <c r="AC350">
        <v>5</v>
      </c>
      <c r="AD350">
        <v>166.1013768</v>
      </c>
      <c r="AE350">
        <v>0.73099999999999998</v>
      </c>
      <c r="AF350">
        <v>0.11186270736220061</v>
      </c>
      <c r="AG350">
        <v>0.1586848444505064</v>
      </c>
      <c r="AH350">
        <v>0.27734350404212849</v>
      </c>
      <c r="AI350">
        <v>279.59190281678627</v>
      </c>
      <c r="AJ350">
        <v>3.8702061127547878</v>
      </c>
      <c r="AK350">
        <v>1.4436898317420532</v>
      </c>
      <c r="AL350">
        <v>1.7211736713134629</v>
      </c>
      <c r="AM350">
        <v>0.8</v>
      </c>
      <c r="AN350">
        <v>0.921153365894399</v>
      </c>
      <c r="AO350">
        <v>30</v>
      </c>
      <c r="AP350">
        <v>0</v>
      </c>
      <c r="AQ350">
        <v>8.33</v>
      </c>
      <c r="AR350" t="s">
        <v>1561</v>
      </c>
      <c r="AS350">
        <v>26035.049999999988</v>
      </c>
      <c r="AT350">
        <v>0.69038828367161631</v>
      </c>
      <c r="AU350">
        <v>8199506.6900000004</v>
      </c>
    </row>
    <row r="351" spans="1:47" ht="15" x14ac:dyDescent="0.25">
      <c r="A351" t="s">
        <v>1131</v>
      </c>
      <c r="B351" t="s">
        <v>467</v>
      </c>
      <c r="C351" t="s">
        <v>196</v>
      </c>
      <c r="D351"/>
      <c r="E351">
        <v>83.368000000000009</v>
      </c>
      <c r="F351" t="s">
        <v>1543</v>
      </c>
      <c r="G351">
        <v>475652</v>
      </c>
      <c r="H351">
        <v>0.46295992087469273</v>
      </c>
      <c r="I351">
        <v>631906</v>
      </c>
      <c r="J351" t="s">
        <v>1561</v>
      </c>
      <c r="K351">
        <v>0.68900894559236303</v>
      </c>
      <c r="L351" s="126">
        <v>154480.1428</v>
      </c>
      <c r="M351">
        <v>29824</v>
      </c>
      <c r="N351">
        <v>6</v>
      </c>
      <c r="O351">
        <v>8.64</v>
      </c>
      <c r="P351">
        <v>0</v>
      </c>
      <c r="Q351">
        <v>-11.439999999999991</v>
      </c>
      <c r="R351">
        <v>12794.1</v>
      </c>
      <c r="S351">
        <v>613.47667100000001</v>
      </c>
      <c r="T351">
        <v>759.52084161753805</v>
      </c>
      <c r="U351">
        <v>0.53547397077793701</v>
      </c>
      <c r="V351">
        <v>0.13593218282297201</v>
      </c>
      <c r="W351">
        <v>1.27591045756327E-2</v>
      </c>
      <c r="X351">
        <v>10334</v>
      </c>
      <c r="Y351">
        <v>45.050000000000004</v>
      </c>
      <c r="Z351">
        <v>55995.269478357404</v>
      </c>
      <c r="AA351">
        <v>12.702127659574501</v>
      </c>
      <c r="AB351">
        <v>13.617684150943395</v>
      </c>
      <c r="AC351">
        <v>7.54</v>
      </c>
      <c r="AD351">
        <v>81.362953713527858</v>
      </c>
      <c r="AE351">
        <v>0.3987</v>
      </c>
      <c r="AF351">
        <v>0.11237503273748703</v>
      </c>
      <c r="AG351">
        <v>0.16319634272044875</v>
      </c>
      <c r="AH351">
        <v>0.28068058137584956</v>
      </c>
      <c r="AI351">
        <v>187.40076914840009</v>
      </c>
      <c r="AJ351">
        <v>6.4058908720839209</v>
      </c>
      <c r="AK351">
        <v>1.7558165022702366</v>
      </c>
      <c r="AL351">
        <v>2.3926684411043269</v>
      </c>
      <c r="AM351">
        <v>1.5</v>
      </c>
      <c r="AN351">
        <v>1.8145573776110999</v>
      </c>
      <c r="AO351">
        <v>80</v>
      </c>
      <c r="AP351">
        <v>0</v>
      </c>
      <c r="AQ351">
        <v>7.56</v>
      </c>
      <c r="AR351">
        <v>3.3681171106104539</v>
      </c>
      <c r="AS351">
        <v>-23209.510000000009</v>
      </c>
      <c r="AT351">
        <v>0.65011074851088801</v>
      </c>
      <c r="AU351">
        <v>7848881.2000000002</v>
      </c>
    </row>
    <row r="352" spans="1:47" ht="15" x14ac:dyDescent="0.25">
      <c r="A352" t="s">
        <v>1132</v>
      </c>
      <c r="B352" t="s">
        <v>727</v>
      </c>
      <c r="C352" t="s">
        <v>98</v>
      </c>
      <c r="D352"/>
      <c r="E352">
        <v>86.49</v>
      </c>
      <c r="F352" t="s">
        <v>1541</v>
      </c>
      <c r="G352">
        <v>851504</v>
      </c>
      <c r="H352">
        <v>0.29057320667951991</v>
      </c>
      <c r="I352">
        <v>738937</v>
      </c>
      <c r="J352">
        <v>0</v>
      </c>
      <c r="K352">
        <v>0.70727928365107084</v>
      </c>
      <c r="L352" s="126">
        <v>129045.0365</v>
      </c>
      <c r="M352">
        <v>35932</v>
      </c>
      <c r="N352">
        <v>3</v>
      </c>
      <c r="O352">
        <v>22.27</v>
      </c>
      <c r="P352">
        <v>0</v>
      </c>
      <c r="Q352">
        <v>263.04000000000002</v>
      </c>
      <c r="R352">
        <v>11596.9</v>
      </c>
      <c r="S352">
        <v>855.05393600000002</v>
      </c>
      <c r="T352">
        <v>982.05268626749205</v>
      </c>
      <c r="U352">
        <v>0.298552422545658</v>
      </c>
      <c r="V352">
        <v>0.12591491070570299</v>
      </c>
      <c r="W352" t="s">
        <v>1561</v>
      </c>
      <c r="X352">
        <v>10097.200000000001</v>
      </c>
      <c r="Y352">
        <v>56.25</v>
      </c>
      <c r="Z352">
        <v>67640.160000000003</v>
      </c>
      <c r="AA352">
        <v>15.233333333333301</v>
      </c>
      <c r="AB352">
        <v>15.200958862222222</v>
      </c>
      <c r="AC352">
        <v>11.75</v>
      </c>
      <c r="AD352">
        <v>72.770547744680854</v>
      </c>
      <c r="AE352">
        <v>0.58699999999999997</v>
      </c>
      <c r="AF352">
        <v>0.10839183011817767</v>
      </c>
      <c r="AG352">
        <v>0.13954104904071182</v>
      </c>
      <c r="AH352">
        <v>0.2538034291039305</v>
      </c>
      <c r="AI352">
        <v>183.66677631433066</v>
      </c>
      <c r="AJ352">
        <v>5.6880806138367985</v>
      </c>
      <c r="AK352">
        <v>1.1659394441083766</v>
      </c>
      <c r="AL352">
        <v>2.1667055939380435</v>
      </c>
      <c r="AM352">
        <v>3</v>
      </c>
      <c r="AN352">
        <v>0.60842033634579396</v>
      </c>
      <c r="AO352">
        <v>3</v>
      </c>
      <c r="AP352">
        <v>6.5217391304347824E-2</v>
      </c>
      <c r="AQ352">
        <v>45.33</v>
      </c>
      <c r="AR352">
        <v>3.8248962964042619</v>
      </c>
      <c r="AS352">
        <v>-1673.5799999999872</v>
      </c>
      <c r="AT352">
        <v>0.38541428338621203</v>
      </c>
      <c r="AU352">
        <v>9915994.4100000001</v>
      </c>
    </row>
    <row r="353" spans="1:47" ht="15" x14ac:dyDescent="0.25">
      <c r="A353" t="s">
        <v>1133</v>
      </c>
      <c r="B353" t="s">
        <v>785</v>
      </c>
      <c r="C353" t="s">
        <v>347</v>
      </c>
      <c r="D353"/>
      <c r="E353">
        <v>87.015000000000001</v>
      </c>
      <c r="F353" t="s">
        <v>1539</v>
      </c>
      <c r="G353">
        <v>516041</v>
      </c>
      <c r="H353">
        <v>0.19023781060445641</v>
      </c>
      <c r="I353">
        <v>316041</v>
      </c>
      <c r="J353">
        <v>0</v>
      </c>
      <c r="K353">
        <v>0.60002371370419805</v>
      </c>
      <c r="L353" s="126">
        <v>164055.2985</v>
      </c>
      <c r="M353">
        <v>37981</v>
      </c>
      <c r="N353">
        <v>9</v>
      </c>
      <c r="O353">
        <v>41.52</v>
      </c>
      <c r="P353">
        <v>0</v>
      </c>
      <c r="Q353">
        <v>31.980000000000004</v>
      </c>
      <c r="R353">
        <v>10683.2</v>
      </c>
      <c r="S353">
        <v>894.82051100000001</v>
      </c>
      <c r="T353">
        <v>1087.8809203231901</v>
      </c>
      <c r="U353">
        <v>0.311953983584983</v>
      </c>
      <c r="V353">
        <v>0.130322216094128</v>
      </c>
      <c r="W353" t="s">
        <v>1561</v>
      </c>
      <c r="X353">
        <v>8787.3000000000011</v>
      </c>
      <c r="Y353">
        <v>48</v>
      </c>
      <c r="Z353">
        <v>51364.958333333307</v>
      </c>
      <c r="AA353">
        <v>11.4791666666667</v>
      </c>
      <c r="AB353">
        <v>18.642093979166667</v>
      </c>
      <c r="AC353">
        <v>6</v>
      </c>
      <c r="AD353">
        <v>149.13675183333334</v>
      </c>
      <c r="AE353">
        <v>0.8417</v>
      </c>
      <c r="AF353">
        <v>0.12032309278994442</v>
      </c>
      <c r="AG353">
        <v>0.16097544424704413</v>
      </c>
      <c r="AH353">
        <v>0.2875366502765842</v>
      </c>
      <c r="AI353">
        <v>191.45739049783583</v>
      </c>
      <c r="AJ353">
        <v>8.32625046696241</v>
      </c>
      <c r="AK353">
        <v>1.7162801190754144</v>
      </c>
      <c r="AL353">
        <v>2.9916808311930891</v>
      </c>
      <c r="AM353">
        <v>0.5</v>
      </c>
      <c r="AN353">
        <v>1.2728797388758999</v>
      </c>
      <c r="AO353">
        <v>127</v>
      </c>
      <c r="AP353">
        <v>8.8932806324110672E-2</v>
      </c>
      <c r="AQ353">
        <v>3.7</v>
      </c>
      <c r="AR353">
        <v>3.6447108759952465</v>
      </c>
      <c r="AS353">
        <v>-21507.360000000044</v>
      </c>
      <c r="AT353">
        <v>0.56281305633445255</v>
      </c>
      <c r="AU353">
        <v>9559565.5299999993</v>
      </c>
    </row>
    <row r="354" spans="1:47" ht="15" x14ac:dyDescent="0.25">
      <c r="A354" t="s">
        <v>1134</v>
      </c>
      <c r="B354" t="s">
        <v>790</v>
      </c>
      <c r="C354" t="s">
        <v>198</v>
      </c>
      <c r="D354"/>
      <c r="E354">
        <v>91.716999999999999</v>
      </c>
      <c r="F354" t="s">
        <v>1539</v>
      </c>
      <c r="G354">
        <v>2480709</v>
      </c>
      <c r="H354">
        <v>0.57780771992396596</v>
      </c>
      <c r="I354">
        <v>2417048</v>
      </c>
      <c r="J354">
        <v>1.8865192312333572E-3</v>
      </c>
      <c r="K354">
        <v>0.57914226816105241</v>
      </c>
      <c r="L354" s="126">
        <v>117468.8557</v>
      </c>
      <c r="M354">
        <v>47908</v>
      </c>
      <c r="N354">
        <v>76</v>
      </c>
      <c r="O354">
        <v>51.08</v>
      </c>
      <c r="P354">
        <v>0</v>
      </c>
      <c r="Q354">
        <v>66.2</v>
      </c>
      <c r="R354">
        <v>8373.4</v>
      </c>
      <c r="S354">
        <v>2638.7696089999999</v>
      </c>
      <c r="T354">
        <v>3057.9236291932502</v>
      </c>
      <c r="U354">
        <v>0.27749883714838602</v>
      </c>
      <c r="V354">
        <v>0.104641202497645</v>
      </c>
      <c r="W354">
        <v>6.0696228444398502E-2</v>
      </c>
      <c r="X354">
        <v>7225.6</v>
      </c>
      <c r="Y354">
        <v>131.33000000000001</v>
      </c>
      <c r="Z354">
        <v>55898.583415822701</v>
      </c>
      <c r="AA354">
        <v>10.3475177304965</v>
      </c>
      <c r="AB354">
        <v>20.092664349348965</v>
      </c>
      <c r="AC354">
        <v>12</v>
      </c>
      <c r="AD354">
        <v>219.89746741666667</v>
      </c>
      <c r="AE354">
        <v>0.3765</v>
      </c>
      <c r="AF354">
        <v>0.12341257413779748</v>
      </c>
      <c r="AG354">
        <v>0.13857705065657436</v>
      </c>
      <c r="AH354">
        <v>0.2705597101564669</v>
      </c>
      <c r="AI354">
        <v>118.46884962362017</v>
      </c>
      <c r="AJ354">
        <v>4.1617325310608679</v>
      </c>
      <c r="AK354">
        <v>1.2457649418448429</v>
      </c>
      <c r="AL354">
        <v>0.19286534106176348</v>
      </c>
      <c r="AM354">
        <v>2.0299999999999998</v>
      </c>
      <c r="AN354">
        <v>1.11748991067976</v>
      </c>
      <c r="AO354">
        <v>18</v>
      </c>
      <c r="AP354">
        <v>1.2358946802794197E-2</v>
      </c>
      <c r="AQ354">
        <v>92.72</v>
      </c>
      <c r="AR354">
        <v>4.3910750699770613</v>
      </c>
      <c r="AS354">
        <v>31256.760000000009</v>
      </c>
      <c r="AT354">
        <v>0.34168070739921375</v>
      </c>
      <c r="AU354">
        <v>22095461.280000001</v>
      </c>
    </row>
    <row r="355" spans="1:47" ht="15" x14ac:dyDescent="0.25">
      <c r="A355" t="s">
        <v>1135</v>
      </c>
      <c r="B355" t="s">
        <v>540</v>
      </c>
      <c r="C355" t="s">
        <v>117</v>
      </c>
      <c r="D355"/>
      <c r="E355">
        <v>75.225999999999999</v>
      </c>
      <c r="F355" t="s">
        <v>1539</v>
      </c>
      <c r="G355">
        <v>847245</v>
      </c>
      <c r="H355">
        <v>0.14028797218384917</v>
      </c>
      <c r="I355">
        <v>799213</v>
      </c>
      <c r="J355">
        <v>1.0320205543272173E-2</v>
      </c>
      <c r="K355">
        <v>0.61453651170367918</v>
      </c>
      <c r="L355" s="126">
        <v>170409.3872</v>
      </c>
      <c r="M355">
        <v>40593</v>
      </c>
      <c r="N355">
        <v>4</v>
      </c>
      <c r="O355">
        <v>8.68</v>
      </c>
      <c r="P355">
        <v>0</v>
      </c>
      <c r="Q355">
        <v>38.33</v>
      </c>
      <c r="R355">
        <v>10485.4</v>
      </c>
      <c r="S355">
        <v>617.99107400000003</v>
      </c>
      <c r="T355">
        <v>735.73052885534901</v>
      </c>
      <c r="U355">
        <v>0.31876318168310602</v>
      </c>
      <c r="V355">
        <v>0.16148448933746301</v>
      </c>
      <c r="W355" t="s">
        <v>1561</v>
      </c>
      <c r="X355">
        <v>8807.4</v>
      </c>
      <c r="Y355">
        <v>46.75</v>
      </c>
      <c r="Z355">
        <v>49002.913155080205</v>
      </c>
      <c r="AA355">
        <v>13.622641509434001</v>
      </c>
      <c r="AB355">
        <v>13.219060406417112</v>
      </c>
      <c r="AC355">
        <v>4</v>
      </c>
      <c r="AD355">
        <v>154.49776850000001</v>
      </c>
      <c r="AE355">
        <v>0.40970000000000001</v>
      </c>
      <c r="AF355">
        <v>0.12453534467952819</v>
      </c>
      <c r="AG355">
        <v>0.14329642287885486</v>
      </c>
      <c r="AH355">
        <v>0.27082821371627802</v>
      </c>
      <c r="AI355">
        <v>204.62269654075942</v>
      </c>
      <c r="AJ355">
        <v>4.1265870072357753</v>
      </c>
      <c r="AK355">
        <v>1.1606294729350362</v>
      </c>
      <c r="AL355">
        <v>2.6877138112371992</v>
      </c>
      <c r="AM355">
        <v>1.8</v>
      </c>
      <c r="AN355">
        <v>1.24843314452061</v>
      </c>
      <c r="AO355">
        <v>63</v>
      </c>
      <c r="AP355">
        <v>6.3604240282685506E-2</v>
      </c>
      <c r="AQ355">
        <v>4.05</v>
      </c>
      <c r="AR355">
        <v>3.3862734569454931</v>
      </c>
      <c r="AS355">
        <v>19324.680000000022</v>
      </c>
      <c r="AT355">
        <v>0.55749636568015826</v>
      </c>
      <c r="AU355">
        <v>6479882.1399999997</v>
      </c>
    </row>
    <row r="356" spans="1:47" ht="15" x14ac:dyDescent="0.25">
      <c r="A356" t="s">
        <v>1136</v>
      </c>
      <c r="B356" t="s">
        <v>377</v>
      </c>
      <c r="C356" t="s">
        <v>130</v>
      </c>
      <c r="D356"/>
      <c r="E356">
        <v>71.638000000000005</v>
      </c>
      <c r="F356" t="s">
        <v>1543</v>
      </c>
      <c r="G356">
        <v>1812873</v>
      </c>
      <c r="H356">
        <v>0.56083097287192663</v>
      </c>
      <c r="I356">
        <v>2118862</v>
      </c>
      <c r="J356">
        <v>0</v>
      </c>
      <c r="K356">
        <v>0.58937377354629872</v>
      </c>
      <c r="L356" s="126">
        <v>94832.549100000004</v>
      </c>
      <c r="M356">
        <v>30496</v>
      </c>
      <c r="N356">
        <v>21</v>
      </c>
      <c r="O356">
        <v>13.600000000000001</v>
      </c>
      <c r="P356">
        <v>0</v>
      </c>
      <c r="Q356">
        <v>-40.789999999999992</v>
      </c>
      <c r="R356">
        <v>10840.300000000001</v>
      </c>
      <c r="S356">
        <v>905.28046600000005</v>
      </c>
      <c r="T356">
        <v>1103.1737903936601</v>
      </c>
      <c r="U356">
        <v>0.51777548903833304</v>
      </c>
      <c r="V356">
        <v>0.145156873405904</v>
      </c>
      <c r="W356">
        <v>1.1046300429065001E-3</v>
      </c>
      <c r="X356">
        <v>8895.7000000000007</v>
      </c>
      <c r="Y356">
        <v>64</v>
      </c>
      <c r="Z356">
        <v>45178.1875</v>
      </c>
      <c r="AA356">
        <v>10</v>
      </c>
      <c r="AB356">
        <v>14.145007281250001</v>
      </c>
      <c r="AC356">
        <v>13.5</v>
      </c>
      <c r="AD356">
        <v>67.057812296296305</v>
      </c>
      <c r="AE356">
        <v>0.67549999999999999</v>
      </c>
      <c r="AF356">
        <v>0.10885657005612148</v>
      </c>
      <c r="AG356">
        <v>0.16580886220082069</v>
      </c>
      <c r="AH356">
        <v>0.28227712822035855</v>
      </c>
      <c r="AI356">
        <v>195.27870824509759</v>
      </c>
      <c r="AJ356">
        <v>6.989437951827675</v>
      </c>
      <c r="AK356">
        <v>1.9094091593035489</v>
      </c>
      <c r="AL356">
        <v>2.7277799775995293</v>
      </c>
      <c r="AM356">
        <v>4.5</v>
      </c>
      <c r="AN356">
        <v>1.0097693180651901</v>
      </c>
      <c r="AO356">
        <v>46</v>
      </c>
      <c r="AP356">
        <v>0</v>
      </c>
      <c r="AQ356">
        <v>12.91</v>
      </c>
      <c r="AR356">
        <v>4.3123575892814019</v>
      </c>
      <c r="AS356">
        <v>-7841.7799999999697</v>
      </c>
      <c r="AT356">
        <v>0.52791497117216168</v>
      </c>
      <c r="AU356">
        <v>9813529.1899999995</v>
      </c>
    </row>
    <row r="357" spans="1:47" ht="15" x14ac:dyDescent="0.25">
      <c r="A357" t="s">
        <v>1137</v>
      </c>
      <c r="B357" t="s">
        <v>626</v>
      </c>
      <c r="C357" t="s">
        <v>627</v>
      </c>
      <c r="D357"/>
      <c r="E357">
        <v>81.611000000000004</v>
      </c>
      <c r="F357" t="s">
        <v>1540</v>
      </c>
      <c r="G357">
        <v>-991773</v>
      </c>
      <c r="H357">
        <v>0.27545483847988533</v>
      </c>
      <c r="I357">
        <v>-931916</v>
      </c>
      <c r="J357">
        <v>6.3616971333374289E-4</v>
      </c>
      <c r="K357">
        <v>0.71425179035289688</v>
      </c>
      <c r="L357" s="126">
        <v>121948.44010000001</v>
      </c>
      <c r="M357">
        <v>31855</v>
      </c>
      <c r="N357">
        <v>88</v>
      </c>
      <c r="O357">
        <v>47.14</v>
      </c>
      <c r="P357">
        <v>0</v>
      </c>
      <c r="Q357">
        <v>-149.27000000000001</v>
      </c>
      <c r="R357">
        <v>11459.300000000001</v>
      </c>
      <c r="S357">
        <v>1902.694164</v>
      </c>
      <c r="T357">
        <v>2377.06321466085</v>
      </c>
      <c r="U357">
        <v>0.57267589748070502</v>
      </c>
      <c r="V357">
        <v>0.154062041365467</v>
      </c>
      <c r="W357" t="s">
        <v>1561</v>
      </c>
      <c r="X357">
        <v>9172.4</v>
      </c>
      <c r="Y357">
        <v>138.5</v>
      </c>
      <c r="Z357">
        <v>50570.772563176906</v>
      </c>
      <c r="AA357">
        <v>11.478571428571399</v>
      </c>
      <c r="AB357">
        <v>13.737864</v>
      </c>
      <c r="AC357">
        <v>13.14</v>
      </c>
      <c r="AD357">
        <v>144.80168675799086</v>
      </c>
      <c r="AE357">
        <v>0.47620000000000001</v>
      </c>
      <c r="AF357">
        <v>0.12227990457879709</v>
      </c>
      <c r="AG357">
        <v>0.18097170091090151</v>
      </c>
      <c r="AH357">
        <v>0.30710354101927861</v>
      </c>
      <c r="AI357">
        <v>193.14402017580372</v>
      </c>
      <c r="AJ357">
        <v>6.0695222507034119</v>
      </c>
      <c r="AK357">
        <v>1.9768303155969895</v>
      </c>
      <c r="AL357">
        <v>2.4365709372125806</v>
      </c>
      <c r="AM357">
        <v>1</v>
      </c>
      <c r="AN357">
        <v>1.87165997807847</v>
      </c>
      <c r="AO357">
        <v>387</v>
      </c>
      <c r="AP357">
        <v>0</v>
      </c>
      <c r="AQ357">
        <v>3.16</v>
      </c>
      <c r="AR357">
        <v>2.7092369133392369</v>
      </c>
      <c r="AS357">
        <v>-20751.520000000019</v>
      </c>
      <c r="AT357">
        <v>0.62594575411402442</v>
      </c>
      <c r="AU357">
        <v>21803471.34</v>
      </c>
    </row>
    <row r="358" spans="1:47" ht="15" x14ac:dyDescent="0.25">
      <c r="A358" t="s">
        <v>1138</v>
      </c>
      <c r="B358" t="s">
        <v>378</v>
      </c>
      <c r="C358" t="s">
        <v>379</v>
      </c>
      <c r="D358"/>
      <c r="E358">
        <v>77.44</v>
      </c>
      <c r="F358" t="s">
        <v>1542</v>
      </c>
      <c r="G358">
        <v>291913</v>
      </c>
      <c r="H358">
        <v>0.24913822087846696</v>
      </c>
      <c r="I358">
        <v>249196</v>
      </c>
      <c r="J358">
        <v>0</v>
      </c>
      <c r="K358">
        <v>0.59551442437456625</v>
      </c>
      <c r="L358" s="126">
        <v>125081.9739</v>
      </c>
      <c r="M358">
        <v>34670</v>
      </c>
      <c r="N358">
        <v>0</v>
      </c>
      <c r="O358">
        <v>62.99</v>
      </c>
      <c r="P358">
        <v>0</v>
      </c>
      <c r="Q358">
        <v>-5.9000000000000057</v>
      </c>
      <c r="R358">
        <v>10262.200000000001</v>
      </c>
      <c r="S358">
        <v>1203.556998</v>
      </c>
      <c r="T358">
        <v>1490.47892859337</v>
      </c>
      <c r="U358">
        <v>0.49568097812680401</v>
      </c>
      <c r="V358">
        <v>0.16855916532172399</v>
      </c>
      <c r="W358">
        <v>4.1543524804464596E-3</v>
      </c>
      <c r="X358">
        <v>8286.7000000000007</v>
      </c>
      <c r="Y358">
        <v>78.070000000000007</v>
      </c>
      <c r="Z358">
        <v>49822.9732291533</v>
      </c>
      <c r="AA358">
        <v>14.5625</v>
      </c>
      <c r="AB358">
        <v>15.416382707826308</v>
      </c>
      <c r="AC358">
        <v>8</v>
      </c>
      <c r="AD358">
        <v>150.44462475</v>
      </c>
      <c r="AE358">
        <v>0.60909999999999997</v>
      </c>
      <c r="AF358">
        <v>0.13015939907579241</v>
      </c>
      <c r="AG358">
        <v>0.1229886038263794</v>
      </c>
      <c r="AH358">
        <v>0.27028975980465247</v>
      </c>
      <c r="AI358">
        <v>216.35535369966749</v>
      </c>
      <c r="AJ358">
        <v>5.4770908155271201</v>
      </c>
      <c r="AK358">
        <v>1.7803551897878616</v>
      </c>
      <c r="AL358">
        <v>2.2560048925482725</v>
      </c>
      <c r="AM358">
        <v>0.75</v>
      </c>
      <c r="AN358">
        <v>1.1389692949492201</v>
      </c>
      <c r="AO358">
        <v>77</v>
      </c>
      <c r="AP358">
        <v>4.4230769230769233E-2</v>
      </c>
      <c r="AQ358">
        <v>6.79</v>
      </c>
      <c r="AR358">
        <v>2.8203892221798386</v>
      </c>
      <c r="AS358">
        <v>29032.510000000009</v>
      </c>
      <c r="AT358">
        <v>0.4797861679667621</v>
      </c>
      <c r="AU358">
        <v>12351178.439999999</v>
      </c>
    </row>
    <row r="359" spans="1:47" ht="15" x14ac:dyDescent="0.25">
      <c r="A359" t="s">
        <v>1139</v>
      </c>
      <c r="B359" t="s">
        <v>243</v>
      </c>
      <c r="C359" t="s">
        <v>244</v>
      </c>
      <c r="D359"/>
      <c r="E359">
        <v>87.328000000000003</v>
      </c>
      <c r="F359" t="s">
        <v>1543</v>
      </c>
      <c r="G359">
        <v>-1087779</v>
      </c>
      <c r="H359">
        <v>0.13714852978782549</v>
      </c>
      <c r="I359">
        <v>-1069244</v>
      </c>
      <c r="J359">
        <v>0</v>
      </c>
      <c r="K359">
        <v>0.75815658698204713</v>
      </c>
      <c r="L359" s="126">
        <v>142445.34959999999</v>
      </c>
      <c r="M359">
        <v>33708</v>
      </c>
      <c r="N359">
        <v>195</v>
      </c>
      <c r="O359">
        <v>124.62</v>
      </c>
      <c r="P359">
        <v>0</v>
      </c>
      <c r="Q359">
        <v>-34.860000000000014</v>
      </c>
      <c r="R359">
        <v>10587.2</v>
      </c>
      <c r="S359">
        <v>3697.1104829999999</v>
      </c>
      <c r="T359">
        <v>4619.8949962694305</v>
      </c>
      <c r="U359">
        <v>0.51614057620792997</v>
      </c>
      <c r="V359">
        <v>0.17148497425631301</v>
      </c>
      <c r="W359">
        <v>1.2325681964208701E-2</v>
      </c>
      <c r="X359">
        <v>8472.5</v>
      </c>
      <c r="Y359">
        <v>247.73000000000002</v>
      </c>
      <c r="Z359">
        <v>58822.762321882707</v>
      </c>
      <c r="AA359">
        <v>12.032967032966999</v>
      </c>
      <c r="AB359">
        <v>14.923951410810155</v>
      </c>
      <c r="AC359">
        <v>23</v>
      </c>
      <c r="AD359">
        <v>160.74393404347825</v>
      </c>
      <c r="AE359">
        <v>0.66449999999999998</v>
      </c>
      <c r="AF359">
        <v>0.10222944622207683</v>
      </c>
      <c r="AG359">
        <v>0.1579890079155758</v>
      </c>
      <c r="AH359">
        <v>0.26637076662935694</v>
      </c>
      <c r="AI359">
        <v>162.71491013486167</v>
      </c>
      <c r="AJ359">
        <v>5.4551768108714631</v>
      </c>
      <c r="AK359">
        <v>1.4031977060216931</v>
      </c>
      <c r="AL359">
        <v>3.0457109254872625</v>
      </c>
      <c r="AM359">
        <v>2</v>
      </c>
      <c r="AN359">
        <v>1.77271602123412</v>
      </c>
      <c r="AO359">
        <v>147</v>
      </c>
      <c r="AP359">
        <v>0</v>
      </c>
      <c r="AQ359">
        <v>11.76</v>
      </c>
      <c r="AR359">
        <v>3.5551538964221532</v>
      </c>
      <c r="AS359">
        <v>-117155.82000000007</v>
      </c>
      <c r="AT359">
        <v>0.43319866709358856</v>
      </c>
      <c r="AU359">
        <v>39142002.07</v>
      </c>
    </row>
    <row r="360" spans="1:47" ht="15" x14ac:dyDescent="0.25">
      <c r="A360" t="s">
        <v>1140</v>
      </c>
      <c r="B360" t="s">
        <v>242</v>
      </c>
      <c r="C360" t="s">
        <v>145</v>
      </c>
      <c r="D360"/>
      <c r="E360">
        <v>60.566000000000003</v>
      </c>
      <c r="F360" t="s">
        <v>1543</v>
      </c>
      <c r="G360">
        <v>3320290</v>
      </c>
      <c r="H360">
        <v>0.47636285554181412</v>
      </c>
      <c r="I360">
        <v>3716254</v>
      </c>
      <c r="J360">
        <v>0</v>
      </c>
      <c r="K360">
        <v>0.51327004542742616</v>
      </c>
      <c r="L360" s="126">
        <v>67805.834499999997</v>
      </c>
      <c r="M360">
        <v>30641</v>
      </c>
      <c r="N360">
        <v>65</v>
      </c>
      <c r="O360">
        <v>472.51</v>
      </c>
      <c r="P360">
        <v>97.15</v>
      </c>
      <c r="Q360">
        <v>-216.32</v>
      </c>
      <c r="R360">
        <v>11195.4</v>
      </c>
      <c r="S360">
        <v>3218.0255040000002</v>
      </c>
      <c r="T360">
        <v>4597.2645030386202</v>
      </c>
      <c r="U360">
        <v>0.95976942418912503</v>
      </c>
      <c r="V360">
        <v>0.200742179699021</v>
      </c>
      <c r="W360">
        <v>2.8358600292808601E-2</v>
      </c>
      <c r="X360">
        <v>7836.6</v>
      </c>
      <c r="Y360">
        <v>165.67000000000002</v>
      </c>
      <c r="Z360">
        <v>55608.912476610101</v>
      </c>
      <c r="AA360">
        <v>9.7541899441340814</v>
      </c>
      <c r="AB360">
        <v>19.424310400193153</v>
      </c>
      <c r="AC360">
        <v>26.150000000000002</v>
      </c>
      <c r="AD360">
        <v>123.06024871892924</v>
      </c>
      <c r="AE360">
        <v>0.66449999999999998</v>
      </c>
      <c r="AF360">
        <v>0.1081030790458526</v>
      </c>
      <c r="AG360">
        <v>0.14075995358851839</v>
      </c>
      <c r="AH360">
        <v>0.25585732425011554</v>
      </c>
      <c r="AI360">
        <v>161.85017780393576</v>
      </c>
      <c r="AJ360">
        <v>4.7365068792983616</v>
      </c>
      <c r="AK360">
        <v>1.2849348549836994</v>
      </c>
      <c r="AL360">
        <v>2.0574735330371436</v>
      </c>
      <c r="AM360">
        <v>0.5</v>
      </c>
      <c r="AN360">
        <v>0.67734501376936396</v>
      </c>
      <c r="AO360">
        <v>8</v>
      </c>
      <c r="AP360">
        <v>0.14455569461827283</v>
      </c>
      <c r="AQ360">
        <v>201.63</v>
      </c>
      <c r="AR360">
        <v>2.2653230734358694</v>
      </c>
      <c r="AS360">
        <v>411124.12999999989</v>
      </c>
      <c r="AT360">
        <v>0.73293045252660904</v>
      </c>
      <c r="AU360">
        <v>36027144.420000002</v>
      </c>
    </row>
    <row r="361" spans="1:47" ht="15" x14ac:dyDescent="0.25">
      <c r="A361" t="s">
        <v>1141</v>
      </c>
      <c r="B361" t="s">
        <v>245</v>
      </c>
      <c r="C361" t="s">
        <v>246</v>
      </c>
      <c r="D361"/>
      <c r="E361">
        <v>89.247</v>
      </c>
      <c r="F361" t="s">
        <v>1539</v>
      </c>
      <c r="G361" t="s">
        <v>1561</v>
      </c>
      <c r="H361">
        <v>0.7124298075525759</v>
      </c>
      <c r="I361">
        <v>1328316</v>
      </c>
      <c r="J361">
        <v>4.8804391073678705E-4</v>
      </c>
      <c r="K361">
        <v>0.69607749160847587</v>
      </c>
      <c r="L361" s="126">
        <v>155062.86319999999</v>
      </c>
      <c r="M361">
        <v>36819</v>
      </c>
      <c r="N361">
        <v>28</v>
      </c>
      <c r="O361">
        <v>27.95</v>
      </c>
      <c r="P361">
        <v>0</v>
      </c>
      <c r="Q361">
        <v>-115.03</v>
      </c>
      <c r="R361">
        <v>9994.4</v>
      </c>
      <c r="S361">
        <v>1961.549131</v>
      </c>
      <c r="T361">
        <v>2356.6964514825404</v>
      </c>
      <c r="U361">
        <v>0.37412381387861299</v>
      </c>
      <c r="V361">
        <v>0.147471173894344</v>
      </c>
      <c r="W361">
        <v>1.08694325638077E-2</v>
      </c>
      <c r="X361">
        <v>8318.6</v>
      </c>
      <c r="Y361">
        <v>108.85000000000001</v>
      </c>
      <c r="Z361">
        <v>50111.309600367502</v>
      </c>
      <c r="AA361">
        <v>6.1000000000000005</v>
      </c>
      <c r="AB361">
        <v>18.020662664216811</v>
      </c>
      <c r="AC361">
        <v>18</v>
      </c>
      <c r="AD361">
        <v>108.97495172222222</v>
      </c>
      <c r="AE361">
        <v>0.59809999999999997</v>
      </c>
      <c r="AF361">
        <v>0.11990676118874673</v>
      </c>
      <c r="AG361">
        <v>0.15204400207875587</v>
      </c>
      <c r="AH361">
        <v>0.27808659840439454</v>
      </c>
      <c r="AI361">
        <v>155.24923397903919</v>
      </c>
      <c r="AJ361">
        <v>5.1585723855527723</v>
      </c>
      <c r="AK361">
        <v>1.361119827668301</v>
      </c>
      <c r="AL361">
        <v>2.5987155246298381</v>
      </c>
      <c r="AM361">
        <v>2</v>
      </c>
      <c r="AN361">
        <v>1.1668541391662399</v>
      </c>
      <c r="AO361">
        <v>131</v>
      </c>
      <c r="AP361">
        <v>3.4994697773064687E-2</v>
      </c>
      <c r="AQ361">
        <v>7.02</v>
      </c>
      <c r="AR361">
        <v>3.6676761876430932</v>
      </c>
      <c r="AS361">
        <v>45146.280000000028</v>
      </c>
      <c r="AT361">
        <v>0.42769767360978739</v>
      </c>
      <c r="AU361">
        <v>19604513.149999999</v>
      </c>
    </row>
    <row r="362" spans="1:47" ht="15" x14ac:dyDescent="0.25">
      <c r="A362" t="s">
        <v>1142</v>
      </c>
      <c r="B362" t="s">
        <v>661</v>
      </c>
      <c r="C362" t="s">
        <v>171</v>
      </c>
      <c r="D362"/>
      <c r="E362">
        <v>85.671000000000006</v>
      </c>
      <c r="F362" t="s">
        <v>1539</v>
      </c>
      <c r="G362">
        <v>835760</v>
      </c>
      <c r="H362">
        <v>0.30700551339294974</v>
      </c>
      <c r="I362">
        <v>-536920</v>
      </c>
      <c r="J362">
        <v>5.2473790758387658E-3</v>
      </c>
      <c r="K362">
        <v>0.57781816081249227</v>
      </c>
      <c r="L362" s="126">
        <v>155949.15549999999</v>
      </c>
      <c r="M362">
        <v>32954</v>
      </c>
      <c r="N362">
        <v>58</v>
      </c>
      <c r="O362">
        <v>37.880000000000003</v>
      </c>
      <c r="P362">
        <v>0</v>
      </c>
      <c r="Q362">
        <v>-22.28</v>
      </c>
      <c r="R362">
        <v>11743.6</v>
      </c>
      <c r="S362">
        <v>958.54654500000004</v>
      </c>
      <c r="T362">
        <v>1184.26975543243</v>
      </c>
      <c r="U362">
        <v>0.48874786774177997</v>
      </c>
      <c r="V362">
        <v>0.14057667382234401</v>
      </c>
      <c r="W362" t="s">
        <v>1561</v>
      </c>
      <c r="X362">
        <v>9505.3000000000011</v>
      </c>
      <c r="Y362">
        <v>73.25</v>
      </c>
      <c r="Z362">
        <v>46916.312491467601</v>
      </c>
      <c r="AA362">
        <v>9.9647058823529395</v>
      </c>
      <c r="AB362">
        <v>13.085959658703072</v>
      </c>
      <c r="AC362">
        <v>10</v>
      </c>
      <c r="AD362">
        <v>95.854654500000009</v>
      </c>
      <c r="AE362">
        <v>0.47620000000000001</v>
      </c>
      <c r="AF362">
        <v>0.12214327278961996</v>
      </c>
      <c r="AG362">
        <v>0.16793917267531963</v>
      </c>
      <c r="AH362">
        <v>0.29397308497422708</v>
      </c>
      <c r="AI362">
        <v>214.43611796649895</v>
      </c>
      <c r="AJ362">
        <v>8.1393582976156313</v>
      </c>
      <c r="AK362">
        <v>1.0038610634064229</v>
      </c>
      <c r="AL362">
        <v>2.575077573499005</v>
      </c>
      <c r="AM362">
        <v>0.5</v>
      </c>
      <c r="AN362">
        <v>1.85623334631558</v>
      </c>
      <c r="AO362">
        <v>112</v>
      </c>
      <c r="AP362">
        <v>0</v>
      </c>
      <c r="AQ362">
        <v>6.2</v>
      </c>
      <c r="AR362">
        <v>4.1646457568185253</v>
      </c>
      <c r="AS362">
        <v>-49032.75</v>
      </c>
      <c r="AT362">
        <v>0.48122047346404262</v>
      </c>
      <c r="AU362">
        <v>11256783.5</v>
      </c>
    </row>
    <row r="363" spans="1:47" ht="15" x14ac:dyDescent="0.25">
      <c r="A363" t="s">
        <v>1143</v>
      </c>
      <c r="B363" t="s">
        <v>247</v>
      </c>
      <c r="C363" t="s">
        <v>106</v>
      </c>
      <c r="D363"/>
      <c r="E363">
        <v>71.28</v>
      </c>
      <c r="F363" t="s">
        <v>1543</v>
      </c>
      <c r="G363">
        <v>142103</v>
      </c>
      <c r="H363">
        <v>0.40278867503590704</v>
      </c>
      <c r="I363">
        <v>475049</v>
      </c>
      <c r="J363">
        <v>9.4366418980118948E-3</v>
      </c>
      <c r="K363">
        <v>0.75504352143845999</v>
      </c>
      <c r="L363" s="126">
        <v>81580.852199999994</v>
      </c>
      <c r="M363">
        <v>27048</v>
      </c>
      <c r="N363">
        <v>5</v>
      </c>
      <c r="O363">
        <v>22.38</v>
      </c>
      <c r="P363">
        <v>0</v>
      </c>
      <c r="Q363">
        <v>27.22</v>
      </c>
      <c r="R363">
        <v>11442.9</v>
      </c>
      <c r="S363">
        <v>1234.747341</v>
      </c>
      <c r="T363">
        <v>1562.73337735934</v>
      </c>
      <c r="U363">
        <v>0.63107136425896504</v>
      </c>
      <c r="V363">
        <v>0.18739168274912699</v>
      </c>
      <c r="W363">
        <v>8.0988228667908503E-4</v>
      </c>
      <c r="X363">
        <v>9041.3000000000011</v>
      </c>
      <c r="Y363">
        <v>80.25</v>
      </c>
      <c r="Z363">
        <v>53748.626168224306</v>
      </c>
      <c r="AA363">
        <v>11.487804878048799</v>
      </c>
      <c r="AB363">
        <v>15.386259700934579</v>
      </c>
      <c r="AC363">
        <v>11</v>
      </c>
      <c r="AD363">
        <v>112.24975827272728</v>
      </c>
      <c r="AE363">
        <v>0.4541</v>
      </c>
      <c r="AF363">
        <v>9.7454729996632225E-2</v>
      </c>
      <c r="AG363">
        <v>0.22266485450025361</v>
      </c>
      <c r="AH363">
        <v>0.32326396372786254</v>
      </c>
      <c r="AI363">
        <v>186.43571227581205</v>
      </c>
      <c r="AJ363">
        <v>6.5373229047658352</v>
      </c>
      <c r="AK363">
        <v>1.3299499567769038</v>
      </c>
      <c r="AL363">
        <v>2.7032947293886647</v>
      </c>
      <c r="AM363">
        <v>0.5</v>
      </c>
      <c r="AN363">
        <v>1.4420010678151001</v>
      </c>
      <c r="AO363">
        <v>76</v>
      </c>
      <c r="AP363">
        <v>0</v>
      </c>
      <c r="AQ363">
        <v>11.08</v>
      </c>
      <c r="AR363">
        <v>3.4172439112772492</v>
      </c>
      <c r="AS363">
        <v>-113210.04000000004</v>
      </c>
      <c r="AT363">
        <v>0.54402042869252698</v>
      </c>
      <c r="AU363">
        <v>14129148.880000001</v>
      </c>
    </row>
    <row r="364" spans="1:47" ht="15" x14ac:dyDescent="0.25">
      <c r="A364" t="s">
        <v>1144</v>
      </c>
      <c r="B364" t="s">
        <v>491</v>
      </c>
      <c r="C364" t="s">
        <v>122</v>
      </c>
      <c r="D364"/>
      <c r="E364">
        <v>97.835000000000008</v>
      </c>
      <c r="F364" t="s">
        <v>1539</v>
      </c>
      <c r="G364">
        <v>6987365</v>
      </c>
      <c r="H364">
        <v>0.37475827265807926</v>
      </c>
      <c r="I364">
        <v>6811003</v>
      </c>
      <c r="J364">
        <v>3.8287499553028713E-3</v>
      </c>
      <c r="K364">
        <v>0.7019496867227919</v>
      </c>
      <c r="L364" s="126">
        <v>192345.8235</v>
      </c>
      <c r="M364">
        <v>77796</v>
      </c>
      <c r="N364">
        <v>26</v>
      </c>
      <c r="O364">
        <v>57.160000000000004</v>
      </c>
      <c r="P364">
        <v>0</v>
      </c>
      <c r="Q364">
        <v>-7.55</v>
      </c>
      <c r="R364">
        <v>11764.2</v>
      </c>
      <c r="S364">
        <v>4679.9967329999999</v>
      </c>
      <c r="T364">
        <v>5471.4842478866794</v>
      </c>
      <c r="U364">
        <v>7.5450518909582306E-2</v>
      </c>
      <c r="V364">
        <v>0.110637639626745</v>
      </c>
      <c r="W364">
        <v>3.9178171152796003E-2</v>
      </c>
      <c r="X364">
        <v>10062.4</v>
      </c>
      <c r="Y364">
        <v>274.38</v>
      </c>
      <c r="Z364">
        <v>71504.657263649016</v>
      </c>
      <c r="AA364">
        <v>14.680851063829799</v>
      </c>
      <c r="AB364">
        <v>17.056624874261974</v>
      </c>
      <c r="AC364">
        <v>27</v>
      </c>
      <c r="AD364">
        <v>173.33321233333334</v>
      </c>
      <c r="AE364">
        <v>0.33229999999999998</v>
      </c>
      <c r="AF364">
        <v>0.11969909676821033</v>
      </c>
      <c r="AG364">
        <v>0.1305212181958634</v>
      </c>
      <c r="AH364">
        <v>0.25538427393567475</v>
      </c>
      <c r="AI364">
        <v>187.59222497089721</v>
      </c>
      <c r="AJ364">
        <v>6.1240525849981378</v>
      </c>
      <c r="AK364">
        <v>1.3142244208257825</v>
      </c>
      <c r="AL364">
        <v>3.2449410716787535</v>
      </c>
      <c r="AM364">
        <v>0</v>
      </c>
      <c r="AN364">
        <v>0.98781366064037901</v>
      </c>
      <c r="AO364">
        <v>23</v>
      </c>
      <c r="AP364">
        <v>5.8299039780521263E-2</v>
      </c>
      <c r="AQ364">
        <v>107.57</v>
      </c>
      <c r="AR364">
        <v>4.7178792229206188</v>
      </c>
      <c r="AS364">
        <v>227824.71999999997</v>
      </c>
      <c r="AT364">
        <v>0.43636782598583063</v>
      </c>
      <c r="AU364">
        <v>55056240.240000002</v>
      </c>
    </row>
    <row r="365" spans="1:47" ht="15" x14ac:dyDescent="0.25">
      <c r="A365" t="s">
        <v>1145</v>
      </c>
      <c r="B365" t="s">
        <v>249</v>
      </c>
      <c r="C365" t="s">
        <v>250</v>
      </c>
      <c r="D365"/>
      <c r="E365">
        <v>63.429000000000002</v>
      </c>
      <c r="F365" t="s">
        <v>1543</v>
      </c>
      <c r="G365">
        <v>652076</v>
      </c>
      <c r="H365">
        <v>0.34158410622483998</v>
      </c>
      <c r="I365">
        <v>614312</v>
      </c>
      <c r="J365">
        <v>0</v>
      </c>
      <c r="K365">
        <v>0.56037265254145596</v>
      </c>
      <c r="L365" s="126">
        <v>85340.956900000005</v>
      </c>
      <c r="M365">
        <v>20175</v>
      </c>
      <c r="N365">
        <v>1</v>
      </c>
      <c r="O365">
        <v>30.99</v>
      </c>
      <c r="P365">
        <v>0</v>
      </c>
      <c r="Q365">
        <v>76.900000000000006</v>
      </c>
      <c r="R365">
        <v>11127.300000000001</v>
      </c>
      <c r="S365">
        <v>413.18055099999998</v>
      </c>
      <c r="T365">
        <v>564.64262034672402</v>
      </c>
      <c r="U365">
        <v>0.99983053897423202</v>
      </c>
      <c r="V365">
        <v>0.14150321901284299</v>
      </c>
      <c r="W365" t="s">
        <v>1561</v>
      </c>
      <c r="X365">
        <v>8142.5</v>
      </c>
      <c r="Y365">
        <v>26.580000000000002</v>
      </c>
      <c r="Z365">
        <v>45142.110609480798</v>
      </c>
      <c r="AA365">
        <v>11.2758620689655</v>
      </c>
      <c r="AB365">
        <v>15.544791234010532</v>
      </c>
      <c r="AC365">
        <v>11.200000000000001</v>
      </c>
      <c r="AD365">
        <v>36.891120624999992</v>
      </c>
      <c r="AE365">
        <v>0.68669999999999998</v>
      </c>
      <c r="AF365">
        <v>0.11979803324924179</v>
      </c>
      <c r="AG365">
        <v>0.1156954844013607</v>
      </c>
      <c r="AH365">
        <v>0.24098826990962596</v>
      </c>
      <c r="AI365">
        <v>169.33759304658076</v>
      </c>
      <c r="AJ365">
        <v>7.6909768891048635</v>
      </c>
      <c r="AK365">
        <v>1.9256082153014993</v>
      </c>
      <c r="AL365">
        <v>3.7717795532179452</v>
      </c>
      <c r="AM365">
        <v>0.5</v>
      </c>
      <c r="AN365">
        <v>0.32570692365460402</v>
      </c>
      <c r="AO365">
        <v>1</v>
      </c>
      <c r="AP365">
        <v>0</v>
      </c>
      <c r="AQ365">
        <v>56</v>
      </c>
      <c r="AR365">
        <v>2.847112144798047</v>
      </c>
      <c r="AS365">
        <v>12081.23000000004</v>
      </c>
      <c r="AT365">
        <v>0.81585264269722235</v>
      </c>
      <c r="AU365">
        <v>4597585.67</v>
      </c>
    </row>
    <row r="366" spans="1:47" ht="15" x14ac:dyDescent="0.25">
      <c r="A366" t="s">
        <v>1146</v>
      </c>
      <c r="B366" t="s">
        <v>412</v>
      </c>
      <c r="C366" t="s">
        <v>282</v>
      </c>
      <c r="D366"/>
      <c r="E366">
        <v>99.741</v>
      </c>
      <c r="F366" t="s">
        <v>1539</v>
      </c>
      <c r="G366">
        <v>-103599</v>
      </c>
      <c r="H366">
        <v>0.61299163825591085</v>
      </c>
      <c r="I366">
        <v>-100131</v>
      </c>
      <c r="J366">
        <v>0</v>
      </c>
      <c r="K366">
        <v>0.79473989347877605</v>
      </c>
      <c r="L366" s="126">
        <v>155151.7513</v>
      </c>
      <c r="M366">
        <v>44179</v>
      </c>
      <c r="N366">
        <v>2</v>
      </c>
      <c r="O366">
        <v>7.91</v>
      </c>
      <c r="P366">
        <v>0</v>
      </c>
      <c r="Q366">
        <v>28.21</v>
      </c>
      <c r="R366">
        <v>11302.300000000001</v>
      </c>
      <c r="S366">
        <v>737.68501200000003</v>
      </c>
      <c r="T366">
        <v>825.58348268843997</v>
      </c>
      <c r="U366">
        <v>7.07948082860059E-2</v>
      </c>
      <c r="V366">
        <v>9.5864332133130004E-2</v>
      </c>
      <c r="W366">
        <v>4.0667764034766603E-3</v>
      </c>
      <c r="X366">
        <v>10099</v>
      </c>
      <c r="Y366">
        <v>54.480000000000004</v>
      </c>
      <c r="Z366">
        <v>57422.437041115998</v>
      </c>
      <c r="AA366">
        <v>13.647058823529399</v>
      </c>
      <c r="AB366">
        <v>13.540473788546254</v>
      </c>
      <c r="AC366">
        <v>4</v>
      </c>
      <c r="AD366">
        <v>184.42125300000001</v>
      </c>
      <c r="AE366">
        <v>0.3987</v>
      </c>
      <c r="AF366">
        <v>0.10563141525601256</v>
      </c>
      <c r="AG366">
        <v>0.18583544980997438</v>
      </c>
      <c r="AH366">
        <v>0.29995256966599493</v>
      </c>
      <c r="AI366">
        <v>300.32872621248265</v>
      </c>
      <c r="AJ366">
        <v>3.9862910520519259</v>
      </c>
      <c r="AK366">
        <v>1.0764202791268709</v>
      </c>
      <c r="AL366">
        <v>2.2934499070178922</v>
      </c>
      <c r="AM366">
        <v>1</v>
      </c>
      <c r="AN366">
        <v>1.06707485986827</v>
      </c>
      <c r="AO366">
        <v>36</v>
      </c>
      <c r="AP366">
        <v>1.2500000000000001E-2</v>
      </c>
      <c r="AQ366">
        <v>5.94</v>
      </c>
      <c r="AR366" t="s">
        <v>1561</v>
      </c>
      <c r="AS366">
        <v>-22355.809999999969</v>
      </c>
      <c r="AT366">
        <v>0.44843740915744074</v>
      </c>
      <c r="AU366">
        <v>8337538.0099999998</v>
      </c>
    </row>
    <row r="367" spans="1:47" ht="15" x14ac:dyDescent="0.25">
      <c r="A367" t="s">
        <v>1147</v>
      </c>
      <c r="B367" t="s">
        <v>413</v>
      </c>
      <c r="C367" t="s">
        <v>282</v>
      </c>
      <c r="D367"/>
      <c r="E367">
        <v>98.26100000000001</v>
      </c>
      <c r="F367" t="s">
        <v>1543</v>
      </c>
      <c r="G367">
        <v>411802</v>
      </c>
      <c r="H367">
        <v>0.64260338821895957</v>
      </c>
      <c r="I367">
        <v>400836</v>
      </c>
      <c r="J367">
        <v>0</v>
      </c>
      <c r="K367">
        <v>0.68853505791660785</v>
      </c>
      <c r="L367" s="126">
        <v>161219.48860000001</v>
      </c>
      <c r="M367">
        <v>38963</v>
      </c>
      <c r="N367">
        <v>18</v>
      </c>
      <c r="O367">
        <v>1.81</v>
      </c>
      <c r="P367">
        <v>0</v>
      </c>
      <c r="Q367">
        <v>21.46</v>
      </c>
      <c r="R367">
        <v>11640.9</v>
      </c>
      <c r="S367">
        <v>385.78873199999998</v>
      </c>
      <c r="T367">
        <v>426.701750089602</v>
      </c>
      <c r="U367">
        <v>8.8131138055115604E-2</v>
      </c>
      <c r="V367">
        <v>7.8997353919605898E-2</v>
      </c>
      <c r="W367">
        <v>2.5920922957386899E-3</v>
      </c>
      <c r="X367">
        <v>10524.800000000001</v>
      </c>
      <c r="Y367">
        <v>30.79</v>
      </c>
      <c r="Z367">
        <v>55566.581682364398</v>
      </c>
      <c r="AA367">
        <v>13.911764705882399</v>
      </c>
      <c r="AB367">
        <v>12.529676258525495</v>
      </c>
      <c r="AC367">
        <v>3</v>
      </c>
      <c r="AD367">
        <v>128.59624399999998</v>
      </c>
      <c r="AE367">
        <v>0.33229999999999998</v>
      </c>
      <c r="AF367">
        <v>0.10720456846164192</v>
      </c>
      <c r="AG367">
        <v>0.16021285598548732</v>
      </c>
      <c r="AH367">
        <v>0.26812687785389783</v>
      </c>
      <c r="AI367">
        <v>210.88744499670872</v>
      </c>
      <c r="AJ367">
        <v>6.2730638658767424</v>
      </c>
      <c r="AK367">
        <v>1.8481876398141548</v>
      </c>
      <c r="AL367">
        <v>3.1715370338503899</v>
      </c>
      <c r="AM367">
        <v>1.5</v>
      </c>
      <c r="AN367">
        <v>1.2696500964773301</v>
      </c>
      <c r="AO367">
        <v>27</v>
      </c>
      <c r="AP367">
        <v>0</v>
      </c>
      <c r="AQ367">
        <v>4.1500000000000004</v>
      </c>
      <c r="AR367" t="s">
        <v>1561</v>
      </c>
      <c r="AS367">
        <v>-12804.160000000003</v>
      </c>
      <c r="AT367">
        <v>0.48498046853270976</v>
      </c>
      <c r="AU367">
        <v>4490945.4800000004</v>
      </c>
    </row>
    <row r="368" spans="1:47" ht="15" x14ac:dyDescent="0.25">
      <c r="A368" t="s">
        <v>1148</v>
      </c>
      <c r="B368" t="s">
        <v>621</v>
      </c>
      <c r="C368" t="s">
        <v>141</v>
      </c>
      <c r="D368"/>
      <c r="E368">
        <v>79.823000000000008</v>
      </c>
      <c r="F368" t="s">
        <v>1539</v>
      </c>
      <c r="G368">
        <v>1948488</v>
      </c>
      <c r="H368">
        <v>0.92904579173641488</v>
      </c>
      <c r="I368">
        <v>1952489</v>
      </c>
      <c r="J368">
        <v>0</v>
      </c>
      <c r="K368">
        <v>0.6604401170312183</v>
      </c>
      <c r="L368" s="126">
        <v>100056.9559</v>
      </c>
      <c r="M368">
        <v>33231</v>
      </c>
      <c r="N368">
        <v>73</v>
      </c>
      <c r="O368">
        <v>25.460000000000004</v>
      </c>
      <c r="P368">
        <v>0</v>
      </c>
      <c r="Q368">
        <v>158.79999999999998</v>
      </c>
      <c r="R368">
        <v>9803.9</v>
      </c>
      <c r="S368">
        <v>1147.5681569999999</v>
      </c>
      <c r="T368">
        <v>1451.82174794966</v>
      </c>
      <c r="U368">
        <v>0.52418618042919396</v>
      </c>
      <c r="V368">
        <v>0.16948357604174999</v>
      </c>
      <c r="W368" t="s">
        <v>1561</v>
      </c>
      <c r="X368">
        <v>7749.4000000000005</v>
      </c>
      <c r="Y368">
        <v>77.2</v>
      </c>
      <c r="Z368">
        <v>51922.767098445605</v>
      </c>
      <c r="AA368">
        <v>12.8275862068966</v>
      </c>
      <c r="AB368">
        <v>14.864872499999999</v>
      </c>
      <c r="AC368">
        <v>6</v>
      </c>
      <c r="AD368">
        <v>191.2613595</v>
      </c>
      <c r="AE368">
        <v>0.8085</v>
      </c>
      <c r="AF368">
        <v>0.13179195089866361</v>
      </c>
      <c r="AG368">
        <v>0.12718252502631183</v>
      </c>
      <c r="AH368">
        <v>0.26643756300854343</v>
      </c>
      <c r="AI368">
        <v>118.08971795999391</v>
      </c>
      <c r="AJ368">
        <v>7.6229873963222055</v>
      </c>
      <c r="AK368">
        <v>2.1378784055019331</v>
      </c>
      <c r="AL368">
        <v>3.004105493078308</v>
      </c>
      <c r="AM368">
        <v>3.3</v>
      </c>
      <c r="AN368">
        <v>0.90970740605246003</v>
      </c>
      <c r="AO368">
        <v>29</v>
      </c>
      <c r="AP368">
        <v>0</v>
      </c>
      <c r="AQ368">
        <v>16.309999999999999</v>
      </c>
      <c r="AR368">
        <v>3.7998609374460295</v>
      </c>
      <c r="AS368">
        <v>-14090</v>
      </c>
      <c r="AT368">
        <v>0.55517883767452392</v>
      </c>
      <c r="AU368">
        <v>11250695.07</v>
      </c>
    </row>
    <row r="369" spans="1:47" ht="15" x14ac:dyDescent="0.25">
      <c r="A369" t="s">
        <v>1563</v>
      </c>
      <c r="B369" t="s">
        <v>251</v>
      </c>
      <c r="C369" t="s">
        <v>252</v>
      </c>
      <c r="D369"/>
      <c r="E369">
        <v>76.091000000000008</v>
      </c>
      <c r="F369" t="s">
        <v>1539</v>
      </c>
      <c r="G369">
        <v>-527992</v>
      </c>
      <c r="H369">
        <v>5.0374648777973187E-2</v>
      </c>
      <c r="I369">
        <v>-527992</v>
      </c>
      <c r="J369">
        <v>2.0038433972170859E-2</v>
      </c>
      <c r="K369">
        <v>0.70263710773485477</v>
      </c>
      <c r="L369" s="126">
        <v>84657.811600000001</v>
      </c>
      <c r="M369">
        <v>31093</v>
      </c>
      <c r="N369">
        <v>26</v>
      </c>
      <c r="O369">
        <v>76.099999999999994</v>
      </c>
      <c r="P369">
        <v>0</v>
      </c>
      <c r="Q369">
        <v>-23.739999999999995</v>
      </c>
      <c r="R369">
        <v>12523.7</v>
      </c>
      <c r="S369">
        <v>1763.35203</v>
      </c>
      <c r="T369">
        <v>2364.2134189871599</v>
      </c>
      <c r="U369">
        <v>0.98909066671162604</v>
      </c>
      <c r="V369">
        <v>0.144740616540419</v>
      </c>
      <c r="W369" t="s">
        <v>1561</v>
      </c>
      <c r="X369">
        <v>9340.8000000000011</v>
      </c>
      <c r="Y369">
        <v>124.63000000000001</v>
      </c>
      <c r="Z369">
        <v>48507.969108561301</v>
      </c>
      <c r="AA369">
        <v>11.804878048780498</v>
      </c>
      <c r="AB369">
        <v>14.148696381288614</v>
      </c>
      <c r="AC369">
        <v>10.200000000000001</v>
      </c>
      <c r="AD369">
        <v>172.87764999999999</v>
      </c>
      <c r="AE369">
        <v>0.64229999999999998</v>
      </c>
      <c r="AF369">
        <v>8.7507006094672588E-2</v>
      </c>
      <c r="AG369">
        <v>0.26233449740310211</v>
      </c>
      <c r="AH369">
        <v>0.35822583290205917</v>
      </c>
      <c r="AI369">
        <v>173.10780536544368</v>
      </c>
      <c r="AJ369">
        <v>5.8752490417690417</v>
      </c>
      <c r="AK369">
        <v>1.7875551515151513</v>
      </c>
      <c r="AL369">
        <v>2.849590335790336</v>
      </c>
      <c r="AM369">
        <v>0.5</v>
      </c>
      <c r="AN369">
        <v>1.5011599156389399</v>
      </c>
      <c r="AO369">
        <v>97</v>
      </c>
      <c r="AP369">
        <v>8.0935251798561151E-3</v>
      </c>
      <c r="AQ369">
        <v>11.18</v>
      </c>
      <c r="AR369">
        <v>2.5078482289610311</v>
      </c>
      <c r="AS369">
        <v>27877.319999999832</v>
      </c>
      <c r="AT369">
        <v>0.76831888563208028</v>
      </c>
      <c r="AU369">
        <v>22083744.949999999</v>
      </c>
    </row>
    <row r="370" spans="1:47" ht="15" x14ac:dyDescent="0.25">
      <c r="A370" t="s">
        <v>1149</v>
      </c>
      <c r="B370" t="s">
        <v>541</v>
      </c>
      <c r="C370" t="s">
        <v>117</v>
      </c>
      <c r="D370"/>
      <c r="E370">
        <v>78.119</v>
      </c>
      <c r="F370" t="s">
        <v>1543</v>
      </c>
      <c r="G370">
        <v>852069</v>
      </c>
      <c r="H370">
        <v>0.27934002918997425</v>
      </c>
      <c r="I370">
        <v>834235</v>
      </c>
      <c r="J370">
        <v>0</v>
      </c>
      <c r="K370">
        <v>0.65333783608923424</v>
      </c>
      <c r="L370" s="126">
        <v>111213.0708</v>
      </c>
      <c r="M370">
        <v>35441</v>
      </c>
      <c r="N370">
        <v>27</v>
      </c>
      <c r="O370">
        <v>37.270000000000003</v>
      </c>
      <c r="P370">
        <v>0</v>
      </c>
      <c r="Q370">
        <v>-24.629999999999995</v>
      </c>
      <c r="R370">
        <v>10633.9</v>
      </c>
      <c r="S370">
        <v>926.581909</v>
      </c>
      <c r="T370">
        <v>1090.4885932018101</v>
      </c>
      <c r="U370">
        <v>0.40833091529741899</v>
      </c>
      <c r="V370">
        <v>0.15356980599110701</v>
      </c>
      <c r="W370" t="s">
        <v>1561</v>
      </c>
      <c r="X370">
        <v>9035.5</v>
      </c>
      <c r="Y370">
        <v>63.690000000000005</v>
      </c>
      <c r="Z370">
        <v>52657.991207410902</v>
      </c>
      <c r="AA370">
        <v>13.268656716417899</v>
      </c>
      <c r="AB370">
        <v>14.548310708117443</v>
      </c>
      <c r="AC370">
        <v>7.8100000000000005</v>
      </c>
      <c r="AD370">
        <v>118.64044929577464</v>
      </c>
      <c r="AE370">
        <v>0.3765</v>
      </c>
      <c r="AF370">
        <v>0.13647884026872259</v>
      </c>
      <c r="AG370">
        <v>0.18446046949962464</v>
      </c>
      <c r="AH370">
        <v>0.32417020763459581</v>
      </c>
      <c r="AI370">
        <v>178.39761212087296</v>
      </c>
      <c r="AJ370">
        <v>6.3617560798548096</v>
      </c>
      <c r="AK370">
        <v>1.1872816091954022</v>
      </c>
      <c r="AL370">
        <v>2.9125851784634</v>
      </c>
      <c r="AM370">
        <v>0.5</v>
      </c>
      <c r="AN370">
        <v>1.52877690633729</v>
      </c>
      <c r="AO370">
        <v>84</v>
      </c>
      <c r="AP370">
        <v>0</v>
      </c>
      <c r="AQ370">
        <v>6.18</v>
      </c>
      <c r="AR370">
        <v>3.9152185291519435</v>
      </c>
      <c r="AS370">
        <v>-40687.830000000016</v>
      </c>
      <c r="AT370">
        <v>0.44185696125723373</v>
      </c>
      <c r="AU370">
        <v>9853151.2200000007</v>
      </c>
    </row>
    <row r="371" spans="1:47" ht="15" x14ac:dyDescent="0.25">
      <c r="A371" t="s">
        <v>1150</v>
      </c>
      <c r="B371" t="s">
        <v>426</v>
      </c>
      <c r="C371" t="s">
        <v>198</v>
      </c>
      <c r="D371"/>
      <c r="E371">
        <v>63.583000000000006</v>
      </c>
      <c r="F371" t="s">
        <v>1543</v>
      </c>
      <c r="G371">
        <v>-121934</v>
      </c>
      <c r="H371">
        <v>0.45598489145045529</v>
      </c>
      <c r="I371">
        <v>-249867</v>
      </c>
      <c r="J371">
        <v>0</v>
      </c>
      <c r="K371">
        <v>0.66345550780832718</v>
      </c>
      <c r="L371" s="126">
        <v>68636.907200000001</v>
      </c>
      <c r="M371">
        <v>27657</v>
      </c>
      <c r="N371">
        <v>10</v>
      </c>
      <c r="O371">
        <v>21.98</v>
      </c>
      <c r="P371">
        <v>0</v>
      </c>
      <c r="Q371">
        <v>63.639999999999993</v>
      </c>
      <c r="R371">
        <v>14319.800000000001</v>
      </c>
      <c r="S371">
        <v>639.44712500000003</v>
      </c>
      <c r="T371">
        <v>861.18871698907003</v>
      </c>
      <c r="U371">
        <v>1</v>
      </c>
      <c r="V371">
        <v>0.165695244935224</v>
      </c>
      <c r="W371">
        <v>1.7757105405705E-3</v>
      </c>
      <c r="X371">
        <v>10632.7</v>
      </c>
      <c r="Y371">
        <v>60.67</v>
      </c>
      <c r="Z371">
        <v>46937.023240481307</v>
      </c>
      <c r="AA371">
        <v>6.6290322580645196</v>
      </c>
      <c r="AB371">
        <v>10.539758117685842</v>
      </c>
      <c r="AC371">
        <v>6</v>
      </c>
      <c r="AD371">
        <v>106.57452083333334</v>
      </c>
      <c r="AE371">
        <v>0.74199999999999999</v>
      </c>
      <c r="AF371">
        <v>0.11027079242489007</v>
      </c>
      <c r="AG371">
        <v>0.13027348444716788</v>
      </c>
      <c r="AH371">
        <v>0.24383974928418717</v>
      </c>
      <c r="AI371">
        <v>231.31857852985107</v>
      </c>
      <c r="AJ371">
        <v>7.479594499580843</v>
      </c>
      <c r="AK371">
        <v>1.2606295464993644</v>
      </c>
      <c r="AL371">
        <v>0.22097677059952947</v>
      </c>
      <c r="AM371">
        <v>0.6</v>
      </c>
      <c r="AN371">
        <v>1.2076060853231301</v>
      </c>
      <c r="AO371">
        <v>7</v>
      </c>
      <c r="AP371">
        <v>5.7971014492753624E-3</v>
      </c>
      <c r="AQ371">
        <v>59.86</v>
      </c>
      <c r="AR371">
        <v>3.4381390237084846</v>
      </c>
      <c r="AS371">
        <v>-64433.339999999967</v>
      </c>
      <c r="AT371">
        <v>0.81286366458107595</v>
      </c>
      <c r="AU371">
        <v>9156774.3300000001</v>
      </c>
    </row>
    <row r="372" spans="1:47" ht="15" x14ac:dyDescent="0.25">
      <c r="A372" t="s">
        <v>1151</v>
      </c>
      <c r="B372" t="s">
        <v>253</v>
      </c>
      <c r="C372" t="s">
        <v>149</v>
      </c>
      <c r="D372"/>
      <c r="E372">
        <v>88.666000000000011</v>
      </c>
      <c r="F372" t="s">
        <v>1539</v>
      </c>
      <c r="G372">
        <v>13807</v>
      </c>
      <c r="H372">
        <v>0.2026623510353992</v>
      </c>
      <c r="I372">
        <v>232044</v>
      </c>
      <c r="J372">
        <v>1.5607208126307487E-3</v>
      </c>
      <c r="K372">
        <v>0.74286863431672334</v>
      </c>
      <c r="L372" s="126">
        <v>137121.3285</v>
      </c>
      <c r="M372">
        <v>33912</v>
      </c>
      <c r="N372">
        <v>56</v>
      </c>
      <c r="O372">
        <v>116.17</v>
      </c>
      <c r="P372">
        <v>0</v>
      </c>
      <c r="Q372">
        <v>-98.350000000000023</v>
      </c>
      <c r="R372">
        <v>9565.1</v>
      </c>
      <c r="S372">
        <v>3041.53424</v>
      </c>
      <c r="T372">
        <v>3681.8661225588003</v>
      </c>
      <c r="U372">
        <v>0.43275516070682402</v>
      </c>
      <c r="V372">
        <v>0.143089954562961</v>
      </c>
      <c r="W372">
        <v>4.9833711093349498E-2</v>
      </c>
      <c r="X372">
        <v>7901.6</v>
      </c>
      <c r="Y372">
        <v>176.84</v>
      </c>
      <c r="Z372">
        <v>55798.730801854806</v>
      </c>
      <c r="AA372">
        <v>15.185365853658499</v>
      </c>
      <c r="AB372">
        <v>17.199356706627459</v>
      </c>
      <c r="AC372">
        <v>23.27</v>
      </c>
      <c r="AD372">
        <v>130.70624151267728</v>
      </c>
      <c r="AE372">
        <v>1.0299</v>
      </c>
      <c r="AF372">
        <v>0.10388048095347964</v>
      </c>
      <c r="AG372">
        <v>0.18957443471578148</v>
      </c>
      <c r="AH372">
        <v>0.29862081375260285</v>
      </c>
      <c r="AI372">
        <v>123.63760205441581</v>
      </c>
      <c r="AJ372">
        <v>7.0004260892226524</v>
      </c>
      <c r="AK372">
        <v>1.2512208547844956</v>
      </c>
      <c r="AL372">
        <v>3.9151363921627027</v>
      </c>
      <c r="AM372">
        <v>0.8</v>
      </c>
      <c r="AN372">
        <v>1.1543643958918499</v>
      </c>
      <c r="AO372">
        <v>71</v>
      </c>
      <c r="AP372">
        <v>4.2586750788643532E-2</v>
      </c>
      <c r="AQ372">
        <v>8.07</v>
      </c>
      <c r="AR372">
        <v>3.0112471631861024</v>
      </c>
      <c r="AS372">
        <v>18146.059999999939</v>
      </c>
      <c r="AT372">
        <v>0.34136463386393517</v>
      </c>
      <c r="AU372">
        <v>33126489.539999999</v>
      </c>
    </row>
    <row r="373" spans="1:47" ht="15" x14ac:dyDescent="0.25">
      <c r="A373" t="s">
        <v>1152</v>
      </c>
      <c r="B373" t="s">
        <v>381</v>
      </c>
      <c r="C373" t="s">
        <v>375</v>
      </c>
      <c r="D373"/>
      <c r="E373">
        <v>87.798000000000002</v>
      </c>
      <c r="F373" t="s">
        <v>1543</v>
      </c>
      <c r="G373">
        <v>-949853</v>
      </c>
      <c r="H373">
        <v>0.8679129097000684</v>
      </c>
      <c r="I373">
        <v>-1021027</v>
      </c>
      <c r="J373">
        <v>0</v>
      </c>
      <c r="K373">
        <v>0.76628329995193545</v>
      </c>
      <c r="L373" s="126">
        <v>244182.87890000001</v>
      </c>
      <c r="M373">
        <v>43138</v>
      </c>
      <c r="N373">
        <v>86</v>
      </c>
      <c r="O373">
        <v>35.940000000000005</v>
      </c>
      <c r="P373">
        <v>0</v>
      </c>
      <c r="Q373">
        <v>297.17999999999995</v>
      </c>
      <c r="R373">
        <v>10717.4</v>
      </c>
      <c r="S373">
        <v>2371.5968830000002</v>
      </c>
      <c r="T373">
        <v>2895.22463898469</v>
      </c>
      <c r="U373">
        <v>0.43122148891776901</v>
      </c>
      <c r="V373">
        <v>0.166265942929223</v>
      </c>
      <c r="W373">
        <v>1.25262266167348E-3</v>
      </c>
      <c r="X373">
        <v>8779</v>
      </c>
      <c r="Y373">
        <v>148.56</v>
      </c>
      <c r="Z373">
        <v>61925.659935379605</v>
      </c>
      <c r="AA373">
        <v>12.6835443037975</v>
      </c>
      <c r="AB373">
        <v>15.963899320140012</v>
      </c>
      <c r="AC373">
        <v>14.6</v>
      </c>
      <c r="AD373">
        <v>162.4381426712329</v>
      </c>
      <c r="AE373">
        <v>0.69779999999999998</v>
      </c>
      <c r="AF373">
        <v>0.11801883237862544</v>
      </c>
      <c r="AG373">
        <v>0.14002331872701218</v>
      </c>
      <c r="AH373">
        <v>0.26523553019768231</v>
      </c>
      <c r="AI373">
        <v>197.46441874540108</v>
      </c>
      <c r="AJ373">
        <v>5.6790666572711013</v>
      </c>
      <c r="AK373">
        <v>1.2601129176222385</v>
      </c>
      <c r="AL373">
        <v>3.7281078610993665</v>
      </c>
      <c r="AM373">
        <v>0</v>
      </c>
      <c r="AN373">
        <v>1.21924915909126</v>
      </c>
      <c r="AO373">
        <v>66</v>
      </c>
      <c r="AP373">
        <v>4.5425463851567496E-2</v>
      </c>
      <c r="AQ373">
        <v>21.41</v>
      </c>
      <c r="AR373">
        <v>3.9113109710284304</v>
      </c>
      <c r="AS373">
        <v>-51059.669999999925</v>
      </c>
      <c r="AT373">
        <v>0.44773863685144483</v>
      </c>
      <c r="AU373">
        <v>25417315.190000001</v>
      </c>
    </row>
    <row r="374" spans="1:47" ht="15" x14ac:dyDescent="0.25">
      <c r="A374" t="s">
        <v>1153</v>
      </c>
      <c r="B374" t="s">
        <v>699</v>
      </c>
      <c r="C374" t="s">
        <v>181</v>
      </c>
      <c r="D374"/>
      <c r="E374">
        <v>91.387</v>
      </c>
      <c r="F374" t="s">
        <v>1539</v>
      </c>
      <c r="G374">
        <v>224951</v>
      </c>
      <c r="H374">
        <v>0.62515511985175443</v>
      </c>
      <c r="I374">
        <v>229057</v>
      </c>
      <c r="J374">
        <v>0</v>
      </c>
      <c r="K374">
        <v>0.60912726403251838</v>
      </c>
      <c r="L374" s="126">
        <v>173736.2254</v>
      </c>
      <c r="M374">
        <v>38823</v>
      </c>
      <c r="N374">
        <v>4</v>
      </c>
      <c r="O374">
        <v>4.83</v>
      </c>
      <c r="P374">
        <v>0</v>
      </c>
      <c r="Q374">
        <v>60.769999999999996</v>
      </c>
      <c r="R374">
        <v>12020.5</v>
      </c>
      <c r="S374">
        <v>375.17843800000003</v>
      </c>
      <c r="T374">
        <v>418.53886664162405</v>
      </c>
      <c r="U374">
        <v>0.233483721684454</v>
      </c>
      <c r="V374">
        <v>0.10656317887863299</v>
      </c>
      <c r="W374" t="s">
        <v>1561</v>
      </c>
      <c r="X374">
        <v>10775.1</v>
      </c>
      <c r="Y374">
        <v>27.57</v>
      </c>
      <c r="Z374">
        <v>52002.332245194106</v>
      </c>
      <c r="AA374">
        <v>12.806451612903199</v>
      </c>
      <c r="AB374">
        <v>13.60821320275662</v>
      </c>
      <c r="AC374">
        <v>3.2</v>
      </c>
      <c r="AD374">
        <v>117.243261875</v>
      </c>
      <c r="AE374">
        <v>0.31009999999999999</v>
      </c>
      <c r="AF374">
        <v>0.12067148303422819</v>
      </c>
      <c r="AG374">
        <v>9.7905149324306898E-2</v>
      </c>
      <c r="AH374">
        <v>0.22031963176195615</v>
      </c>
      <c r="AI374">
        <v>222.12097380713544</v>
      </c>
      <c r="AJ374">
        <v>6.4933226135477291</v>
      </c>
      <c r="AK374">
        <v>1.6580665986680267</v>
      </c>
      <c r="AL374">
        <v>2.4785062698746025</v>
      </c>
      <c r="AM374">
        <v>0.5</v>
      </c>
      <c r="AN374">
        <v>1.2819128795507799</v>
      </c>
      <c r="AO374">
        <v>39</v>
      </c>
      <c r="AP374">
        <v>3.7634408602150539E-2</v>
      </c>
      <c r="AQ374">
        <v>5.23</v>
      </c>
      <c r="AR374" t="s">
        <v>1561</v>
      </c>
      <c r="AS374">
        <v>2356.679999999993</v>
      </c>
      <c r="AT374">
        <v>0.67079192505904783</v>
      </c>
      <c r="AU374">
        <v>4509813.7699999996</v>
      </c>
    </row>
    <row r="375" spans="1:47" ht="15" x14ac:dyDescent="0.25">
      <c r="A375" t="s">
        <v>1154</v>
      </c>
      <c r="B375" t="s">
        <v>248</v>
      </c>
      <c r="C375" t="s">
        <v>200</v>
      </c>
      <c r="D375"/>
      <c r="E375">
        <v>82.277000000000001</v>
      </c>
      <c r="F375" t="s">
        <v>1543</v>
      </c>
      <c r="G375">
        <v>3303124</v>
      </c>
      <c r="H375">
        <v>0.3693623283786906</v>
      </c>
      <c r="I375">
        <v>3305102</v>
      </c>
      <c r="J375">
        <v>0</v>
      </c>
      <c r="K375">
        <v>0.69401436683026552</v>
      </c>
      <c r="L375" s="126">
        <v>109055.2794</v>
      </c>
      <c r="M375">
        <v>29052</v>
      </c>
      <c r="N375">
        <v>251</v>
      </c>
      <c r="O375">
        <v>535.52999999999986</v>
      </c>
      <c r="P375">
        <v>0</v>
      </c>
      <c r="Q375">
        <v>-273.93</v>
      </c>
      <c r="R375">
        <v>10616.300000000001</v>
      </c>
      <c r="S375">
        <v>6107.2017750000005</v>
      </c>
      <c r="T375">
        <v>8040.3679963443901</v>
      </c>
      <c r="U375">
        <v>0.65503013831003298</v>
      </c>
      <c r="V375">
        <v>0.204937552787571</v>
      </c>
      <c r="W375">
        <v>3.9860952491597001E-3</v>
      </c>
      <c r="X375">
        <v>8063.8</v>
      </c>
      <c r="Y375">
        <v>401.90000000000003</v>
      </c>
      <c r="Z375">
        <v>53907.257651157001</v>
      </c>
      <c r="AA375">
        <v>11.067599067599101</v>
      </c>
      <c r="AB375">
        <v>15.195824272207016</v>
      </c>
      <c r="AC375">
        <v>31.75</v>
      </c>
      <c r="AD375">
        <v>192.35281181102363</v>
      </c>
      <c r="AE375">
        <v>0.33229999999999998</v>
      </c>
      <c r="AF375">
        <v>9.9070090287850493E-2</v>
      </c>
      <c r="AG375">
        <v>0.16777753721256206</v>
      </c>
      <c r="AH375">
        <v>0.27436859681876707</v>
      </c>
      <c r="AI375">
        <v>159.18354032113174</v>
      </c>
      <c r="AJ375">
        <v>6.783552418002686</v>
      </c>
      <c r="AK375">
        <v>1.8706423491461337</v>
      </c>
      <c r="AL375">
        <v>4.0736312522758453</v>
      </c>
      <c r="AM375">
        <v>2.9</v>
      </c>
      <c r="AN375">
        <v>0.71337010743406704</v>
      </c>
      <c r="AO375">
        <v>24</v>
      </c>
      <c r="AP375">
        <v>6.1359867330016582E-2</v>
      </c>
      <c r="AQ375">
        <v>83.38</v>
      </c>
      <c r="AR375">
        <v>2.626270644757509</v>
      </c>
      <c r="AS375">
        <v>307954.48</v>
      </c>
      <c r="AT375">
        <v>0.51837615562943762</v>
      </c>
      <c r="AU375">
        <v>66738192.93</v>
      </c>
    </row>
    <row r="376" spans="1:47" ht="15" x14ac:dyDescent="0.25">
      <c r="A376" t="s">
        <v>1155</v>
      </c>
      <c r="B376" t="s">
        <v>506</v>
      </c>
      <c r="C376" t="s">
        <v>502</v>
      </c>
      <c r="D376"/>
      <c r="E376">
        <v>89.018000000000001</v>
      </c>
      <c r="F376" t="s">
        <v>1543</v>
      </c>
      <c r="G376">
        <v>1566263</v>
      </c>
      <c r="H376">
        <v>0.35277737391043484</v>
      </c>
      <c r="I376">
        <v>1341661</v>
      </c>
      <c r="J376">
        <v>0</v>
      </c>
      <c r="K376">
        <v>0.52771051598335972</v>
      </c>
      <c r="L376" s="126">
        <v>354870.04869999998</v>
      </c>
      <c r="M376">
        <v>42683</v>
      </c>
      <c r="N376">
        <v>40</v>
      </c>
      <c r="O376">
        <v>7.78</v>
      </c>
      <c r="P376">
        <v>0</v>
      </c>
      <c r="Q376">
        <v>-52.46</v>
      </c>
      <c r="R376">
        <v>17096.599999999999</v>
      </c>
      <c r="S376">
        <v>386.915368</v>
      </c>
      <c r="T376">
        <v>473.66397234742601</v>
      </c>
      <c r="U376">
        <v>0.37230887143257602</v>
      </c>
      <c r="V376">
        <v>0.19726947108495299</v>
      </c>
      <c r="W376">
        <v>2.5845445353310402E-3</v>
      </c>
      <c r="X376">
        <v>13965.5</v>
      </c>
      <c r="Y376">
        <v>31.93</v>
      </c>
      <c r="Z376">
        <v>53313.310366426602</v>
      </c>
      <c r="AA376">
        <v>8.3125</v>
      </c>
      <c r="AB376">
        <v>12.117612527403695</v>
      </c>
      <c r="AC376">
        <v>5.73</v>
      </c>
      <c r="AD376">
        <v>67.524497033158809</v>
      </c>
      <c r="AE376">
        <v>0.73099999999999998</v>
      </c>
      <c r="AF376">
        <v>0.12148971173944695</v>
      </c>
      <c r="AG376">
        <v>0.1551331703997991</v>
      </c>
      <c r="AH376">
        <v>0.2829226487257025</v>
      </c>
      <c r="AI376">
        <v>361.08671703110019</v>
      </c>
      <c r="AJ376">
        <v>5.2255413356237925</v>
      </c>
      <c r="AK376">
        <v>0.85450254097773959</v>
      </c>
      <c r="AL376">
        <v>2.6470177510557584</v>
      </c>
      <c r="AM376">
        <v>1</v>
      </c>
      <c r="AN376">
        <v>0.60787811501987998</v>
      </c>
      <c r="AO376">
        <v>29</v>
      </c>
      <c r="AP376">
        <v>0.14173228346456693</v>
      </c>
      <c r="AQ376">
        <v>9.59</v>
      </c>
      <c r="AR376">
        <v>4.2807425175235201</v>
      </c>
      <c r="AS376">
        <v>-26725.589999999997</v>
      </c>
      <c r="AT376">
        <v>0.38315872736282736</v>
      </c>
      <c r="AU376">
        <v>6614933.2300000004</v>
      </c>
    </row>
    <row r="377" spans="1:47" ht="15" x14ac:dyDescent="0.25">
      <c r="A377" t="s">
        <v>1156</v>
      </c>
      <c r="B377" t="s">
        <v>380</v>
      </c>
      <c r="C377" t="s">
        <v>149</v>
      </c>
      <c r="D377"/>
      <c r="E377">
        <v>81.192000000000007</v>
      </c>
      <c r="F377" t="s">
        <v>1539</v>
      </c>
      <c r="G377">
        <v>568608</v>
      </c>
      <c r="H377">
        <v>0.1924271441042737</v>
      </c>
      <c r="I377">
        <v>643823</v>
      </c>
      <c r="J377">
        <v>0</v>
      </c>
      <c r="K377">
        <v>0.69380627630843239</v>
      </c>
      <c r="L377" s="126">
        <v>105025.9973</v>
      </c>
      <c r="M377">
        <v>29225</v>
      </c>
      <c r="N377">
        <v>26</v>
      </c>
      <c r="O377">
        <v>29.890000000000008</v>
      </c>
      <c r="P377">
        <v>0</v>
      </c>
      <c r="Q377">
        <v>22.010000000000005</v>
      </c>
      <c r="R377">
        <v>12399.300000000001</v>
      </c>
      <c r="S377">
        <v>965.50217199999997</v>
      </c>
      <c r="T377">
        <v>1291.5985455667201</v>
      </c>
      <c r="U377">
        <v>0.78520906320654005</v>
      </c>
      <c r="V377">
        <v>0.15736523273196701</v>
      </c>
      <c r="W377">
        <v>1.0357304509512799E-3</v>
      </c>
      <c r="X377">
        <v>9268.8000000000011</v>
      </c>
      <c r="Y377">
        <v>57</v>
      </c>
      <c r="Z377">
        <v>46785.017543859605</v>
      </c>
      <c r="AA377">
        <v>14.526315789473697</v>
      </c>
      <c r="AB377">
        <v>16.938634596491227</v>
      </c>
      <c r="AC377">
        <v>5.6000000000000005</v>
      </c>
      <c r="AD377">
        <v>172.41110214285712</v>
      </c>
      <c r="AE377">
        <v>0.31009999999999999</v>
      </c>
      <c r="AF377">
        <v>0.11137947569281889</v>
      </c>
      <c r="AG377">
        <v>0.20857158970949577</v>
      </c>
      <c r="AH377">
        <v>0.32735658303441267</v>
      </c>
      <c r="AI377">
        <v>215.88972665718666</v>
      </c>
      <c r="AJ377">
        <v>8.1708405695589192</v>
      </c>
      <c r="AK377">
        <v>2.2780497692403641</v>
      </c>
      <c r="AL377">
        <v>4.0285976914441424</v>
      </c>
      <c r="AM377">
        <v>0.5</v>
      </c>
      <c r="AN377">
        <v>0.86717156490862102</v>
      </c>
      <c r="AO377">
        <v>79</v>
      </c>
      <c r="AP377">
        <v>0</v>
      </c>
      <c r="AQ377">
        <v>3.33</v>
      </c>
      <c r="AR377">
        <v>2.6773256559816634</v>
      </c>
      <c r="AS377">
        <v>135594.04000000004</v>
      </c>
      <c r="AT377">
        <v>0.71833085425726007</v>
      </c>
      <c r="AU377">
        <v>11971580.369999999</v>
      </c>
    </row>
    <row r="378" spans="1:47" ht="15" x14ac:dyDescent="0.25">
      <c r="A378" t="s">
        <v>1157</v>
      </c>
      <c r="B378" t="s">
        <v>382</v>
      </c>
      <c r="C378" t="s">
        <v>192</v>
      </c>
      <c r="D378"/>
      <c r="E378">
        <v>82.52</v>
      </c>
      <c r="F378" t="s">
        <v>1542</v>
      </c>
      <c r="G378">
        <v>359430</v>
      </c>
      <c r="H378">
        <v>6.5147204205245349E-2</v>
      </c>
      <c r="I378">
        <v>295568</v>
      </c>
      <c r="J378">
        <v>0</v>
      </c>
      <c r="K378">
        <v>0.66581947244481055</v>
      </c>
      <c r="L378" s="126">
        <v>97974.967600000004</v>
      </c>
      <c r="M378">
        <v>33023</v>
      </c>
      <c r="N378">
        <v>26</v>
      </c>
      <c r="O378">
        <v>51.240000000000009</v>
      </c>
      <c r="P378">
        <v>0</v>
      </c>
      <c r="Q378">
        <v>-11.010000000000005</v>
      </c>
      <c r="R378">
        <v>9949.8000000000011</v>
      </c>
      <c r="S378">
        <v>1079.8068149999999</v>
      </c>
      <c r="T378">
        <v>1306.2975406514101</v>
      </c>
      <c r="U378">
        <v>0.54120550720917604</v>
      </c>
      <c r="V378">
        <v>0.14346637088042499</v>
      </c>
      <c r="W378">
        <v>9.2609158055739803E-4</v>
      </c>
      <c r="X378">
        <v>8224.7000000000007</v>
      </c>
      <c r="Y378">
        <v>71.69</v>
      </c>
      <c r="Z378">
        <v>50720.344678476802</v>
      </c>
      <c r="AA378">
        <v>11.807339449541299</v>
      </c>
      <c r="AB378">
        <v>15.062167875575394</v>
      </c>
      <c r="AC378">
        <v>9.2000000000000011</v>
      </c>
      <c r="AD378">
        <v>117.37030597826084</v>
      </c>
      <c r="AE378">
        <v>0.75309999999999999</v>
      </c>
      <c r="AF378">
        <v>0.10117453783000428</v>
      </c>
      <c r="AG378">
        <v>0.16913928305117193</v>
      </c>
      <c r="AH378">
        <v>0.27363494975663721</v>
      </c>
      <c r="AI378">
        <v>239.58267016494059</v>
      </c>
      <c r="AJ378">
        <v>4.7644243398800947</v>
      </c>
      <c r="AK378">
        <v>1.4639356714069802</v>
      </c>
      <c r="AL378">
        <v>2.3060038345129357</v>
      </c>
      <c r="AM378">
        <v>0.5</v>
      </c>
      <c r="AN378">
        <v>0.96564662677591995</v>
      </c>
      <c r="AO378">
        <v>22</v>
      </c>
      <c r="AP378">
        <v>0</v>
      </c>
      <c r="AQ378">
        <v>28.23</v>
      </c>
      <c r="AR378">
        <v>3.2160867431015743</v>
      </c>
      <c r="AS378">
        <v>-20643.539999999979</v>
      </c>
      <c r="AT378">
        <v>0.55502726404094993</v>
      </c>
      <c r="AU378">
        <v>10743849.77</v>
      </c>
    </row>
    <row r="379" spans="1:47" ht="15" x14ac:dyDescent="0.25">
      <c r="A379" t="s">
        <v>1158</v>
      </c>
      <c r="B379" t="s">
        <v>614</v>
      </c>
      <c r="C379" t="s">
        <v>272</v>
      </c>
      <c r="D379"/>
      <c r="E379">
        <v>97.159000000000006</v>
      </c>
      <c r="F379" t="s">
        <v>1543</v>
      </c>
      <c r="G379">
        <v>380935</v>
      </c>
      <c r="H379">
        <v>0.37257858351835155</v>
      </c>
      <c r="I379">
        <v>455277</v>
      </c>
      <c r="J379">
        <v>0</v>
      </c>
      <c r="K379">
        <v>0.68603407474525757</v>
      </c>
      <c r="L379" s="126">
        <v>140581.649</v>
      </c>
      <c r="M379">
        <v>41979</v>
      </c>
      <c r="N379">
        <v>63</v>
      </c>
      <c r="O379">
        <v>9.620000000000001</v>
      </c>
      <c r="P379">
        <v>0</v>
      </c>
      <c r="Q379">
        <v>70.59</v>
      </c>
      <c r="R379">
        <v>11632.1</v>
      </c>
      <c r="S379">
        <v>549.59832300000005</v>
      </c>
      <c r="T379">
        <v>617.40770513877897</v>
      </c>
      <c r="U379">
        <v>0.207554923707436</v>
      </c>
      <c r="V379">
        <v>8.7814505576648202E-2</v>
      </c>
      <c r="W379">
        <v>9.3595627656236505E-6</v>
      </c>
      <c r="X379">
        <v>10354.5</v>
      </c>
      <c r="Y379">
        <v>38</v>
      </c>
      <c r="Z379">
        <v>52754.026315789502</v>
      </c>
      <c r="AA379">
        <v>11.2702702702703</v>
      </c>
      <c r="AB379">
        <v>14.463113763157896</v>
      </c>
      <c r="AC379">
        <v>5.2</v>
      </c>
      <c r="AD379">
        <v>105.6919851923077</v>
      </c>
      <c r="AE379">
        <v>0.3987</v>
      </c>
      <c r="AF379">
        <v>0.12259908767143436</v>
      </c>
      <c r="AG379">
        <v>0.12180825735438869</v>
      </c>
      <c r="AH379">
        <v>0.25467229735108327</v>
      </c>
      <c r="AI379">
        <v>132.98075511049183</v>
      </c>
      <c r="AJ379">
        <v>8.2394573516131686</v>
      </c>
      <c r="AK379">
        <v>2.1551178064198342</v>
      </c>
      <c r="AL379">
        <v>3.3735797553567033</v>
      </c>
      <c r="AM379">
        <v>2</v>
      </c>
      <c r="AN379">
        <v>1.1526938506068101</v>
      </c>
      <c r="AO379">
        <v>40</v>
      </c>
      <c r="AP379">
        <v>1.0101010101010102E-2</v>
      </c>
      <c r="AQ379">
        <v>5.68</v>
      </c>
      <c r="AR379">
        <v>3.8425995648160356</v>
      </c>
      <c r="AS379">
        <v>-26085.289999999979</v>
      </c>
      <c r="AT379">
        <v>0.58919798090836273</v>
      </c>
      <c r="AU379">
        <v>6392969.4000000004</v>
      </c>
    </row>
    <row r="380" spans="1:47" ht="15" x14ac:dyDescent="0.25">
      <c r="A380" t="s">
        <v>1159</v>
      </c>
      <c r="B380" t="s">
        <v>254</v>
      </c>
      <c r="C380" t="s">
        <v>192</v>
      </c>
      <c r="D380"/>
      <c r="E380">
        <v>82.472000000000008</v>
      </c>
      <c r="F380" t="s">
        <v>1543</v>
      </c>
      <c r="G380">
        <v>-357955</v>
      </c>
      <c r="H380">
        <v>6.1894345509048857E-3</v>
      </c>
      <c r="I380">
        <v>-171132</v>
      </c>
      <c r="J380">
        <v>1.1738185689682941E-2</v>
      </c>
      <c r="K380">
        <v>0.73490406133001862</v>
      </c>
      <c r="L380" s="126">
        <v>82355.8989</v>
      </c>
      <c r="M380">
        <v>29144</v>
      </c>
      <c r="N380">
        <v>11</v>
      </c>
      <c r="O380">
        <v>108.04</v>
      </c>
      <c r="P380">
        <v>0</v>
      </c>
      <c r="Q380">
        <v>-87.049999999999983</v>
      </c>
      <c r="R380">
        <v>10919.2</v>
      </c>
      <c r="S380">
        <v>2309.5882780000002</v>
      </c>
      <c r="T380">
        <v>2857.5805781316699</v>
      </c>
      <c r="U380">
        <v>0.66033526084600302</v>
      </c>
      <c r="V380">
        <v>0.122277586308394</v>
      </c>
      <c r="W380">
        <v>2.1648880225222499E-3</v>
      </c>
      <c r="X380">
        <v>8825.2000000000007</v>
      </c>
      <c r="Y380">
        <v>148.87</v>
      </c>
      <c r="Z380">
        <v>54068.972929401505</v>
      </c>
      <c r="AA380">
        <v>14.526946107784399</v>
      </c>
      <c r="AB380">
        <v>15.514128286424398</v>
      </c>
      <c r="AC380">
        <v>21</v>
      </c>
      <c r="AD380">
        <v>109.9803941904762</v>
      </c>
      <c r="AE380">
        <v>0.52049999999999996</v>
      </c>
      <c r="AF380">
        <v>9.7235914367914913E-2</v>
      </c>
      <c r="AG380">
        <v>0.2455198002155014</v>
      </c>
      <c r="AH380">
        <v>0.35089490824231662</v>
      </c>
      <c r="AI380">
        <v>160.20604344269191</v>
      </c>
      <c r="AJ380">
        <v>6.4563532607226835</v>
      </c>
      <c r="AK380">
        <v>1.7909864327991136</v>
      </c>
      <c r="AL380">
        <v>2.8536657928164102</v>
      </c>
      <c r="AM380">
        <v>1</v>
      </c>
      <c r="AN380">
        <v>1.2109580236023001</v>
      </c>
      <c r="AO380">
        <v>9</v>
      </c>
      <c r="AP380">
        <v>2.4941543257989088E-2</v>
      </c>
      <c r="AQ380">
        <v>137.78</v>
      </c>
      <c r="AR380">
        <v>3.9304530623231511</v>
      </c>
      <c r="AS380">
        <v>-136021.6100000001</v>
      </c>
      <c r="AT380">
        <v>0.52361665514518552</v>
      </c>
      <c r="AU380">
        <v>25218788.050000001</v>
      </c>
    </row>
    <row r="381" spans="1:47" ht="15" x14ac:dyDescent="0.25">
      <c r="A381" t="s">
        <v>1160</v>
      </c>
      <c r="B381" t="s">
        <v>636</v>
      </c>
      <c r="C381" t="s">
        <v>345</v>
      </c>
      <c r="D381"/>
      <c r="E381">
        <v>80.00800000000001</v>
      </c>
      <c r="F381" t="s">
        <v>1539</v>
      </c>
      <c r="G381">
        <v>1432561</v>
      </c>
      <c r="H381">
        <v>0.50309777217883545</v>
      </c>
      <c r="I381">
        <v>1432561</v>
      </c>
      <c r="J381">
        <v>3.3074665618812141E-3</v>
      </c>
      <c r="K381">
        <v>0.45983490592247717</v>
      </c>
      <c r="L381" s="126">
        <v>403505.59470000002</v>
      </c>
      <c r="M381">
        <v>39712</v>
      </c>
      <c r="N381">
        <v>6</v>
      </c>
      <c r="O381">
        <v>28.81</v>
      </c>
      <c r="P381">
        <v>0</v>
      </c>
      <c r="Q381">
        <v>46.449999999999989</v>
      </c>
      <c r="R381">
        <v>14517.9</v>
      </c>
      <c r="S381">
        <v>853.72503800000004</v>
      </c>
      <c r="T381">
        <v>986.7460631761611</v>
      </c>
      <c r="U381">
        <v>0.453419795332276</v>
      </c>
      <c r="V381">
        <v>0.117278544664166</v>
      </c>
      <c r="W381" t="s">
        <v>1561</v>
      </c>
      <c r="X381">
        <v>12560.800000000001</v>
      </c>
      <c r="Y381">
        <v>60.25</v>
      </c>
      <c r="Z381">
        <v>55009.609128630698</v>
      </c>
      <c r="AA381">
        <v>12.439393939393899</v>
      </c>
      <c r="AB381">
        <v>14.16971017427386</v>
      </c>
      <c r="AC381">
        <v>7</v>
      </c>
      <c r="AD381">
        <v>121.96071971428572</v>
      </c>
      <c r="AE381">
        <v>0.31009999999999999</v>
      </c>
      <c r="AF381">
        <v>9.6715380343772417E-2</v>
      </c>
      <c r="AG381">
        <v>0.26840341307194959</v>
      </c>
      <c r="AH381">
        <v>0.37185648928206205</v>
      </c>
      <c r="AI381">
        <v>178.98034284898176</v>
      </c>
      <c r="AJ381">
        <v>13.76822807591623</v>
      </c>
      <c r="AK381">
        <v>1.0010997382198954</v>
      </c>
      <c r="AL381">
        <v>4.4088296465968586</v>
      </c>
      <c r="AM381">
        <v>0</v>
      </c>
      <c r="AN381">
        <v>1.68094983702423</v>
      </c>
      <c r="AO381">
        <v>238</v>
      </c>
      <c r="AP381">
        <v>3.0075187969924814E-3</v>
      </c>
      <c r="AQ381">
        <v>2.79</v>
      </c>
      <c r="AR381">
        <v>3.2209597967474624</v>
      </c>
      <c r="AS381">
        <v>-105171.81</v>
      </c>
      <c r="AT381">
        <v>0.49484446666903431</v>
      </c>
      <c r="AU381">
        <v>12394274</v>
      </c>
    </row>
    <row r="382" spans="1:47" ht="15" x14ac:dyDescent="0.25">
      <c r="A382" t="s">
        <v>1161</v>
      </c>
      <c r="B382" t="s">
        <v>728</v>
      </c>
      <c r="C382" t="s">
        <v>98</v>
      </c>
      <c r="D382"/>
      <c r="E382">
        <v>95.50200000000001</v>
      </c>
      <c r="F382" t="s">
        <v>1539</v>
      </c>
      <c r="G382">
        <v>1122634</v>
      </c>
      <c r="H382">
        <v>0.48108056468743771</v>
      </c>
      <c r="I382">
        <v>684521</v>
      </c>
      <c r="J382">
        <v>0</v>
      </c>
      <c r="K382">
        <v>0.72623166029101993</v>
      </c>
      <c r="L382" s="126">
        <v>251897.98300000001</v>
      </c>
      <c r="M382">
        <v>50174</v>
      </c>
      <c r="N382">
        <v>63</v>
      </c>
      <c r="O382">
        <v>37.559999999999995</v>
      </c>
      <c r="P382">
        <v>0</v>
      </c>
      <c r="Q382">
        <v>-19.989999999999998</v>
      </c>
      <c r="R382">
        <v>11739.7</v>
      </c>
      <c r="S382">
        <v>3527.9021720000001</v>
      </c>
      <c r="T382">
        <v>4035.5916971787501</v>
      </c>
      <c r="U382">
        <v>0.182317891098257</v>
      </c>
      <c r="V382">
        <v>0.102599371624526</v>
      </c>
      <c r="W382">
        <v>1.7237420153724099E-2</v>
      </c>
      <c r="X382">
        <v>10262.800000000001</v>
      </c>
      <c r="Y382">
        <v>211.78</v>
      </c>
      <c r="Z382">
        <v>68584.644159033007</v>
      </c>
      <c r="AA382">
        <v>14.2387387387387</v>
      </c>
      <c r="AB382">
        <v>16.6583349324771</v>
      </c>
      <c r="AC382">
        <v>21</v>
      </c>
      <c r="AD382">
        <v>167.99534152380951</v>
      </c>
      <c r="AE382">
        <v>0.52049999999999996</v>
      </c>
      <c r="AF382">
        <v>0.11629386106897813</v>
      </c>
      <c r="AG382">
        <v>0.14504064851811102</v>
      </c>
      <c r="AH382">
        <v>0.26477258115044711</v>
      </c>
      <c r="AI382">
        <v>165.64149783912998</v>
      </c>
      <c r="AJ382">
        <v>6.0745028894513213</v>
      </c>
      <c r="AK382">
        <v>1.1991918263693877</v>
      </c>
      <c r="AL382">
        <v>3.858083396221895</v>
      </c>
      <c r="AM382">
        <v>0</v>
      </c>
      <c r="AN382">
        <v>1.04608367280555</v>
      </c>
      <c r="AO382">
        <v>28</v>
      </c>
      <c r="AP382">
        <v>0.13679619349722444</v>
      </c>
      <c r="AQ382">
        <v>81.709999999999994</v>
      </c>
      <c r="AR382">
        <v>4.2505297101123505</v>
      </c>
      <c r="AS382">
        <v>8759.8099999999395</v>
      </c>
      <c r="AT382">
        <v>0.34735940518024094</v>
      </c>
      <c r="AU382">
        <v>41416650.659999996</v>
      </c>
    </row>
    <row r="383" spans="1:47" ht="15" x14ac:dyDescent="0.25">
      <c r="A383" t="s">
        <v>1162</v>
      </c>
      <c r="B383" t="s">
        <v>782</v>
      </c>
      <c r="C383" t="s">
        <v>124</v>
      </c>
      <c r="D383"/>
      <c r="E383">
        <v>83.856000000000009</v>
      </c>
      <c r="F383" t="s">
        <v>1540</v>
      </c>
      <c r="G383">
        <v>-162378</v>
      </c>
      <c r="H383">
        <v>0.54510972346607278</v>
      </c>
      <c r="I383">
        <v>-62510</v>
      </c>
      <c r="J383">
        <v>0</v>
      </c>
      <c r="K383">
        <v>0.73938979047432529</v>
      </c>
      <c r="L383" s="126">
        <v>139357.83900000001</v>
      </c>
      <c r="M383">
        <v>32784</v>
      </c>
      <c r="N383">
        <v>16</v>
      </c>
      <c r="O383">
        <v>18.619999999999997</v>
      </c>
      <c r="P383">
        <v>0</v>
      </c>
      <c r="Q383">
        <v>-1.1899999999999977</v>
      </c>
      <c r="R383">
        <v>13693.5</v>
      </c>
      <c r="S383">
        <v>611.49872000000005</v>
      </c>
      <c r="T383">
        <v>761.35382957793706</v>
      </c>
      <c r="U383">
        <v>0.60072087804206697</v>
      </c>
      <c r="V383">
        <v>0.16720241376793099</v>
      </c>
      <c r="W383" t="s">
        <v>1561</v>
      </c>
      <c r="X383">
        <v>10998.2</v>
      </c>
      <c r="Y383">
        <v>41.15</v>
      </c>
      <c r="Z383">
        <v>53397.428189550395</v>
      </c>
      <c r="AA383">
        <v>13.780000000000001</v>
      </c>
      <c r="AB383">
        <v>14.860236208991497</v>
      </c>
      <c r="AC383">
        <v>2.6</v>
      </c>
      <c r="AD383">
        <v>235.19181538461538</v>
      </c>
      <c r="AE383">
        <v>0.62019999999999997</v>
      </c>
      <c r="AF383">
        <v>0.10308319845526051</v>
      </c>
      <c r="AG383">
        <v>0.16163362434931589</v>
      </c>
      <c r="AH383">
        <v>0.27221897876286943</v>
      </c>
      <c r="AI383">
        <v>209.93339119336176</v>
      </c>
      <c r="AJ383">
        <v>7.6866402854160505</v>
      </c>
      <c r="AK383">
        <v>2.0123526570800943</v>
      </c>
      <c r="AL383">
        <v>3.9691217068876878</v>
      </c>
      <c r="AM383">
        <v>2</v>
      </c>
      <c r="AN383">
        <v>0.77989478874850504</v>
      </c>
      <c r="AO383">
        <v>37</v>
      </c>
      <c r="AP383">
        <v>1.6611295681063124E-2</v>
      </c>
      <c r="AQ383">
        <v>4.43</v>
      </c>
      <c r="AR383">
        <v>3.6578601727458557</v>
      </c>
      <c r="AS383">
        <v>-31185.010000000009</v>
      </c>
      <c r="AT383">
        <v>0.581403960711116</v>
      </c>
      <c r="AU383">
        <v>8373557.6900000004</v>
      </c>
    </row>
    <row r="384" spans="1:47" ht="15" x14ac:dyDescent="0.25">
      <c r="A384" t="s">
        <v>1163</v>
      </c>
      <c r="B384" t="s">
        <v>255</v>
      </c>
      <c r="C384" t="s">
        <v>100</v>
      </c>
      <c r="D384"/>
      <c r="E384">
        <v>97.748000000000005</v>
      </c>
      <c r="F384" t="s">
        <v>1539</v>
      </c>
      <c r="G384">
        <v>1538204</v>
      </c>
      <c r="H384">
        <v>0.18988272021329991</v>
      </c>
      <c r="I384">
        <v>1236100</v>
      </c>
      <c r="J384">
        <v>1.0866779136310614E-2</v>
      </c>
      <c r="K384">
        <v>0.83972760744872244</v>
      </c>
      <c r="L384" s="126">
        <v>157145.74979999999</v>
      </c>
      <c r="M384">
        <v>44437</v>
      </c>
      <c r="N384">
        <v>93</v>
      </c>
      <c r="O384">
        <v>62.3</v>
      </c>
      <c r="P384">
        <v>0</v>
      </c>
      <c r="Q384">
        <v>-31.86</v>
      </c>
      <c r="R384">
        <v>10321.9</v>
      </c>
      <c r="S384">
        <v>4331.7678400000004</v>
      </c>
      <c r="T384">
        <v>5019.5420544072604</v>
      </c>
      <c r="U384">
        <v>0.19036305001978099</v>
      </c>
      <c r="V384">
        <v>0.123491241164947</v>
      </c>
      <c r="W384">
        <v>7.5467179238303799E-3</v>
      </c>
      <c r="X384">
        <v>8907.6</v>
      </c>
      <c r="Y384">
        <v>276.47000000000003</v>
      </c>
      <c r="Z384">
        <v>57113.140666256702</v>
      </c>
      <c r="AA384">
        <v>13.760797342192701</v>
      </c>
      <c r="AB384">
        <v>15.66812977899953</v>
      </c>
      <c r="AC384">
        <v>22.900000000000002</v>
      </c>
      <c r="AD384">
        <v>189.16016768558953</v>
      </c>
      <c r="AE384">
        <v>0.65339999999999998</v>
      </c>
      <c r="AF384">
        <v>0.10592514379939326</v>
      </c>
      <c r="AG384">
        <v>0.17273183696080138</v>
      </c>
      <c r="AH384">
        <v>0.28506289329702222</v>
      </c>
      <c r="AI384">
        <v>158.4854095043099</v>
      </c>
      <c r="AJ384">
        <v>5.5371539586495402</v>
      </c>
      <c r="AK384">
        <v>1.2831309411788696</v>
      </c>
      <c r="AL384">
        <v>2.3732366770474944</v>
      </c>
      <c r="AM384">
        <v>2.4</v>
      </c>
      <c r="AN384">
        <v>0.73397157129184198</v>
      </c>
      <c r="AO384">
        <v>15</v>
      </c>
      <c r="AP384">
        <v>4.0281030444964873E-2</v>
      </c>
      <c r="AQ384">
        <v>132.13</v>
      </c>
      <c r="AR384">
        <v>3.5625410122245293</v>
      </c>
      <c r="AS384">
        <v>128841.19999999995</v>
      </c>
      <c r="AT384">
        <v>0.47217442751964289</v>
      </c>
      <c r="AU384">
        <v>44712188.630000003</v>
      </c>
    </row>
    <row r="385" spans="1:47" ht="15" x14ac:dyDescent="0.25">
      <c r="A385" t="s">
        <v>1164</v>
      </c>
      <c r="B385" t="s">
        <v>777</v>
      </c>
      <c r="C385" t="s">
        <v>130</v>
      </c>
      <c r="D385"/>
      <c r="E385">
        <v>86.188000000000002</v>
      </c>
      <c r="F385" t="s">
        <v>1540</v>
      </c>
      <c r="G385">
        <v>358400</v>
      </c>
      <c r="H385">
        <v>0.27705544699433321</v>
      </c>
      <c r="I385">
        <v>358400</v>
      </c>
      <c r="J385">
        <v>0</v>
      </c>
      <c r="K385">
        <v>0.69508091999829447</v>
      </c>
      <c r="L385" s="126">
        <v>163711.609</v>
      </c>
      <c r="M385">
        <v>35865</v>
      </c>
      <c r="N385">
        <v>37</v>
      </c>
      <c r="O385">
        <v>8.76</v>
      </c>
      <c r="P385">
        <v>0</v>
      </c>
      <c r="Q385">
        <v>-56.18</v>
      </c>
      <c r="R385">
        <v>11748.6</v>
      </c>
      <c r="S385">
        <v>572.11059</v>
      </c>
      <c r="T385">
        <v>667.42738137336005</v>
      </c>
      <c r="U385">
        <v>0.417737264748062</v>
      </c>
      <c r="V385">
        <v>0.120492910295543</v>
      </c>
      <c r="W385">
        <v>2.9834768484184201E-2</v>
      </c>
      <c r="X385">
        <v>10070.700000000001</v>
      </c>
      <c r="Y385">
        <v>46.2</v>
      </c>
      <c r="Z385">
        <v>46208.670995670996</v>
      </c>
      <c r="AA385">
        <v>3.4893617021276597</v>
      </c>
      <c r="AB385">
        <v>12.383346103896104</v>
      </c>
      <c r="AC385">
        <v>9.1</v>
      </c>
      <c r="AD385">
        <v>62.86929560439561</v>
      </c>
      <c r="AE385">
        <v>0.4541</v>
      </c>
      <c r="AF385">
        <v>0.12583914464996113</v>
      </c>
      <c r="AG385">
        <v>0.14606271352931741</v>
      </c>
      <c r="AH385">
        <v>0.2807617021158027</v>
      </c>
      <c r="AI385">
        <v>190.90365028901144</v>
      </c>
      <c r="AJ385">
        <v>6.4781871120145036</v>
      </c>
      <c r="AK385">
        <v>1.5897330110421359</v>
      </c>
      <c r="AL385">
        <v>2.8385559156915527</v>
      </c>
      <c r="AM385">
        <v>4.0999999999999996</v>
      </c>
      <c r="AN385">
        <v>1.44693567298454</v>
      </c>
      <c r="AO385">
        <v>77</v>
      </c>
      <c r="AP385">
        <v>0</v>
      </c>
      <c r="AQ385">
        <v>4.5599999999999996</v>
      </c>
      <c r="AR385">
        <v>3.8387419733095092</v>
      </c>
      <c r="AS385">
        <v>-23825.26999999999</v>
      </c>
      <c r="AT385">
        <v>0.45272909755281948</v>
      </c>
      <c r="AU385">
        <v>6721477.9400000004</v>
      </c>
    </row>
    <row r="386" spans="1:47" ht="15" x14ac:dyDescent="0.25">
      <c r="A386" t="s">
        <v>1165</v>
      </c>
      <c r="B386" t="s">
        <v>256</v>
      </c>
      <c r="C386" t="s">
        <v>145</v>
      </c>
      <c r="D386"/>
      <c r="E386">
        <v>61.449000000000005</v>
      </c>
      <c r="F386" t="s">
        <v>1543</v>
      </c>
      <c r="G386">
        <v>3056265</v>
      </c>
      <c r="H386">
        <v>0.37471932596498297</v>
      </c>
      <c r="I386">
        <v>3056265</v>
      </c>
      <c r="J386">
        <v>0</v>
      </c>
      <c r="K386">
        <v>0.58600928589398005</v>
      </c>
      <c r="L386" s="126">
        <v>64420.374400000001</v>
      </c>
      <c r="M386">
        <v>29897</v>
      </c>
      <c r="N386">
        <v>22</v>
      </c>
      <c r="O386">
        <v>133.22999999999999</v>
      </c>
      <c r="P386">
        <v>0</v>
      </c>
      <c r="Q386">
        <v>-41.07</v>
      </c>
      <c r="R386">
        <v>9303.6</v>
      </c>
      <c r="S386">
        <v>1581.6230109999999</v>
      </c>
      <c r="T386">
        <v>2219.64524347424</v>
      </c>
      <c r="U386">
        <v>0.80703135900442502</v>
      </c>
      <c r="V386">
        <v>0.210330941498928</v>
      </c>
      <c r="W386">
        <v>9.4582905635279702E-3</v>
      </c>
      <c r="X386">
        <v>6629.3</v>
      </c>
      <c r="Y386">
        <v>92.64</v>
      </c>
      <c r="Z386">
        <v>54225.580094991405</v>
      </c>
      <c r="AA386">
        <v>7.54</v>
      </c>
      <c r="AB386">
        <v>17.072787251727114</v>
      </c>
      <c r="AC386">
        <v>11</v>
      </c>
      <c r="AD386">
        <v>143.78391009090907</v>
      </c>
      <c r="AE386">
        <v>0.60909999999999997</v>
      </c>
      <c r="AF386">
        <v>0.10959781757915971</v>
      </c>
      <c r="AG386">
        <v>0.12398447598395484</v>
      </c>
      <c r="AH386">
        <v>0.24091679893039325</v>
      </c>
      <c r="AI386">
        <v>166.82546862616431</v>
      </c>
      <c r="AJ386">
        <v>4.2648844630573617</v>
      </c>
      <c r="AK386">
        <v>1.0390315135206838</v>
      </c>
      <c r="AL386">
        <v>1.5124983039927233</v>
      </c>
      <c r="AM386">
        <v>3.9</v>
      </c>
      <c r="AN386">
        <v>0.56899385407287195</v>
      </c>
      <c r="AO386">
        <v>2</v>
      </c>
      <c r="AP386">
        <v>7.746478873239436E-2</v>
      </c>
      <c r="AQ386">
        <v>48</v>
      </c>
      <c r="AR386">
        <v>2.567493380902742</v>
      </c>
      <c r="AS386">
        <v>55964.459999999963</v>
      </c>
      <c r="AT386">
        <v>0.77479131831989889</v>
      </c>
      <c r="AU386">
        <v>14714714.619999999</v>
      </c>
    </row>
    <row r="387" spans="1:47" ht="15" x14ac:dyDescent="0.25">
      <c r="A387" t="s">
        <v>1166</v>
      </c>
      <c r="B387" t="s">
        <v>565</v>
      </c>
      <c r="C387" t="s">
        <v>200</v>
      </c>
      <c r="D387"/>
      <c r="E387">
        <v>79.338000000000008</v>
      </c>
      <c r="F387" t="s">
        <v>1543</v>
      </c>
      <c r="G387">
        <v>835565</v>
      </c>
      <c r="H387">
        <v>0.35817865945129723</v>
      </c>
      <c r="I387">
        <v>599232</v>
      </c>
      <c r="J387">
        <v>4.0180117608227348E-3</v>
      </c>
      <c r="K387">
        <v>0.64007973707135535</v>
      </c>
      <c r="L387" s="126">
        <v>152217.38870000001</v>
      </c>
      <c r="M387">
        <v>37449</v>
      </c>
      <c r="N387">
        <v>55</v>
      </c>
      <c r="O387">
        <v>51.190000000000005</v>
      </c>
      <c r="P387">
        <v>0</v>
      </c>
      <c r="Q387">
        <v>29.210000000000008</v>
      </c>
      <c r="R387">
        <v>10207.300000000001</v>
      </c>
      <c r="S387">
        <v>1564.002164</v>
      </c>
      <c r="T387">
        <v>1899.3724552061301</v>
      </c>
      <c r="U387">
        <v>0.41489913692983899</v>
      </c>
      <c r="V387">
        <v>0.162722869480633</v>
      </c>
      <c r="W387">
        <v>1.4099417831751799E-3</v>
      </c>
      <c r="X387">
        <v>8405</v>
      </c>
      <c r="Y387">
        <v>58.28</v>
      </c>
      <c r="Z387">
        <v>58251.533973919002</v>
      </c>
      <c r="AA387">
        <v>16.718309859154896</v>
      </c>
      <c r="AB387">
        <v>26.836001441317777</v>
      </c>
      <c r="AC387">
        <v>10.5</v>
      </c>
      <c r="AD387">
        <v>148.95258704761903</v>
      </c>
      <c r="AE387">
        <v>0.62019999999999997</v>
      </c>
      <c r="AF387">
        <v>0.11005530065262757</v>
      </c>
      <c r="AG387">
        <v>0.13393446761742236</v>
      </c>
      <c r="AH387">
        <v>0.25591497021645787</v>
      </c>
      <c r="AI387">
        <v>194.02786452922069</v>
      </c>
      <c r="AJ387">
        <v>4.9198751730046792</v>
      </c>
      <c r="AK387">
        <v>1.3257325841956107</v>
      </c>
      <c r="AL387">
        <v>2.1557328478217888</v>
      </c>
      <c r="AM387">
        <v>1.1000000000000001</v>
      </c>
      <c r="AN387">
        <v>1.2440103136976901</v>
      </c>
      <c r="AO387">
        <v>135</v>
      </c>
      <c r="AP387">
        <v>0.04</v>
      </c>
      <c r="AQ387">
        <v>5.79</v>
      </c>
      <c r="AR387">
        <v>2.2469967925983036</v>
      </c>
      <c r="AS387">
        <v>-21591.229999999981</v>
      </c>
      <c r="AT387">
        <v>0.55510721715912459</v>
      </c>
      <c r="AU387">
        <v>15964191.380000001</v>
      </c>
    </row>
    <row r="388" spans="1:47" ht="15" x14ac:dyDescent="0.25">
      <c r="A388" t="s">
        <v>1167</v>
      </c>
      <c r="B388" t="s">
        <v>257</v>
      </c>
      <c r="C388" t="s">
        <v>109</v>
      </c>
      <c r="D388"/>
      <c r="E388">
        <v>88.249000000000009</v>
      </c>
      <c r="F388" t="s">
        <v>1541</v>
      </c>
      <c r="G388">
        <v>-622739</v>
      </c>
      <c r="H388">
        <v>0.32840970870805286</v>
      </c>
      <c r="I388">
        <v>-250789</v>
      </c>
      <c r="J388">
        <v>5.6078662084593873E-3</v>
      </c>
      <c r="K388">
        <v>0.89243707708133413</v>
      </c>
      <c r="L388" s="126">
        <v>200375.88459999999</v>
      </c>
      <c r="M388">
        <v>41322</v>
      </c>
      <c r="N388">
        <v>35</v>
      </c>
      <c r="O388">
        <v>115.61999999999999</v>
      </c>
      <c r="P388">
        <v>0</v>
      </c>
      <c r="Q388">
        <v>-7.35</v>
      </c>
      <c r="R388">
        <v>15198.800000000001</v>
      </c>
      <c r="S388">
        <v>3726.3866560000001</v>
      </c>
      <c r="T388">
        <v>4615.6526126381905</v>
      </c>
      <c r="U388">
        <v>0.39339312699599799</v>
      </c>
      <c r="V388">
        <v>0.14003325692458701</v>
      </c>
      <c r="W388">
        <v>6.5779195673461605E-2</v>
      </c>
      <c r="X388">
        <v>12270.5</v>
      </c>
      <c r="Y388">
        <v>215.74</v>
      </c>
      <c r="Z388">
        <v>77401.814823398498</v>
      </c>
      <c r="AA388">
        <v>15.587234042553199</v>
      </c>
      <c r="AB388">
        <v>17.272581143969592</v>
      </c>
      <c r="AC388">
        <v>24.8</v>
      </c>
      <c r="AD388">
        <v>150.2575264516129</v>
      </c>
      <c r="AE388">
        <v>0.75309999999999999</v>
      </c>
      <c r="AF388">
        <v>0.11808647234440849</v>
      </c>
      <c r="AG388">
        <v>0.15959324783189888</v>
      </c>
      <c r="AH388">
        <v>0.27777352397194377</v>
      </c>
      <c r="AI388">
        <v>141.29854161865052</v>
      </c>
      <c r="AJ388">
        <v>7.1683676996503545</v>
      </c>
      <c r="AK388">
        <v>0.97510949930963498</v>
      </c>
      <c r="AL388">
        <v>4.4481922310662392E-2</v>
      </c>
      <c r="AM388">
        <v>1.95</v>
      </c>
      <c r="AN388">
        <v>0.74987905276589695</v>
      </c>
      <c r="AO388">
        <v>12</v>
      </c>
      <c r="AP388">
        <v>0.10057142857142858</v>
      </c>
      <c r="AQ388">
        <v>113.83</v>
      </c>
      <c r="AR388">
        <v>4.8178150738909391</v>
      </c>
      <c r="AS388">
        <v>-330688.57000000007</v>
      </c>
      <c r="AT388">
        <v>0.31490141865848403</v>
      </c>
      <c r="AU388">
        <v>56636537.07</v>
      </c>
    </row>
    <row r="389" spans="1:47" ht="15" x14ac:dyDescent="0.25">
      <c r="A389" t="s">
        <v>1168</v>
      </c>
      <c r="B389" t="s">
        <v>258</v>
      </c>
      <c r="C389" t="s">
        <v>173</v>
      </c>
      <c r="D389"/>
      <c r="E389">
        <v>86.859000000000009</v>
      </c>
      <c r="F389" t="s">
        <v>1540</v>
      </c>
      <c r="G389">
        <v>4472996</v>
      </c>
      <c r="H389">
        <v>0.46016930355319657</v>
      </c>
      <c r="I389">
        <v>4196819</v>
      </c>
      <c r="J389" t="s">
        <v>1561</v>
      </c>
      <c r="K389">
        <v>0.66915505513710516</v>
      </c>
      <c r="L389" s="126">
        <v>180415.1759</v>
      </c>
      <c r="M389">
        <v>49340</v>
      </c>
      <c r="N389">
        <v>79</v>
      </c>
      <c r="O389">
        <v>156.88999999999999</v>
      </c>
      <c r="P389">
        <v>0</v>
      </c>
      <c r="Q389">
        <v>-75.72</v>
      </c>
      <c r="R389">
        <v>9003.4</v>
      </c>
      <c r="S389">
        <v>4162.6551920000002</v>
      </c>
      <c r="T389">
        <v>4904.6346554084403</v>
      </c>
      <c r="U389">
        <v>0.223732791462013</v>
      </c>
      <c r="V389">
        <v>0.12788581000489499</v>
      </c>
      <c r="W389">
        <v>6.0271549870902696E-3</v>
      </c>
      <c r="X389">
        <v>7641.4000000000005</v>
      </c>
      <c r="Y389">
        <v>241.99</v>
      </c>
      <c r="Z389">
        <v>53068.941055415504</v>
      </c>
      <c r="AA389">
        <v>8.91044776119403</v>
      </c>
      <c r="AB389">
        <v>17.201765329145832</v>
      </c>
      <c r="AC389">
        <v>18.25</v>
      </c>
      <c r="AD389">
        <v>228.0906954520548</v>
      </c>
      <c r="AE389">
        <v>0.67549999999999999</v>
      </c>
      <c r="AF389">
        <v>0.10444060423736272</v>
      </c>
      <c r="AG389">
        <v>0.13032083468491787</v>
      </c>
      <c r="AH389">
        <v>0.23842216689583995</v>
      </c>
      <c r="AI389">
        <v>92.243047355434186</v>
      </c>
      <c r="AJ389">
        <v>11.551499364543616</v>
      </c>
      <c r="AK389">
        <v>1.8263113059149529</v>
      </c>
      <c r="AL389">
        <v>2.9249410640248348</v>
      </c>
      <c r="AM389">
        <v>3</v>
      </c>
      <c r="AN389">
        <v>0.84548993491647795</v>
      </c>
      <c r="AO389">
        <v>24</v>
      </c>
      <c r="AP389">
        <v>0.11043442955745027</v>
      </c>
      <c r="AQ389">
        <v>91.92</v>
      </c>
      <c r="AR389">
        <v>4.6688035343779068</v>
      </c>
      <c r="AS389">
        <v>-48580.949999999953</v>
      </c>
      <c r="AT389">
        <v>0.31279848129737237</v>
      </c>
      <c r="AU389">
        <v>37478078.880000003</v>
      </c>
    </row>
    <row r="390" spans="1:47" ht="15" x14ac:dyDescent="0.25">
      <c r="A390" t="s">
        <v>1169</v>
      </c>
      <c r="B390" t="s">
        <v>259</v>
      </c>
      <c r="C390" t="s">
        <v>109</v>
      </c>
      <c r="D390"/>
      <c r="E390">
        <v>98.823000000000008</v>
      </c>
      <c r="F390" t="s">
        <v>1539</v>
      </c>
      <c r="G390">
        <v>1107327</v>
      </c>
      <c r="H390">
        <v>0.2856885376916487</v>
      </c>
      <c r="I390">
        <v>1107280</v>
      </c>
      <c r="J390">
        <v>0</v>
      </c>
      <c r="K390">
        <v>0.81230705388620317</v>
      </c>
      <c r="L390" s="126">
        <v>244111.38519999999</v>
      </c>
      <c r="M390">
        <v>46809</v>
      </c>
      <c r="N390" t="s">
        <v>1561</v>
      </c>
      <c r="O390">
        <v>80.099999999999994</v>
      </c>
      <c r="P390">
        <v>0</v>
      </c>
      <c r="Q390">
        <v>-7.44</v>
      </c>
      <c r="R390">
        <v>11629.1</v>
      </c>
      <c r="S390">
        <v>4123.073335</v>
      </c>
      <c r="T390">
        <v>4764.6360366805002</v>
      </c>
      <c r="U390">
        <v>0.14583083009848999</v>
      </c>
      <c r="V390">
        <v>0.102922843840225</v>
      </c>
      <c r="W390">
        <v>3.2019027379245002E-2</v>
      </c>
      <c r="X390">
        <v>10063.200000000001</v>
      </c>
      <c r="Y390">
        <v>235.33</v>
      </c>
      <c r="Z390">
        <v>71083.608039773899</v>
      </c>
      <c r="AA390">
        <v>13.413934426229499</v>
      </c>
      <c r="AB390">
        <v>17.520389814303318</v>
      </c>
      <c r="AC390">
        <v>20.67</v>
      </c>
      <c r="AD390">
        <v>199.47137566521528</v>
      </c>
      <c r="AE390">
        <v>0.75309999999999999</v>
      </c>
      <c r="AF390">
        <v>0.11581735124531452</v>
      </c>
      <c r="AG390">
        <v>0.1517754482393493</v>
      </c>
      <c r="AH390">
        <v>0.27469968825577334</v>
      </c>
      <c r="AI390">
        <v>158.14368239947882</v>
      </c>
      <c r="AJ390">
        <v>5.359286559985768</v>
      </c>
      <c r="AK390">
        <v>1.1192307043454524</v>
      </c>
      <c r="AL390">
        <v>2.6768259365251716</v>
      </c>
      <c r="AM390">
        <v>1</v>
      </c>
      <c r="AN390">
        <v>0.85832744685617701</v>
      </c>
      <c r="AO390">
        <v>25</v>
      </c>
      <c r="AP390">
        <v>0.16210045662100456</v>
      </c>
      <c r="AQ390">
        <v>111.04</v>
      </c>
      <c r="AR390">
        <v>4.6728001742124148</v>
      </c>
      <c r="AS390">
        <v>-36491.75</v>
      </c>
      <c r="AT390">
        <v>0.26640186947934663</v>
      </c>
      <c r="AU390">
        <v>47947628.93</v>
      </c>
    </row>
    <row r="391" spans="1:47" ht="15" x14ac:dyDescent="0.25">
      <c r="A391" t="s">
        <v>1170</v>
      </c>
      <c r="B391" t="s">
        <v>752</v>
      </c>
      <c r="C391" t="s">
        <v>371</v>
      </c>
      <c r="D391"/>
      <c r="E391">
        <v>84.951999999999998</v>
      </c>
      <c r="F391" t="s">
        <v>1539</v>
      </c>
      <c r="G391">
        <v>242464</v>
      </c>
      <c r="H391">
        <v>0.54962729745129024</v>
      </c>
      <c r="I391">
        <v>369108</v>
      </c>
      <c r="J391">
        <v>0</v>
      </c>
      <c r="K391">
        <v>0.70881551664385611</v>
      </c>
      <c r="L391" s="126">
        <v>147672.67749999999</v>
      </c>
      <c r="M391">
        <v>40096</v>
      </c>
      <c r="N391">
        <v>50</v>
      </c>
      <c r="O391">
        <v>36.699999999999996</v>
      </c>
      <c r="P391">
        <v>0</v>
      </c>
      <c r="Q391">
        <v>127.5</v>
      </c>
      <c r="R391">
        <v>11233.2</v>
      </c>
      <c r="S391">
        <v>1531.187293</v>
      </c>
      <c r="T391">
        <v>1850.10691172255</v>
      </c>
      <c r="U391">
        <v>0.38879632081690702</v>
      </c>
      <c r="V391">
        <v>0.162345767324755</v>
      </c>
      <c r="W391" t="s">
        <v>1561</v>
      </c>
      <c r="X391">
        <v>9296.9</v>
      </c>
      <c r="Y391">
        <v>98.55</v>
      </c>
      <c r="Z391">
        <v>56244.317605276497</v>
      </c>
      <c r="AA391">
        <v>9.9705882352941195</v>
      </c>
      <c r="AB391">
        <v>15.53716177574835</v>
      </c>
      <c r="AC391">
        <v>21.6</v>
      </c>
      <c r="AD391">
        <v>70.888300601851839</v>
      </c>
      <c r="AE391">
        <v>0.67549999999999999</v>
      </c>
      <c r="AF391">
        <v>0.11649640208979899</v>
      </c>
      <c r="AG391">
        <v>0.13239541715840625</v>
      </c>
      <c r="AH391">
        <v>0.2683711378124799</v>
      </c>
      <c r="AI391">
        <v>165.37754797054734</v>
      </c>
      <c r="AJ391">
        <v>8.5930610052759597</v>
      </c>
      <c r="AK391">
        <v>1.5576254225507851</v>
      </c>
      <c r="AL391">
        <v>3.2649811234322184</v>
      </c>
      <c r="AM391">
        <v>1.55</v>
      </c>
      <c r="AN391">
        <v>1.4080006518049999</v>
      </c>
      <c r="AO391">
        <v>160</v>
      </c>
      <c r="AP391">
        <v>9.247027741083224E-3</v>
      </c>
      <c r="AQ391">
        <v>4.9400000000000004</v>
      </c>
      <c r="AR391">
        <v>3.7500149012061765</v>
      </c>
      <c r="AS391">
        <v>89134.660000000033</v>
      </c>
      <c r="AT391">
        <v>0.50384648361455109</v>
      </c>
      <c r="AU391">
        <v>17200188.190000001</v>
      </c>
    </row>
    <row r="392" spans="1:47" ht="15" x14ac:dyDescent="0.25">
      <c r="A392" t="s">
        <v>1171</v>
      </c>
      <c r="B392" t="s">
        <v>435</v>
      </c>
      <c r="C392" t="s">
        <v>293</v>
      </c>
      <c r="D392"/>
      <c r="E392">
        <v>83.611000000000004</v>
      </c>
      <c r="F392" t="s">
        <v>1539</v>
      </c>
      <c r="G392">
        <v>1274706</v>
      </c>
      <c r="H392">
        <v>0.24520758966080042</v>
      </c>
      <c r="I392">
        <v>1511760</v>
      </c>
      <c r="J392">
        <v>0</v>
      </c>
      <c r="K392">
        <v>0.7511386538323781</v>
      </c>
      <c r="L392" s="126">
        <v>139839.76620000001</v>
      </c>
      <c r="M392">
        <v>42198</v>
      </c>
      <c r="N392">
        <v>61</v>
      </c>
      <c r="O392">
        <v>130.35</v>
      </c>
      <c r="P392">
        <v>0</v>
      </c>
      <c r="Q392">
        <v>85.81</v>
      </c>
      <c r="R392">
        <v>9136.8000000000011</v>
      </c>
      <c r="S392">
        <v>3281.6771050000002</v>
      </c>
      <c r="T392">
        <v>3777.7247930395501</v>
      </c>
      <c r="U392">
        <v>0.292309850514681</v>
      </c>
      <c r="V392">
        <v>0.10144394903836799</v>
      </c>
      <c r="W392">
        <v>2.9352692820764298E-3</v>
      </c>
      <c r="X392">
        <v>7937.1</v>
      </c>
      <c r="Y392">
        <v>197.04</v>
      </c>
      <c r="Z392">
        <v>54752.296234267204</v>
      </c>
      <c r="AA392">
        <v>8.5734597156398102</v>
      </c>
      <c r="AB392">
        <v>16.654877715184735</v>
      </c>
      <c r="AC392">
        <v>16.690000000000001</v>
      </c>
      <c r="AD392">
        <v>196.62535080886758</v>
      </c>
      <c r="AE392">
        <v>0.68669999999999998</v>
      </c>
      <c r="AF392">
        <v>0.12372489415602886</v>
      </c>
      <c r="AG392">
        <v>0.12692820745225916</v>
      </c>
      <c r="AH392">
        <v>0.2601429047803519</v>
      </c>
      <c r="AI392">
        <v>150.63029791896602</v>
      </c>
      <c r="AJ392">
        <v>5.6466904029778284</v>
      </c>
      <c r="AK392">
        <v>1.1563031032529536</v>
      </c>
      <c r="AL392">
        <v>2.6076740168312025</v>
      </c>
      <c r="AM392">
        <v>1</v>
      </c>
      <c r="AN392">
        <v>1.10818747285293</v>
      </c>
      <c r="AO392">
        <v>118</v>
      </c>
      <c r="AP392">
        <v>4.3243243243243246E-2</v>
      </c>
      <c r="AQ392">
        <v>11.8</v>
      </c>
      <c r="AR392">
        <v>3.6540408676196505</v>
      </c>
      <c r="AS392">
        <v>-42304.810000000056</v>
      </c>
      <c r="AT392">
        <v>0.34212350970736011</v>
      </c>
      <c r="AU392">
        <v>29984145.030000001</v>
      </c>
    </row>
    <row r="393" spans="1:47" ht="15" x14ac:dyDescent="0.25">
      <c r="A393" t="s">
        <v>1172</v>
      </c>
      <c r="B393" t="s">
        <v>471</v>
      </c>
      <c r="C393" t="s">
        <v>160</v>
      </c>
      <c r="D393"/>
      <c r="E393">
        <v>93.084000000000003</v>
      </c>
      <c r="F393" t="s">
        <v>1539</v>
      </c>
      <c r="G393">
        <v>955527</v>
      </c>
      <c r="H393">
        <v>0.61026330814346086</v>
      </c>
      <c r="I393">
        <v>877691</v>
      </c>
      <c r="J393">
        <v>0</v>
      </c>
      <c r="K393">
        <v>0.62387763121622064</v>
      </c>
      <c r="L393" s="126">
        <v>263272.09749999997</v>
      </c>
      <c r="M393">
        <v>43316</v>
      </c>
      <c r="N393">
        <v>18</v>
      </c>
      <c r="O393">
        <v>9.65</v>
      </c>
      <c r="P393">
        <v>0</v>
      </c>
      <c r="Q393">
        <v>92.16</v>
      </c>
      <c r="R393">
        <v>10172.5</v>
      </c>
      <c r="S393">
        <v>1088.0376919999999</v>
      </c>
      <c r="T393">
        <v>1225.04885766806</v>
      </c>
      <c r="U393">
        <v>0.237890198936233</v>
      </c>
      <c r="V393">
        <v>0.11245514553369</v>
      </c>
      <c r="W393" t="s">
        <v>1561</v>
      </c>
      <c r="X393">
        <v>9034.8000000000011</v>
      </c>
      <c r="Y393">
        <v>69.44</v>
      </c>
      <c r="Z393">
        <v>53792.884648617503</v>
      </c>
      <c r="AA393">
        <v>13.575342465753399</v>
      </c>
      <c r="AB393">
        <v>15.668745564516128</v>
      </c>
      <c r="AC393">
        <v>7.1000000000000005</v>
      </c>
      <c r="AD393">
        <v>153.24474535211266</v>
      </c>
      <c r="AE393">
        <v>0.4541</v>
      </c>
      <c r="AF393">
        <v>0.12131309287993114</v>
      </c>
      <c r="AG393">
        <v>0.13971976700254896</v>
      </c>
      <c r="AH393">
        <v>0.26662510523282162</v>
      </c>
      <c r="AI393">
        <v>172.13374258729266</v>
      </c>
      <c r="AJ393">
        <v>5.1866627867241899</v>
      </c>
      <c r="AK393">
        <v>1.3466474093374909</v>
      </c>
      <c r="AL393">
        <v>2.7499152641920466</v>
      </c>
      <c r="AM393">
        <v>0.5</v>
      </c>
      <c r="AN393">
        <v>1.38276335580622</v>
      </c>
      <c r="AO393">
        <v>114</v>
      </c>
      <c r="AP393">
        <v>2.8571428571428571E-3</v>
      </c>
      <c r="AQ393">
        <v>6.18</v>
      </c>
      <c r="AR393">
        <v>3.8180033457665647</v>
      </c>
      <c r="AS393">
        <v>-14013.01999999996</v>
      </c>
      <c r="AT393">
        <v>0.56306770748240675</v>
      </c>
      <c r="AU393">
        <v>11068010.25</v>
      </c>
    </row>
    <row r="394" spans="1:47" ht="15" x14ac:dyDescent="0.25">
      <c r="A394" t="s">
        <v>1173</v>
      </c>
      <c r="B394" t="s">
        <v>643</v>
      </c>
      <c r="C394" t="s">
        <v>252</v>
      </c>
      <c r="D394"/>
      <c r="E394">
        <v>90.712000000000003</v>
      </c>
      <c r="F394" t="s">
        <v>1543</v>
      </c>
      <c r="G394">
        <v>102781</v>
      </c>
      <c r="H394">
        <v>6.5420167617750449E-2</v>
      </c>
      <c r="I394">
        <v>102781</v>
      </c>
      <c r="J394">
        <v>0</v>
      </c>
      <c r="K394">
        <v>0.76721048242820367</v>
      </c>
      <c r="L394" s="126">
        <v>168160.7543</v>
      </c>
      <c r="M394">
        <v>40188</v>
      </c>
      <c r="N394">
        <v>66</v>
      </c>
      <c r="O394">
        <v>32.330000000000005</v>
      </c>
      <c r="P394">
        <v>0</v>
      </c>
      <c r="Q394">
        <v>36.769999999999996</v>
      </c>
      <c r="R394">
        <v>10309.1</v>
      </c>
      <c r="S394">
        <v>2209.5755220000001</v>
      </c>
      <c r="T394">
        <v>2588.6543199329203</v>
      </c>
      <c r="U394">
        <v>0.37663631349732202</v>
      </c>
      <c r="V394">
        <v>0.111782875281146</v>
      </c>
      <c r="W394" t="s">
        <v>1561</v>
      </c>
      <c r="X394">
        <v>8799.5</v>
      </c>
      <c r="Y394">
        <v>134.22</v>
      </c>
      <c r="Z394">
        <v>57142.086797794705</v>
      </c>
      <c r="AA394">
        <v>13.6993006993007</v>
      </c>
      <c r="AB394">
        <v>16.462341841752348</v>
      </c>
      <c r="AC394">
        <v>18.78</v>
      </c>
      <c r="AD394">
        <v>117.6557785942492</v>
      </c>
      <c r="AE394">
        <v>0.31009999999999999</v>
      </c>
      <c r="AF394">
        <v>9.9787234989987816E-2</v>
      </c>
      <c r="AG394">
        <v>9.6174597656991084E-3</v>
      </c>
      <c r="AH394">
        <v>0.31753992855228608</v>
      </c>
      <c r="AI394">
        <v>190.62530146910271</v>
      </c>
      <c r="AJ394">
        <v>6.7105265182181428</v>
      </c>
      <c r="AK394">
        <v>1.9447816363209014</v>
      </c>
      <c r="AL394">
        <v>2.441911130315455</v>
      </c>
      <c r="AM394">
        <v>4.2</v>
      </c>
      <c r="AN394">
        <v>1.53706783140743</v>
      </c>
      <c r="AO394">
        <v>172</v>
      </c>
      <c r="AP394">
        <v>5.0632911392405064E-3</v>
      </c>
      <c r="AQ394">
        <v>7.06</v>
      </c>
      <c r="AR394">
        <v>1.9751846371530828</v>
      </c>
      <c r="AS394">
        <v>45014.620000000112</v>
      </c>
      <c r="AT394">
        <v>0.55149607247605181</v>
      </c>
      <c r="AU394">
        <v>22778794.149999999</v>
      </c>
    </row>
    <row r="395" spans="1:47" ht="15" x14ac:dyDescent="0.25">
      <c r="A395" t="s">
        <v>1174</v>
      </c>
      <c r="B395" t="s">
        <v>622</v>
      </c>
      <c r="C395" t="s">
        <v>141</v>
      </c>
      <c r="D395"/>
      <c r="E395">
        <v>90.996000000000009</v>
      </c>
      <c r="F395" t="s">
        <v>1539</v>
      </c>
      <c r="G395">
        <v>3351742</v>
      </c>
      <c r="H395">
        <v>0.29966402986439356</v>
      </c>
      <c r="I395">
        <v>3660803</v>
      </c>
      <c r="J395">
        <v>0</v>
      </c>
      <c r="K395">
        <v>0.78745620647013581</v>
      </c>
      <c r="L395" s="126">
        <v>116074.7614</v>
      </c>
      <c r="M395">
        <v>41159</v>
      </c>
      <c r="N395">
        <v>149</v>
      </c>
      <c r="O395">
        <v>163.32</v>
      </c>
      <c r="P395">
        <v>0</v>
      </c>
      <c r="Q395">
        <v>-96.54</v>
      </c>
      <c r="R395">
        <v>11289.2</v>
      </c>
      <c r="S395">
        <v>4984.5039809999998</v>
      </c>
      <c r="T395">
        <v>5967.0100926020605</v>
      </c>
      <c r="U395">
        <v>0.35267311465710299</v>
      </c>
      <c r="V395">
        <v>0.142937047841832</v>
      </c>
      <c r="W395">
        <v>1.8778411925597802E-2</v>
      </c>
      <c r="X395">
        <v>9430.4</v>
      </c>
      <c r="Y395">
        <v>287.25</v>
      </c>
      <c r="Z395">
        <v>57605.745221932099</v>
      </c>
      <c r="AA395">
        <v>6.0677966101694896</v>
      </c>
      <c r="AB395">
        <v>17.352494276762403</v>
      </c>
      <c r="AC395">
        <v>27.6</v>
      </c>
      <c r="AD395">
        <v>180.59797032608694</v>
      </c>
      <c r="AE395">
        <v>0</v>
      </c>
      <c r="AF395">
        <v>0.10892749384254909</v>
      </c>
      <c r="AG395">
        <v>0.19901658669439992</v>
      </c>
      <c r="AH395">
        <v>0.30999444745090499</v>
      </c>
      <c r="AI395">
        <v>145.06859714754034</v>
      </c>
      <c r="AJ395">
        <v>5.4098312669842832</v>
      </c>
      <c r="AK395">
        <v>0.97651312759734199</v>
      </c>
      <c r="AL395">
        <v>2.6963398446953719</v>
      </c>
      <c r="AM395">
        <v>1.7</v>
      </c>
      <c r="AN395">
        <v>0.97644671017242801</v>
      </c>
      <c r="AO395">
        <v>45</v>
      </c>
      <c r="AP395">
        <v>4.3806104129263911E-2</v>
      </c>
      <c r="AQ395">
        <v>55.96</v>
      </c>
      <c r="AR395">
        <v>3.7754098565116165</v>
      </c>
      <c r="AS395">
        <v>202159.39000000013</v>
      </c>
      <c r="AT395">
        <v>0.75650902007419263</v>
      </c>
      <c r="AU395">
        <v>56271295.310000002</v>
      </c>
    </row>
    <row r="396" spans="1:47" ht="15" x14ac:dyDescent="0.25">
      <c r="A396" t="s">
        <v>1175</v>
      </c>
      <c r="B396" t="s">
        <v>630</v>
      </c>
      <c r="C396" t="s">
        <v>379</v>
      </c>
      <c r="D396"/>
      <c r="E396">
        <v>84.269000000000005</v>
      </c>
      <c r="F396" t="s">
        <v>1539</v>
      </c>
      <c r="G396">
        <v>1295530</v>
      </c>
      <c r="H396">
        <v>0.22642438831632414</v>
      </c>
      <c r="I396">
        <v>1274139</v>
      </c>
      <c r="J396">
        <v>0</v>
      </c>
      <c r="K396">
        <v>0.62131511062237099</v>
      </c>
      <c r="L396" s="126">
        <v>164407.62239999999</v>
      </c>
      <c r="M396">
        <v>37165</v>
      </c>
      <c r="N396">
        <v>39</v>
      </c>
      <c r="O396">
        <v>45.91</v>
      </c>
      <c r="P396">
        <v>0</v>
      </c>
      <c r="Q396">
        <v>-15.980000000000004</v>
      </c>
      <c r="R396">
        <v>10383.4</v>
      </c>
      <c r="S396">
        <v>1025.1347290000001</v>
      </c>
      <c r="T396">
        <v>1219.6889283974801</v>
      </c>
      <c r="U396">
        <v>0.39582015467939502</v>
      </c>
      <c r="V396">
        <v>0.11844916240273</v>
      </c>
      <c r="W396" t="s">
        <v>1561</v>
      </c>
      <c r="X396">
        <v>8727.1</v>
      </c>
      <c r="Y396">
        <v>66.400000000000006</v>
      </c>
      <c r="Z396">
        <v>49132.951807228907</v>
      </c>
      <c r="AA396">
        <v>13.657142857142897</v>
      </c>
      <c r="AB396">
        <v>15.438776039156627</v>
      </c>
      <c r="AC396">
        <v>7.9</v>
      </c>
      <c r="AD396">
        <v>129.76388974683545</v>
      </c>
      <c r="AE396">
        <v>0.65339999999999998</v>
      </c>
      <c r="AF396">
        <v>0.11708935087821358</v>
      </c>
      <c r="AG396">
        <v>0.19942675210832481</v>
      </c>
      <c r="AH396">
        <v>0.32252110699431691</v>
      </c>
      <c r="AI396">
        <v>88.222550111264439</v>
      </c>
      <c r="AJ396">
        <v>11.510821096859797</v>
      </c>
      <c r="AK396">
        <v>2.9026455108359133</v>
      </c>
      <c r="AL396">
        <v>6.5352591773551518</v>
      </c>
      <c r="AM396">
        <v>1</v>
      </c>
      <c r="AN396">
        <v>1.8435304334874301</v>
      </c>
      <c r="AO396">
        <v>101</v>
      </c>
      <c r="AP396">
        <v>3.8666666666666669E-2</v>
      </c>
      <c r="AQ396">
        <v>7.34</v>
      </c>
      <c r="AR396">
        <v>2.7571564971751412</v>
      </c>
      <c r="AS396">
        <v>-5690.9899999999907</v>
      </c>
      <c r="AT396">
        <v>0.52601757957698536</v>
      </c>
      <c r="AU396">
        <v>10644369.18</v>
      </c>
    </row>
    <row r="397" spans="1:47" ht="15" x14ac:dyDescent="0.25">
      <c r="A397" t="s">
        <v>1176</v>
      </c>
      <c r="B397" t="s">
        <v>566</v>
      </c>
      <c r="C397" t="s">
        <v>200</v>
      </c>
      <c r="D397"/>
      <c r="E397">
        <v>85.820000000000007</v>
      </c>
      <c r="F397" t="s">
        <v>1539</v>
      </c>
      <c r="G397">
        <v>280618</v>
      </c>
      <c r="H397">
        <v>0.48509823225695103</v>
      </c>
      <c r="I397">
        <v>381106</v>
      </c>
      <c r="J397">
        <v>8.0580836736164636E-3</v>
      </c>
      <c r="K397">
        <v>0.5566059379445143</v>
      </c>
      <c r="L397" s="126">
        <v>218278.9485</v>
      </c>
      <c r="M397">
        <v>45546</v>
      </c>
      <c r="N397">
        <v>83</v>
      </c>
      <c r="O397">
        <v>35.86</v>
      </c>
      <c r="P397">
        <v>0</v>
      </c>
      <c r="Q397">
        <v>17.450000000000003</v>
      </c>
      <c r="R397">
        <v>11070.6</v>
      </c>
      <c r="S397">
        <v>1157.7742679999999</v>
      </c>
      <c r="T397">
        <v>1296.0572131962399</v>
      </c>
      <c r="U397">
        <v>0.26976454187354598</v>
      </c>
      <c r="V397">
        <v>9.7444082251791797E-2</v>
      </c>
      <c r="W397">
        <v>1.2181542110417699E-2</v>
      </c>
      <c r="X397">
        <v>9889.4</v>
      </c>
      <c r="Y397">
        <v>74.239999999999995</v>
      </c>
      <c r="Z397">
        <v>46121.378367456906</v>
      </c>
      <c r="AA397">
        <v>8.7888888888888914</v>
      </c>
      <c r="AB397">
        <v>15.595019773706897</v>
      </c>
      <c r="AC397">
        <v>9</v>
      </c>
      <c r="AD397">
        <v>128.64158533333332</v>
      </c>
      <c r="AE397">
        <v>0.75309999999999999</v>
      </c>
      <c r="AF397">
        <v>0.11833331937493495</v>
      </c>
      <c r="AG397">
        <v>0.11609573589260817</v>
      </c>
      <c r="AH397">
        <v>0.24183806264295235</v>
      </c>
      <c r="AI397">
        <v>176.05072563246847</v>
      </c>
      <c r="AJ397">
        <v>5.890247121333287</v>
      </c>
      <c r="AK397">
        <v>1.3709267663263454</v>
      </c>
      <c r="AL397">
        <v>2.5112162765482493</v>
      </c>
      <c r="AM397">
        <v>0.5</v>
      </c>
      <c r="AN397">
        <v>1.0407997546721199</v>
      </c>
      <c r="AO397">
        <v>137</v>
      </c>
      <c r="AP397">
        <v>0</v>
      </c>
      <c r="AQ397">
        <v>4.99</v>
      </c>
      <c r="AR397">
        <v>3.9661455110088362</v>
      </c>
      <c r="AS397">
        <v>-629.0800000000163</v>
      </c>
      <c r="AT397">
        <v>0.35358072638272414</v>
      </c>
      <c r="AU397">
        <v>12817264.98</v>
      </c>
    </row>
    <row r="398" spans="1:47" ht="15" x14ac:dyDescent="0.25">
      <c r="A398" t="s">
        <v>1177</v>
      </c>
      <c r="B398" t="s">
        <v>623</v>
      </c>
      <c r="C398" t="s">
        <v>141</v>
      </c>
      <c r="D398"/>
      <c r="E398">
        <v>65.215000000000003</v>
      </c>
      <c r="F398" t="s">
        <v>1543</v>
      </c>
      <c r="G398">
        <v>572197</v>
      </c>
      <c r="H398">
        <v>0.49244047949377195</v>
      </c>
      <c r="I398">
        <v>566379</v>
      </c>
      <c r="J398">
        <v>3.6461275779925362E-2</v>
      </c>
      <c r="K398">
        <v>0.64403581622829342</v>
      </c>
      <c r="L398" s="126">
        <v>88360.239199999996</v>
      </c>
      <c r="M398">
        <v>24802</v>
      </c>
      <c r="N398">
        <v>26</v>
      </c>
      <c r="O398">
        <v>129.78</v>
      </c>
      <c r="P398">
        <v>0</v>
      </c>
      <c r="Q398">
        <v>156.70999999999998</v>
      </c>
      <c r="R398">
        <v>13245.5</v>
      </c>
      <c r="S398">
        <v>1594.1663229999999</v>
      </c>
      <c r="T398">
        <v>2157.1460286696602</v>
      </c>
      <c r="U398">
        <v>1</v>
      </c>
      <c r="V398">
        <v>0.131363897843425</v>
      </c>
      <c r="W398">
        <v>1.07156478929081E-2</v>
      </c>
      <c r="X398">
        <v>9788.6</v>
      </c>
      <c r="Y398">
        <v>99.960000000000008</v>
      </c>
      <c r="Z398">
        <v>64143.7454981993</v>
      </c>
      <c r="AA398">
        <v>12.6279069767442</v>
      </c>
      <c r="AB398">
        <v>15.948042446978789</v>
      </c>
      <c r="AC398">
        <v>16</v>
      </c>
      <c r="AD398">
        <v>99.635395187499995</v>
      </c>
      <c r="AE398">
        <v>0.443</v>
      </c>
      <c r="AF398">
        <v>0.10700530269915054</v>
      </c>
      <c r="AG398">
        <v>0.16112837551977582</v>
      </c>
      <c r="AH398">
        <v>0.2776842764150938</v>
      </c>
      <c r="AI398">
        <v>188.0926699265118</v>
      </c>
      <c r="AJ398">
        <v>6.0584201486738412</v>
      </c>
      <c r="AK398">
        <v>0.92936505130881664</v>
      </c>
      <c r="AL398">
        <v>3.3354305971966074</v>
      </c>
      <c r="AM398">
        <v>0.5</v>
      </c>
      <c r="AN398">
        <v>1.08556963755573</v>
      </c>
      <c r="AO398">
        <v>6</v>
      </c>
      <c r="AP398">
        <v>2.1890547263681594E-2</v>
      </c>
      <c r="AQ398">
        <v>135.16999999999999</v>
      </c>
      <c r="AR398">
        <v>2.8271690596661849</v>
      </c>
      <c r="AS398">
        <v>123244.4800000001</v>
      </c>
      <c r="AT398">
        <v>0.76579559983312706</v>
      </c>
      <c r="AU398">
        <v>21115542.280000001</v>
      </c>
    </row>
    <row r="399" spans="1:47" ht="15" x14ac:dyDescent="0.25">
      <c r="A399" t="s">
        <v>1178</v>
      </c>
      <c r="B399" t="s">
        <v>515</v>
      </c>
      <c r="C399" t="s">
        <v>145</v>
      </c>
      <c r="D399"/>
      <c r="E399">
        <v>76.53</v>
      </c>
      <c r="F399" t="s">
        <v>1539</v>
      </c>
      <c r="G399">
        <v>-8770398</v>
      </c>
      <c r="H399">
        <v>0.40233630687302424</v>
      </c>
      <c r="I399">
        <v>-8330999</v>
      </c>
      <c r="J399">
        <v>0</v>
      </c>
      <c r="K399">
        <v>0.78749792313166733</v>
      </c>
      <c r="L399" s="126">
        <v>155242.56159999999</v>
      </c>
      <c r="M399">
        <v>39616</v>
      </c>
      <c r="N399">
        <v>156</v>
      </c>
      <c r="O399">
        <v>402.59000000000003</v>
      </c>
      <c r="P399">
        <v>0</v>
      </c>
      <c r="Q399">
        <v>-226.83</v>
      </c>
      <c r="R399">
        <v>10342.300000000001</v>
      </c>
      <c r="S399">
        <v>8120.1824790000001</v>
      </c>
      <c r="T399">
        <v>10126.743764524001</v>
      </c>
      <c r="U399">
        <v>0.54538278313979205</v>
      </c>
      <c r="V399">
        <v>0.15881999306483799</v>
      </c>
      <c r="W399">
        <v>4.1901169201544998E-2</v>
      </c>
      <c r="X399">
        <v>8293</v>
      </c>
      <c r="Y399">
        <v>479.89</v>
      </c>
      <c r="Z399">
        <v>56204.259184396396</v>
      </c>
      <c r="AA399">
        <v>13.819277108433699</v>
      </c>
      <c r="AB399">
        <v>16.920924543124467</v>
      </c>
      <c r="AC399">
        <v>51.300000000000004</v>
      </c>
      <c r="AD399">
        <v>158.28815748538011</v>
      </c>
      <c r="AE399">
        <v>0.71989999999999998</v>
      </c>
      <c r="AF399">
        <v>0.12112937655749774</v>
      </c>
      <c r="AG399">
        <v>0.13049491099006905</v>
      </c>
      <c r="AH399">
        <v>0.26169850334134509</v>
      </c>
      <c r="AI399">
        <v>153.1342433764043</v>
      </c>
      <c r="AJ399">
        <v>5.3992245299072437</v>
      </c>
      <c r="AK399">
        <v>1.347915459702544</v>
      </c>
      <c r="AL399">
        <v>2.1608936788588138</v>
      </c>
      <c r="AM399">
        <v>2</v>
      </c>
      <c r="AN399">
        <v>1.09309130983216</v>
      </c>
      <c r="AO399">
        <v>52</v>
      </c>
      <c r="AP399">
        <v>0.26917236142748674</v>
      </c>
      <c r="AQ399">
        <v>96.21</v>
      </c>
      <c r="AR399">
        <v>3.2868556962497433</v>
      </c>
      <c r="AS399">
        <v>491991.90000000037</v>
      </c>
      <c r="AT399">
        <v>0.55140933790885127</v>
      </c>
      <c r="AU399">
        <v>83981578.019999996</v>
      </c>
    </row>
    <row r="400" spans="1:47" ht="15" x14ac:dyDescent="0.25">
      <c r="A400" t="s">
        <v>1179</v>
      </c>
      <c r="B400" t="s">
        <v>693</v>
      </c>
      <c r="C400" t="s">
        <v>250</v>
      </c>
      <c r="D400"/>
      <c r="E400">
        <v>76.210000000000008</v>
      </c>
      <c r="F400" t="s">
        <v>1543</v>
      </c>
      <c r="G400">
        <v>1020219</v>
      </c>
      <c r="H400">
        <v>0.22682940715295227</v>
      </c>
      <c r="I400">
        <v>1098599</v>
      </c>
      <c r="J400">
        <v>1.4787302250658196E-2</v>
      </c>
      <c r="K400">
        <v>0.62171631920028114</v>
      </c>
      <c r="L400" s="126">
        <v>65417.111199999999</v>
      </c>
      <c r="M400">
        <v>33488</v>
      </c>
      <c r="N400">
        <v>13</v>
      </c>
      <c r="O400">
        <v>32.75</v>
      </c>
      <c r="P400">
        <v>0</v>
      </c>
      <c r="Q400">
        <v>-127.72000000000003</v>
      </c>
      <c r="R400">
        <v>12530.800000000001</v>
      </c>
      <c r="S400">
        <v>1359.9230869999999</v>
      </c>
      <c r="T400">
        <v>1828.14662603646</v>
      </c>
      <c r="U400">
        <v>0.77961913518128301</v>
      </c>
      <c r="V400">
        <v>0.18667238053882701</v>
      </c>
      <c r="W400">
        <v>7.3533570358453703E-4</v>
      </c>
      <c r="X400">
        <v>9321.4</v>
      </c>
      <c r="Y400">
        <v>88.68</v>
      </c>
      <c r="Z400">
        <v>59895.0660802887</v>
      </c>
      <c r="AA400">
        <v>15.1075268817204</v>
      </c>
      <c r="AB400">
        <v>15.335172383852051</v>
      </c>
      <c r="AC400">
        <v>9.2000000000000011</v>
      </c>
      <c r="AD400">
        <v>147.81772684782607</v>
      </c>
      <c r="AE400">
        <v>0.7974</v>
      </c>
      <c r="AF400">
        <v>0.10019552807405539</v>
      </c>
      <c r="AG400">
        <v>0.18902598285329017</v>
      </c>
      <c r="AH400">
        <v>0.29423581751121303</v>
      </c>
      <c r="AI400">
        <v>178.6299551218664</v>
      </c>
      <c r="AJ400">
        <v>6.3884858988239079</v>
      </c>
      <c r="AK400">
        <v>1.8843472211359156</v>
      </c>
      <c r="AL400">
        <v>3.7563621806086704</v>
      </c>
      <c r="AM400">
        <v>0.5</v>
      </c>
      <c r="AN400">
        <v>1.32127387146866</v>
      </c>
      <c r="AO400">
        <v>184</v>
      </c>
      <c r="AP400">
        <v>5.1546391752577319E-3</v>
      </c>
      <c r="AQ400">
        <v>5.27</v>
      </c>
      <c r="AR400">
        <v>3.0570536130185872</v>
      </c>
      <c r="AS400">
        <v>-75605.780000000028</v>
      </c>
      <c r="AT400">
        <v>0.59999308214144942</v>
      </c>
      <c r="AU400">
        <v>17040976.879999999</v>
      </c>
    </row>
    <row r="401" spans="1:47" ht="15" x14ac:dyDescent="0.25">
      <c r="A401" t="s">
        <v>1180</v>
      </c>
      <c r="B401" t="s">
        <v>715</v>
      </c>
      <c r="C401" t="s">
        <v>100</v>
      </c>
      <c r="D401"/>
      <c r="E401">
        <v>94.38300000000001</v>
      </c>
      <c r="F401" t="s">
        <v>1539</v>
      </c>
      <c r="G401">
        <v>1127776</v>
      </c>
      <c r="H401">
        <v>0.40632420808128067</v>
      </c>
      <c r="I401">
        <v>1900847</v>
      </c>
      <c r="J401">
        <v>6.2971409699215195E-3</v>
      </c>
      <c r="K401">
        <v>0.69807536790138047</v>
      </c>
      <c r="L401" s="126">
        <v>137288.85430000001</v>
      </c>
      <c r="M401">
        <v>41879</v>
      </c>
      <c r="N401">
        <v>49</v>
      </c>
      <c r="O401">
        <v>38.39</v>
      </c>
      <c r="P401">
        <v>0</v>
      </c>
      <c r="Q401">
        <v>45.42</v>
      </c>
      <c r="R401">
        <v>9414.4</v>
      </c>
      <c r="S401">
        <v>1861.7169220000001</v>
      </c>
      <c r="T401">
        <v>2126.1390698212499</v>
      </c>
      <c r="U401">
        <v>0.28705548984637702</v>
      </c>
      <c r="V401">
        <v>0.12961175952613499</v>
      </c>
      <c r="W401">
        <v>1.6114157660323399E-3</v>
      </c>
      <c r="X401">
        <v>8243.5</v>
      </c>
      <c r="Y401">
        <v>107.72</v>
      </c>
      <c r="Z401">
        <v>56394.349702933505</v>
      </c>
      <c r="AA401">
        <v>14.470588235294098</v>
      </c>
      <c r="AB401">
        <v>17.282927237281843</v>
      </c>
      <c r="AC401">
        <v>13.59</v>
      </c>
      <c r="AD401">
        <v>136.99167932303166</v>
      </c>
      <c r="AE401">
        <v>0</v>
      </c>
      <c r="AF401">
        <v>0.11662088197065772</v>
      </c>
      <c r="AG401">
        <v>0.14674788512353723</v>
      </c>
      <c r="AH401">
        <v>0.26777787718992258</v>
      </c>
      <c r="AI401">
        <v>187.76162791949957</v>
      </c>
      <c r="AJ401">
        <v>7.8418234976069847</v>
      </c>
      <c r="AK401">
        <v>1.3747239521797465</v>
      </c>
      <c r="AL401">
        <v>2.6568847319050573</v>
      </c>
      <c r="AM401">
        <v>1.5</v>
      </c>
      <c r="AN401">
        <v>0.87818977117939501</v>
      </c>
      <c r="AO401">
        <v>32</v>
      </c>
      <c r="AP401">
        <v>5.6134723336006415E-2</v>
      </c>
      <c r="AQ401">
        <v>34.340000000000003</v>
      </c>
      <c r="AR401">
        <v>3.1355557797280786</v>
      </c>
      <c r="AS401">
        <v>95097.349999999977</v>
      </c>
      <c r="AT401">
        <v>0.45273024357005631</v>
      </c>
      <c r="AU401">
        <v>17526925.789999999</v>
      </c>
    </row>
    <row r="402" spans="1:47" ht="15" x14ac:dyDescent="0.25">
      <c r="A402" t="s">
        <v>1181</v>
      </c>
      <c r="B402" t="s">
        <v>436</v>
      </c>
      <c r="C402" t="s">
        <v>293</v>
      </c>
      <c r="D402"/>
      <c r="E402">
        <v>83.984000000000009</v>
      </c>
      <c r="F402" t="s">
        <v>1539</v>
      </c>
      <c r="G402">
        <v>609160</v>
      </c>
      <c r="H402">
        <v>0.37353142067729317</v>
      </c>
      <c r="I402">
        <v>581116</v>
      </c>
      <c r="J402">
        <v>0</v>
      </c>
      <c r="K402">
        <v>0.70749600756956244</v>
      </c>
      <c r="L402" s="126">
        <v>134184.95699999999</v>
      </c>
      <c r="M402">
        <v>39609</v>
      </c>
      <c r="N402">
        <v>103</v>
      </c>
      <c r="O402">
        <v>46.269999999999996</v>
      </c>
      <c r="P402">
        <v>0</v>
      </c>
      <c r="Q402">
        <v>108.85000000000001</v>
      </c>
      <c r="R402">
        <v>9987.3000000000011</v>
      </c>
      <c r="S402">
        <v>1639.355573</v>
      </c>
      <c r="T402">
        <v>1940.1750409778801</v>
      </c>
      <c r="U402">
        <v>0.308076851854518</v>
      </c>
      <c r="V402">
        <v>0.14638349358269501</v>
      </c>
      <c r="W402" t="s">
        <v>1561</v>
      </c>
      <c r="X402">
        <v>8438.7999999999993</v>
      </c>
      <c r="Y402">
        <v>101.02</v>
      </c>
      <c r="Z402">
        <v>51929.968224113996</v>
      </c>
      <c r="AA402">
        <v>12.572727272727299</v>
      </c>
      <c r="AB402">
        <v>16.228029825777075</v>
      </c>
      <c r="AC402">
        <v>22.17</v>
      </c>
      <c r="AD402">
        <v>73.944770996842578</v>
      </c>
      <c r="AE402">
        <v>0.54259999999999997</v>
      </c>
      <c r="AF402">
        <v>0.11992756685583671</v>
      </c>
      <c r="AG402">
        <v>0.13510774561185798</v>
      </c>
      <c r="AH402">
        <v>0.26308191468690473</v>
      </c>
      <c r="AI402">
        <v>146.90345643519521</v>
      </c>
      <c r="AJ402">
        <v>6.0029822237539809</v>
      </c>
      <c r="AK402">
        <v>1.482366927296358</v>
      </c>
      <c r="AL402">
        <v>2.4005445817952307</v>
      </c>
      <c r="AM402">
        <v>1</v>
      </c>
      <c r="AN402">
        <v>0.95184770436730104</v>
      </c>
      <c r="AO402">
        <v>68</v>
      </c>
      <c r="AP402">
        <v>9.7370983446932818E-4</v>
      </c>
      <c r="AQ402">
        <v>13.22</v>
      </c>
      <c r="AR402">
        <v>3.362021045515152</v>
      </c>
      <c r="AS402">
        <v>74411.550000000047</v>
      </c>
      <c r="AT402">
        <v>0.42937942637265525</v>
      </c>
      <c r="AU402">
        <v>16372726.76</v>
      </c>
    </row>
    <row r="403" spans="1:47" ht="15" x14ac:dyDescent="0.25">
      <c r="A403" t="s">
        <v>1182</v>
      </c>
      <c r="B403" t="s">
        <v>771</v>
      </c>
      <c r="C403" t="s">
        <v>267</v>
      </c>
      <c r="D403"/>
      <c r="E403">
        <v>89.843000000000004</v>
      </c>
      <c r="F403" t="s">
        <v>1539</v>
      </c>
      <c r="G403">
        <v>-572601</v>
      </c>
      <c r="H403">
        <v>0.10552765837731019</v>
      </c>
      <c r="I403">
        <v>-575757</v>
      </c>
      <c r="J403">
        <v>0</v>
      </c>
      <c r="K403">
        <v>0.79862898940769655</v>
      </c>
      <c r="L403" s="126">
        <v>132319.46299999999</v>
      </c>
      <c r="M403">
        <v>37131</v>
      </c>
      <c r="N403">
        <v>60</v>
      </c>
      <c r="O403">
        <v>26.430000000000003</v>
      </c>
      <c r="P403">
        <v>0</v>
      </c>
      <c r="Q403">
        <v>175.62</v>
      </c>
      <c r="R403">
        <v>12186</v>
      </c>
      <c r="S403">
        <v>1333.3090580000001</v>
      </c>
      <c r="T403">
        <v>1550.1575072163901</v>
      </c>
      <c r="U403">
        <v>0.38766422450870403</v>
      </c>
      <c r="V403">
        <v>0.11470830418674</v>
      </c>
      <c r="W403">
        <v>3.2435203031524001E-3</v>
      </c>
      <c r="X403">
        <v>10481.4</v>
      </c>
      <c r="Y403">
        <v>90.76</v>
      </c>
      <c r="Z403">
        <v>55235.246253856298</v>
      </c>
      <c r="AA403">
        <v>13.294117647058801</v>
      </c>
      <c r="AB403">
        <v>14.690492044953723</v>
      </c>
      <c r="AC403">
        <v>15</v>
      </c>
      <c r="AD403">
        <v>88.887270533333336</v>
      </c>
      <c r="AE403">
        <v>0.58699999999999997</v>
      </c>
      <c r="AF403">
        <v>0.10743735778244427</v>
      </c>
      <c r="AG403">
        <v>0.20995753236581405</v>
      </c>
      <c r="AH403">
        <v>0.31978739443180298</v>
      </c>
      <c r="AI403">
        <v>184.00835014802695</v>
      </c>
      <c r="AJ403">
        <v>7.4641524822695029</v>
      </c>
      <c r="AK403">
        <v>1.386081560283688</v>
      </c>
      <c r="AL403">
        <v>2.8716167359582623</v>
      </c>
      <c r="AM403">
        <v>3.3</v>
      </c>
      <c r="AN403">
        <v>1.67132225582397</v>
      </c>
      <c r="AO403">
        <v>92</v>
      </c>
      <c r="AP403">
        <v>1.9024970273483946E-2</v>
      </c>
      <c r="AQ403">
        <v>8.57</v>
      </c>
      <c r="AR403">
        <v>3.5382722915016958</v>
      </c>
      <c r="AS403">
        <v>-11159.880000000005</v>
      </c>
      <c r="AT403">
        <v>0.54882249213670309</v>
      </c>
      <c r="AU403">
        <v>16247744.199999999</v>
      </c>
    </row>
    <row r="404" spans="1:47" ht="15" x14ac:dyDescent="0.25">
      <c r="A404" t="s">
        <v>1183</v>
      </c>
      <c r="B404" t="s">
        <v>783</v>
      </c>
      <c r="C404" t="s">
        <v>124</v>
      </c>
      <c r="D404"/>
      <c r="E404">
        <v>76.641000000000005</v>
      </c>
      <c r="F404" t="s">
        <v>1543</v>
      </c>
      <c r="G404">
        <v>-71232</v>
      </c>
      <c r="H404">
        <v>0.361526179898077</v>
      </c>
      <c r="I404">
        <v>67540</v>
      </c>
      <c r="J404">
        <v>5.4040600099948786E-2</v>
      </c>
      <c r="K404">
        <v>0.69089248777309409</v>
      </c>
      <c r="L404" s="126">
        <v>146715.43210000001</v>
      </c>
      <c r="M404">
        <v>39162</v>
      </c>
      <c r="N404">
        <v>9</v>
      </c>
      <c r="O404">
        <v>8.0699999999999985</v>
      </c>
      <c r="P404">
        <v>0</v>
      </c>
      <c r="Q404">
        <v>170.97</v>
      </c>
      <c r="R404">
        <v>12576.9</v>
      </c>
      <c r="S404">
        <v>855.78477399999997</v>
      </c>
      <c r="T404">
        <v>1041.58335797262</v>
      </c>
      <c r="U404">
        <v>0.496509620069497</v>
      </c>
      <c r="V404">
        <v>0.14609911954334401</v>
      </c>
      <c r="W404">
        <v>1.1685181021928301E-3</v>
      </c>
      <c r="X404">
        <v>10333.5</v>
      </c>
      <c r="Y404">
        <v>56.230000000000004</v>
      </c>
      <c r="Z404">
        <v>61165.268717766303</v>
      </c>
      <c r="AA404">
        <v>12.5161290322581</v>
      </c>
      <c r="AB404">
        <v>15.219362866797082</v>
      </c>
      <c r="AC404">
        <v>10</v>
      </c>
      <c r="AD404">
        <v>85.578477399999997</v>
      </c>
      <c r="AE404">
        <v>0.40970000000000001</v>
      </c>
      <c r="AF404">
        <v>0.11988970600450737</v>
      </c>
      <c r="AG404">
        <v>0.13863458520091762</v>
      </c>
      <c r="AH404">
        <v>0.27638295519642375</v>
      </c>
      <c r="AI404">
        <v>264.15403366360897</v>
      </c>
      <c r="AJ404">
        <v>4.074083093351736</v>
      </c>
      <c r="AK404">
        <v>0.99040414228143991</v>
      </c>
      <c r="AL404">
        <v>1.3175908059400423</v>
      </c>
      <c r="AM404">
        <v>1.75</v>
      </c>
      <c r="AN404">
        <v>0.77589176806053095</v>
      </c>
      <c r="AO404">
        <v>8</v>
      </c>
      <c r="AP404">
        <v>8.1566068515497546E-3</v>
      </c>
      <c r="AQ404">
        <v>62</v>
      </c>
      <c r="AR404">
        <v>3.5416673215152428</v>
      </c>
      <c r="AS404">
        <v>-20475.450000000012</v>
      </c>
      <c r="AT404">
        <v>0.61587395752796559</v>
      </c>
      <c r="AU404">
        <v>10763156.710000001</v>
      </c>
    </row>
    <row r="405" spans="1:47" ht="15" x14ac:dyDescent="0.25">
      <c r="A405" t="s">
        <v>1184</v>
      </c>
      <c r="B405" t="s">
        <v>260</v>
      </c>
      <c r="C405" t="s">
        <v>98</v>
      </c>
      <c r="D405"/>
      <c r="E405">
        <v>90.663000000000011</v>
      </c>
      <c r="F405" t="s">
        <v>1540</v>
      </c>
      <c r="G405">
        <v>-661066</v>
      </c>
      <c r="H405">
        <v>4.6809614560758162E-2</v>
      </c>
      <c r="I405">
        <v>-625335</v>
      </c>
      <c r="J405">
        <v>0</v>
      </c>
      <c r="K405">
        <v>0.83628015322910565</v>
      </c>
      <c r="L405" s="126">
        <v>140431.65109999999</v>
      </c>
      <c r="M405">
        <v>41699</v>
      </c>
      <c r="N405">
        <v>76</v>
      </c>
      <c r="O405">
        <v>47.059999999999995</v>
      </c>
      <c r="P405">
        <v>0</v>
      </c>
      <c r="Q405">
        <v>532.21</v>
      </c>
      <c r="R405">
        <v>9711.2000000000007</v>
      </c>
      <c r="S405">
        <v>2432.0260549999998</v>
      </c>
      <c r="T405">
        <v>2923.2321191307701</v>
      </c>
      <c r="U405">
        <v>0.36931148173903899</v>
      </c>
      <c r="V405">
        <v>0.170243706126742</v>
      </c>
      <c r="W405">
        <v>7.3963989666220899E-3</v>
      </c>
      <c r="X405">
        <v>8079.4000000000005</v>
      </c>
      <c r="Y405">
        <v>157.5</v>
      </c>
      <c r="Z405">
        <v>54967.018925714307</v>
      </c>
      <c r="AA405">
        <v>11.266272189349099</v>
      </c>
      <c r="AB405">
        <v>15.441435269841268</v>
      </c>
      <c r="AC405">
        <v>22</v>
      </c>
      <c r="AD405">
        <v>110.54663886363636</v>
      </c>
      <c r="AE405">
        <v>0.3987</v>
      </c>
      <c r="AF405">
        <v>0.10433217847787012</v>
      </c>
      <c r="AG405">
        <v>0.15747892461117138</v>
      </c>
      <c r="AH405">
        <v>0.26485209139733545</v>
      </c>
      <c r="AI405">
        <v>116.20722541971287</v>
      </c>
      <c r="AJ405">
        <v>6.4998049317278745</v>
      </c>
      <c r="AK405">
        <v>1.182112207601046</v>
      </c>
      <c r="AL405">
        <v>4.9706155990927723</v>
      </c>
      <c r="AM405">
        <v>3.2</v>
      </c>
      <c r="AN405">
        <v>0.728491931749356</v>
      </c>
      <c r="AO405">
        <v>25</v>
      </c>
      <c r="AP405">
        <v>3.2890132960111965E-2</v>
      </c>
      <c r="AQ405">
        <v>42</v>
      </c>
      <c r="AR405">
        <v>3.6019456129470924</v>
      </c>
      <c r="AS405">
        <v>7315.1899999999441</v>
      </c>
      <c r="AT405">
        <v>0.49817174621785326</v>
      </c>
      <c r="AU405">
        <v>23617990.030000001</v>
      </c>
    </row>
    <row r="406" spans="1:47" ht="15" x14ac:dyDescent="0.25">
      <c r="A406" t="s">
        <v>1185</v>
      </c>
      <c r="B406" t="s">
        <v>261</v>
      </c>
      <c r="C406" t="s">
        <v>117</v>
      </c>
      <c r="D406"/>
      <c r="E406">
        <v>82.111000000000004</v>
      </c>
      <c r="F406" t="s">
        <v>1543</v>
      </c>
      <c r="G406">
        <v>839222</v>
      </c>
      <c r="H406">
        <v>0.21749630074581508</v>
      </c>
      <c r="I406">
        <v>981089</v>
      </c>
      <c r="J406">
        <v>0</v>
      </c>
      <c r="K406">
        <v>0.68404293690961038</v>
      </c>
      <c r="L406" s="126">
        <v>106903.92389999999</v>
      </c>
      <c r="M406">
        <v>32136</v>
      </c>
      <c r="N406">
        <v>59</v>
      </c>
      <c r="O406">
        <v>81.989999999999981</v>
      </c>
      <c r="P406">
        <v>0</v>
      </c>
      <c r="Q406">
        <v>-17.650000000000006</v>
      </c>
      <c r="R406">
        <v>9477.1</v>
      </c>
      <c r="S406">
        <v>2723.029528</v>
      </c>
      <c r="T406">
        <v>3346.28678067288</v>
      </c>
      <c r="U406">
        <v>0.50379148147085395</v>
      </c>
      <c r="V406">
        <v>0.134502805141818</v>
      </c>
      <c r="W406">
        <v>4.5520898222151003E-2</v>
      </c>
      <c r="X406">
        <v>7712</v>
      </c>
      <c r="Y406">
        <v>155.17000000000002</v>
      </c>
      <c r="Z406">
        <v>58961.067861055599</v>
      </c>
      <c r="AA406">
        <v>13.493902439024399</v>
      </c>
      <c r="AB406">
        <v>17.548685493329895</v>
      </c>
      <c r="AC406">
        <v>19</v>
      </c>
      <c r="AD406">
        <v>143.31734357894737</v>
      </c>
      <c r="AE406">
        <v>0.3765</v>
      </c>
      <c r="AF406">
        <v>9.7545806940742483E-2</v>
      </c>
      <c r="AG406">
        <v>0.19226519675758802</v>
      </c>
      <c r="AH406">
        <v>0.29416904637985358</v>
      </c>
      <c r="AI406">
        <v>143.71823587511241</v>
      </c>
      <c r="AJ406">
        <v>7.1614396612742075</v>
      </c>
      <c r="AK406">
        <v>1.5671185821351277</v>
      </c>
      <c r="AL406">
        <v>3.4396311987509871</v>
      </c>
      <c r="AM406">
        <v>3</v>
      </c>
      <c r="AN406">
        <v>1.41216293007065</v>
      </c>
      <c r="AO406">
        <v>32</v>
      </c>
      <c r="AP406">
        <v>5.0080775444264945E-2</v>
      </c>
      <c r="AQ406">
        <v>38.840000000000003</v>
      </c>
      <c r="AR406">
        <v>3.1859344271266212</v>
      </c>
      <c r="AS406">
        <v>-41219.460000000079</v>
      </c>
      <c r="AT406">
        <v>0.46555989213398397</v>
      </c>
      <c r="AU406">
        <v>25806416.16</v>
      </c>
    </row>
    <row r="407" spans="1:47" ht="15" x14ac:dyDescent="0.25">
      <c r="A407" t="s">
        <v>1186</v>
      </c>
      <c r="B407" t="s">
        <v>770</v>
      </c>
      <c r="C407" t="s">
        <v>267</v>
      </c>
      <c r="D407"/>
      <c r="E407">
        <v>96.029000000000011</v>
      </c>
      <c r="F407" t="s">
        <v>1541</v>
      </c>
      <c r="G407">
        <v>1203095</v>
      </c>
      <c r="H407">
        <v>0.42517244113770725</v>
      </c>
      <c r="I407">
        <v>1261262</v>
      </c>
      <c r="J407">
        <v>0</v>
      </c>
      <c r="K407">
        <v>0.69881135631947866</v>
      </c>
      <c r="L407" s="126">
        <v>133498.6974</v>
      </c>
      <c r="M407">
        <v>37618</v>
      </c>
      <c r="N407">
        <v>70</v>
      </c>
      <c r="O407">
        <v>23.950000000000003</v>
      </c>
      <c r="P407">
        <v>0</v>
      </c>
      <c r="Q407">
        <v>39.040000000000006</v>
      </c>
      <c r="R407">
        <v>8440.9</v>
      </c>
      <c r="S407">
        <v>1385.5251699999999</v>
      </c>
      <c r="T407">
        <v>1566.74190363137</v>
      </c>
      <c r="U407">
        <v>0.27122957138339099</v>
      </c>
      <c r="V407">
        <v>0.110022893340869</v>
      </c>
      <c r="W407" t="s">
        <v>1561</v>
      </c>
      <c r="X407">
        <v>7464.6</v>
      </c>
      <c r="Y407">
        <v>73.02</v>
      </c>
      <c r="Z407">
        <v>54244.289235825796</v>
      </c>
      <c r="AA407">
        <v>14.125</v>
      </c>
      <c r="AB407">
        <v>18.974598329224868</v>
      </c>
      <c r="AC407">
        <v>12.25</v>
      </c>
      <c r="AD407">
        <v>113.10409551020408</v>
      </c>
      <c r="AE407">
        <v>0.35439999999999999</v>
      </c>
      <c r="AF407">
        <v>0.10970703145286367</v>
      </c>
      <c r="AG407">
        <v>0.19321343599426644</v>
      </c>
      <c r="AH407">
        <v>0.30834283976235577</v>
      </c>
      <c r="AI407">
        <v>127.60504379721951</v>
      </c>
      <c r="AJ407">
        <v>5.663600339366516</v>
      </c>
      <c r="AK407">
        <v>1.8583216628959278</v>
      </c>
      <c r="AL407">
        <v>2.6212367647058827</v>
      </c>
      <c r="AM407">
        <v>2.5</v>
      </c>
      <c r="AN407">
        <v>1.3332419922760399</v>
      </c>
      <c r="AO407">
        <v>73</v>
      </c>
      <c r="AP407">
        <v>3.4557235421166309E-2</v>
      </c>
      <c r="AQ407">
        <v>12.03</v>
      </c>
      <c r="AR407">
        <v>4.3963283345422655</v>
      </c>
      <c r="AS407">
        <v>-113609.84000000003</v>
      </c>
      <c r="AT407">
        <v>0.37451502956095706</v>
      </c>
      <c r="AU407">
        <v>11695114.99</v>
      </c>
    </row>
    <row r="408" spans="1:47" ht="15" x14ac:dyDescent="0.25">
      <c r="A408" t="s">
        <v>1187</v>
      </c>
      <c r="B408" t="s">
        <v>262</v>
      </c>
      <c r="C408" t="s">
        <v>145</v>
      </c>
      <c r="D408"/>
      <c r="E408">
        <v>82.76100000000001</v>
      </c>
      <c r="F408" t="s">
        <v>1539</v>
      </c>
      <c r="G408">
        <v>2000684</v>
      </c>
      <c r="H408">
        <v>0.29177710020793757</v>
      </c>
      <c r="I408">
        <v>2000684</v>
      </c>
      <c r="J408">
        <v>0</v>
      </c>
      <c r="K408">
        <v>0.64382077922748759</v>
      </c>
      <c r="L408" s="126">
        <v>170700.5865</v>
      </c>
      <c r="M408" t="s">
        <v>1561</v>
      </c>
      <c r="N408">
        <v>34</v>
      </c>
      <c r="O408">
        <v>121.45</v>
      </c>
      <c r="P408">
        <v>0</v>
      </c>
      <c r="Q408">
        <v>-53.41</v>
      </c>
      <c r="R408">
        <v>12841.800000000001</v>
      </c>
      <c r="S408">
        <v>2032.7292319999999</v>
      </c>
      <c r="T408">
        <v>2648.9091352153405</v>
      </c>
      <c r="U408">
        <v>0.69343385523126899</v>
      </c>
      <c r="V408">
        <v>0.16373894360624799</v>
      </c>
      <c r="W408">
        <v>5.1878232479264298E-2</v>
      </c>
      <c r="X408">
        <v>9854.6</v>
      </c>
      <c r="Y408">
        <v>136.87</v>
      </c>
      <c r="Z408">
        <v>60074.446847373401</v>
      </c>
      <c r="AA408">
        <v>11.414965986394598</v>
      </c>
      <c r="AB408">
        <v>14.85153234456053</v>
      </c>
      <c r="AC408">
        <v>19.150000000000002</v>
      </c>
      <c r="AD408">
        <v>106.14774057441251</v>
      </c>
      <c r="AE408">
        <v>0.3987</v>
      </c>
      <c r="AF408">
        <v>0.11874100687615631</v>
      </c>
      <c r="AG408">
        <v>0.11243518762174659</v>
      </c>
      <c r="AH408">
        <v>0.23625809447394241</v>
      </c>
      <c r="AI408">
        <v>0</v>
      </c>
      <c r="AJ408" t="s">
        <v>1561</v>
      </c>
      <c r="AK408" t="s">
        <v>1561</v>
      </c>
      <c r="AL408" t="s">
        <v>1561</v>
      </c>
      <c r="AM408">
        <v>0</v>
      </c>
      <c r="AN408">
        <v>0.36151568648265803</v>
      </c>
      <c r="AO408">
        <v>3</v>
      </c>
      <c r="AP408">
        <v>0.37383177570093457</v>
      </c>
      <c r="AQ408">
        <v>25.67</v>
      </c>
      <c r="AR408">
        <v>2.7600041289765223</v>
      </c>
      <c r="AS408">
        <v>-10248.479999999981</v>
      </c>
      <c r="AT408">
        <v>0.51195811318082252</v>
      </c>
      <c r="AU408">
        <v>26103989.16</v>
      </c>
    </row>
    <row r="409" spans="1:47" ht="15" x14ac:dyDescent="0.25">
      <c r="A409" t="s">
        <v>1188</v>
      </c>
      <c r="B409" t="s">
        <v>544</v>
      </c>
      <c r="C409" t="s">
        <v>208</v>
      </c>
      <c r="D409"/>
      <c r="E409">
        <v>82.874000000000009</v>
      </c>
      <c r="F409" t="s">
        <v>1539</v>
      </c>
      <c r="G409">
        <v>306895</v>
      </c>
      <c r="H409">
        <v>0.57593159990777543</v>
      </c>
      <c r="I409">
        <v>304509</v>
      </c>
      <c r="J409">
        <v>0</v>
      </c>
      <c r="K409">
        <v>0.61678953742962295</v>
      </c>
      <c r="L409" s="126">
        <v>94365.933399999994</v>
      </c>
      <c r="M409">
        <v>31818</v>
      </c>
      <c r="N409">
        <v>15</v>
      </c>
      <c r="O409">
        <v>22.5</v>
      </c>
      <c r="P409">
        <v>0</v>
      </c>
      <c r="Q409">
        <v>-35.569999999999993</v>
      </c>
      <c r="R409">
        <v>10382.300000000001</v>
      </c>
      <c r="S409">
        <v>1185.3280970000001</v>
      </c>
      <c r="T409">
        <v>1479.86763468698</v>
      </c>
      <c r="U409">
        <v>0.61318778896709103</v>
      </c>
      <c r="V409">
        <v>0.14392036300477601</v>
      </c>
      <c r="W409" t="s">
        <v>1561</v>
      </c>
      <c r="X409">
        <v>8315.9</v>
      </c>
      <c r="Y409">
        <v>81</v>
      </c>
      <c r="Z409">
        <v>52198.358024691399</v>
      </c>
      <c r="AA409">
        <v>13.271604938271601</v>
      </c>
      <c r="AB409">
        <v>14.633680209876545</v>
      </c>
      <c r="AC409">
        <v>6.25</v>
      </c>
      <c r="AD409">
        <v>189.65249552</v>
      </c>
      <c r="AE409">
        <v>0.3765</v>
      </c>
      <c r="AF409">
        <v>9.4927489492846157E-2</v>
      </c>
      <c r="AG409">
        <v>0.18831666097758887</v>
      </c>
      <c r="AH409">
        <v>0.28777063794970237</v>
      </c>
      <c r="AI409">
        <v>165.10196670044849</v>
      </c>
      <c r="AJ409">
        <v>5.6794132856412878</v>
      </c>
      <c r="AK409">
        <v>1.91378783852836</v>
      </c>
      <c r="AL409">
        <v>2.8582182933060811</v>
      </c>
      <c r="AM409">
        <v>0.5</v>
      </c>
      <c r="AN409">
        <v>1.23680883026886</v>
      </c>
      <c r="AO409">
        <v>161</v>
      </c>
      <c r="AP409">
        <v>5.454545454545455E-3</v>
      </c>
      <c r="AQ409">
        <v>3.12</v>
      </c>
      <c r="AR409">
        <v>2.8101631803347242</v>
      </c>
      <c r="AS409">
        <v>7809.4499999999534</v>
      </c>
      <c r="AT409">
        <v>0.48533678969505883</v>
      </c>
      <c r="AU409">
        <v>12306380.92</v>
      </c>
    </row>
    <row r="410" spans="1:47" ht="15" x14ac:dyDescent="0.25">
      <c r="A410" t="s">
        <v>1189</v>
      </c>
      <c r="B410" t="s">
        <v>516</v>
      </c>
      <c r="C410" t="s">
        <v>145</v>
      </c>
      <c r="D410"/>
      <c r="E410">
        <v>94.087000000000003</v>
      </c>
      <c r="F410" t="s">
        <v>1539</v>
      </c>
      <c r="G410">
        <v>3280413</v>
      </c>
      <c r="H410">
        <v>0.43990479116694919</v>
      </c>
      <c r="I410">
        <v>3272798</v>
      </c>
      <c r="J410">
        <v>0</v>
      </c>
      <c r="K410">
        <v>0.82312477346703017</v>
      </c>
      <c r="L410" s="126">
        <v>137249.1637</v>
      </c>
      <c r="M410">
        <v>44773</v>
      </c>
      <c r="N410">
        <v>89</v>
      </c>
      <c r="O410">
        <v>128.88</v>
      </c>
      <c r="P410">
        <v>0</v>
      </c>
      <c r="Q410">
        <v>-63.37</v>
      </c>
      <c r="R410">
        <v>9934.1</v>
      </c>
      <c r="S410">
        <v>7407.6089620000002</v>
      </c>
      <c r="T410">
        <v>9016.9304874742611</v>
      </c>
      <c r="U410">
        <v>0.19331685721344599</v>
      </c>
      <c r="V410">
        <v>0.15326098135362101</v>
      </c>
      <c r="W410">
        <v>6.3720655669242902E-3</v>
      </c>
      <c r="X410">
        <v>8161.1</v>
      </c>
      <c r="Y410">
        <v>444</v>
      </c>
      <c r="Z410">
        <v>65903.810810810799</v>
      </c>
      <c r="AA410">
        <v>10.546666666666701</v>
      </c>
      <c r="AB410">
        <v>16.683803968468467</v>
      </c>
      <c r="AC410">
        <v>40.950000000000003</v>
      </c>
      <c r="AD410">
        <v>180.89399174603173</v>
      </c>
      <c r="AE410">
        <v>0</v>
      </c>
      <c r="AF410">
        <v>0.10499702751820524</v>
      </c>
      <c r="AG410">
        <v>0.15502515603048994</v>
      </c>
      <c r="AH410">
        <v>0.26167794080656975</v>
      </c>
      <c r="AI410">
        <v>131.55959028065121</v>
      </c>
      <c r="AJ410">
        <v>6.1638106105226864</v>
      </c>
      <c r="AK410">
        <v>1.1049804113111596</v>
      </c>
      <c r="AL410">
        <v>3.8943870556630706</v>
      </c>
      <c r="AM410">
        <v>4.5599999999999996</v>
      </c>
      <c r="AN410">
        <v>0.93809981910030105</v>
      </c>
      <c r="AO410">
        <v>28</v>
      </c>
      <c r="AP410">
        <v>0.28785928785928788</v>
      </c>
      <c r="AQ410">
        <v>62.36</v>
      </c>
      <c r="AR410">
        <v>7.2173991385159129</v>
      </c>
      <c r="AS410">
        <v>44004.959999999963</v>
      </c>
      <c r="AT410">
        <v>0.18992108227204113</v>
      </c>
      <c r="AU410">
        <v>73588085.280000001</v>
      </c>
    </row>
    <row r="411" spans="1:47" ht="15" x14ac:dyDescent="0.25">
      <c r="A411" t="s">
        <v>1190</v>
      </c>
      <c r="B411" t="s">
        <v>263</v>
      </c>
      <c r="C411" t="s">
        <v>141</v>
      </c>
      <c r="D411"/>
      <c r="E411">
        <v>107.66</v>
      </c>
      <c r="F411" t="s">
        <v>1539</v>
      </c>
      <c r="G411">
        <v>709291</v>
      </c>
      <c r="H411">
        <v>0.17700980240723535</v>
      </c>
      <c r="I411">
        <v>811865</v>
      </c>
      <c r="J411">
        <v>0</v>
      </c>
      <c r="K411">
        <v>0.82042854485909034</v>
      </c>
      <c r="L411" s="126">
        <v>143661.64910000001</v>
      </c>
      <c r="M411">
        <v>77179</v>
      </c>
      <c r="N411">
        <v>26</v>
      </c>
      <c r="O411">
        <v>16.489999999999998</v>
      </c>
      <c r="P411">
        <v>0</v>
      </c>
      <c r="Q411">
        <v>-3.9</v>
      </c>
      <c r="R411">
        <v>12740.5</v>
      </c>
      <c r="S411">
        <v>2039.7305699999999</v>
      </c>
      <c r="T411">
        <v>2303.1958054942302</v>
      </c>
      <c r="U411">
        <v>3.84441073509037E-2</v>
      </c>
      <c r="V411">
        <v>0.10587642808138099</v>
      </c>
      <c r="W411">
        <v>2.3402507518431701E-3</v>
      </c>
      <c r="X411">
        <v>11283.1</v>
      </c>
      <c r="Y411">
        <v>137.14000000000001</v>
      </c>
      <c r="Z411">
        <v>71988.757911623208</v>
      </c>
      <c r="AA411">
        <v>11.0965517241379</v>
      </c>
      <c r="AB411">
        <v>14.873345267609739</v>
      </c>
      <c r="AC411">
        <v>15</v>
      </c>
      <c r="AD411">
        <v>135.98203799999999</v>
      </c>
      <c r="AE411">
        <v>0.60909999999999997</v>
      </c>
      <c r="AF411">
        <v>0.1128297323646477</v>
      </c>
      <c r="AG411">
        <v>0.15683230992898087</v>
      </c>
      <c r="AH411">
        <v>0.27257827912621641</v>
      </c>
      <c r="AI411">
        <v>134.29175599402816</v>
      </c>
      <c r="AJ411">
        <v>8.2572783560103549</v>
      </c>
      <c r="AK411">
        <v>1.5675310219444436</v>
      </c>
      <c r="AL411">
        <v>5.065164848002512</v>
      </c>
      <c r="AM411">
        <v>1.8</v>
      </c>
      <c r="AN411" t="s">
        <v>1561</v>
      </c>
      <c r="AO411">
        <v>2</v>
      </c>
      <c r="AP411">
        <v>0.79411764705882348</v>
      </c>
      <c r="AQ411" t="s">
        <v>1561</v>
      </c>
      <c r="AR411" t="s">
        <v>1561</v>
      </c>
      <c r="AS411">
        <v>-131067.51000000001</v>
      </c>
      <c r="AT411">
        <v>0.12481495969778444</v>
      </c>
      <c r="AU411">
        <v>25987196.760000002</v>
      </c>
    </row>
    <row r="412" spans="1:47" ht="15" x14ac:dyDescent="0.25">
      <c r="A412" t="s">
        <v>1191</v>
      </c>
      <c r="B412" t="s">
        <v>264</v>
      </c>
      <c r="C412" t="s">
        <v>173</v>
      </c>
      <c r="D412"/>
      <c r="E412">
        <v>87.029000000000011</v>
      </c>
      <c r="F412" t="s">
        <v>1540</v>
      </c>
      <c r="G412">
        <v>1157586</v>
      </c>
      <c r="H412">
        <v>0.3324389482867493</v>
      </c>
      <c r="I412">
        <v>1157586</v>
      </c>
      <c r="J412">
        <v>0</v>
      </c>
      <c r="K412">
        <v>0.72399037968512014</v>
      </c>
      <c r="L412" s="126">
        <v>183944.90179999999</v>
      </c>
      <c r="M412">
        <v>39386</v>
      </c>
      <c r="N412">
        <v>46</v>
      </c>
      <c r="O412">
        <v>38.269999999999996</v>
      </c>
      <c r="P412">
        <v>0</v>
      </c>
      <c r="Q412">
        <v>-17.61</v>
      </c>
      <c r="R412">
        <v>13657.800000000001</v>
      </c>
      <c r="S412">
        <v>982.85853099999997</v>
      </c>
      <c r="T412">
        <v>1232.2332174635201</v>
      </c>
      <c r="U412">
        <v>0.610697029194327</v>
      </c>
      <c r="V412">
        <v>0.139149051146609</v>
      </c>
      <c r="W412">
        <v>2.1366248893046402E-2</v>
      </c>
      <c r="X412">
        <v>10893.800000000001</v>
      </c>
      <c r="Y412">
        <v>73.69</v>
      </c>
      <c r="Z412">
        <v>58341.500203555399</v>
      </c>
      <c r="AA412">
        <v>8.1111111111111089</v>
      </c>
      <c r="AB412">
        <v>13.337746383498439</v>
      </c>
      <c r="AC412">
        <v>10.25</v>
      </c>
      <c r="AD412">
        <v>95.888637170731698</v>
      </c>
      <c r="AE412">
        <v>0.33229999999999998</v>
      </c>
      <c r="AF412">
        <v>0.12037214157785725</v>
      </c>
      <c r="AG412">
        <v>1.0908975817479835E-2</v>
      </c>
      <c r="AH412">
        <v>0.26404043164332297</v>
      </c>
      <c r="AI412">
        <v>254.50356496931093</v>
      </c>
      <c r="AJ412">
        <v>5.8269803430864986</v>
      </c>
      <c r="AK412">
        <v>1.1763523772592259</v>
      </c>
      <c r="AL412">
        <v>2.9725848621377544</v>
      </c>
      <c r="AM412">
        <v>4.3</v>
      </c>
      <c r="AN412">
        <v>0.95193242333862305</v>
      </c>
      <c r="AO412">
        <v>36</v>
      </c>
      <c r="AP412">
        <v>7.7551020408163265E-2</v>
      </c>
      <c r="AQ412">
        <v>8.08</v>
      </c>
      <c r="AR412">
        <v>3.2104581880553367</v>
      </c>
      <c r="AS412">
        <v>-32481.119999999995</v>
      </c>
      <c r="AT412">
        <v>0.52332048181611601</v>
      </c>
      <c r="AU412">
        <v>13423666.949999999</v>
      </c>
    </row>
    <row r="413" spans="1:47" ht="15" x14ac:dyDescent="0.25">
      <c r="A413" t="s">
        <v>1192</v>
      </c>
      <c r="B413" t="s">
        <v>700</v>
      </c>
      <c r="C413" t="s">
        <v>181</v>
      </c>
      <c r="D413"/>
      <c r="E413">
        <v>89.555000000000007</v>
      </c>
      <c r="F413" t="s">
        <v>1539</v>
      </c>
      <c r="G413">
        <v>744763</v>
      </c>
      <c r="H413">
        <v>0.3192935604308243</v>
      </c>
      <c r="I413">
        <v>715366</v>
      </c>
      <c r="J413">
        <v>0</v>
      </c>
      <c r="K413">
        <v>0.59916975814851203</v>
      </c>
      <c r="L413" s="126">
        <v>189888.0626</v>
      </c>
      <c r="M413">
        <v>40157</v>
      </c>
      <c r="N413">
        <v>7</v>
      </c>
      <c r="O413">
        <v>20.079999999999998</v>
      </c>
      <c r="P413">
        <v>0</v>
      </c>
      <c r="Q413">
        <v>101.58999999999999</v>
      </c>
      <c r="R413">
        <v>12277.2</v>
      </c>
      <c r="S413">
        <v>563.20972299999994</v>
      </c>
      <c r="T413">
        <v>647.38417709050793</v>
      </c>
      <c r="U413">
        <v>0.33124224313151601</v>
      </c>
      <c r="V413">
        <v>0.13036705689116801</v>
      </c>
      <c r="W413">
        <v>1.7755375292056201E-3</v>
      </c>
      <c r="X413">
        <v>10680.9</v>
      </c>
      <c r="Y413">
        <v>45.07</v>
      </c>
      <c r="Z413">
        <v>49928.341690703404</v>
      </c>
      <c r="AA413">
        <v>13.170212765957398</v>
      </c>
      <c r="AB413">
        <v>12.496332882183269</v>
      </c>
      <c r="AC413">
        <v>10.25</v>
      </c>
      <c r="AD413">
        <v>54.947290048780481</v>
      </c>
      <c r="AE413">
        <v>0.47620000000000001</v>
      </c>
      <c r="AF413">
        <v>0.10420478021864027</v>
      </c>
      <c r="AG413">
        <v>0.13757011760984578</v>
      </c>
      <c r="AH413">
        <v>0.24587579859934475</v>
      </c>
      <c r="AI413">
        <v>299.95043249635097</v>
      </c>
      <c r="AJ413">
        <v>4.7053394500843524</v>
      </c>
      <c r="AK413">
        <v>1.6188228608636459</v>
      </c>
      <c r="AL413">
        <v>1.8839334655340811</v>
      </c>
      <c r="AM413">
        <v>2.5</v>
      </c>
      <c r="AN413">
        <v>1.0420895926377001</v>
      </c>
      <c r="AO413">
        <v>47</v>
      </c>
      <c r="AP413">
        <v>3.3163265306122451E-2</v>
      </c>
      <c r="AQ413">
        <v>7.26</v>
      </c>
      <c r="AR413">
        <v>3.556609854992784</v>
      </c>
      <c r="AS413">
        <v>-10535.479999999981</v>
      </c>
      <c r="AT413">
        <v>0.589833567202106</v>
      </c>
      <c r="AU413">
        <v>6914622.7000000002</v>
      </c>
    </row>
    <row r="414" spans="1:47" ht="15" x14ac:dyDescent="0.25">
      <c r="A414" t="s">
        <v>1193</v>
      </c>
      <c r="B414" t="s">
        <v>474</v>
      </c>
      <c r="C414" t="s">
        <v>162</v>
      </c>
      <c r="D414"/>
      <c r="E414">
        <v>102.074</v>
      </c>
      <c r="F414" t="s">
        <v>1543</v>
      </c>
      <c r="G414">
        <v>6829197</v>
      </c>
      <c r="H414">
        <v>0.32557416066028477</v>
      </c>
      <c r="I414">
        <v>6497782</v>
      </c>
      <c r="J414">
        <v>0</v>
      </c>
      <c r="K414">
        <v>0.82696125533000153</v>
      </c>
      <c r="L414" s="126">
        <v>182259.99129999999</v>
      </c>
      <c r="M414">
        <v>83345</v>
      </c>
      <c r="N414">
        <v>248</v>
      </c>
      <c r="O414">
        <v>124.99999999999997</v>
      </c>
      <c r="P414">
        <v>0</v>
      </c>
      <c r="Q414">
        <v>-32.270000000000003</v>
      </c>
      <c r="R414">
        <v>10545.800000000001</v>
      </c>
      <c r="S414">
        <v>19716.285906000001</v>
      </c>
      <c r="T414">
        <v>22945.710979796</v>
      </c>
      <c r="U414">
        <v>6.4932260776884299E-2</v>
      </c>
      <c r="V414">
        <v>0.120497041599352</v>
      </c>
      <c r="W414">
        <v>1.9211382042534302E-2</v>
      </c>
      <c r="X414">
        <v>9061.6</v>
      </c>
      <c r="Y414">
        <v>1166.8500000000001</v>
      </c>
      <c r="Z414">
        <v>68691.770398937311</v>
      </c>
      <c r="AA414">
        <v>10.549920760697301</v>
      </c>
      <c r="AB414">
        <v>16.897018387967606</v>
      </c>
      <c r="AC414">
        <v>107</v>
      </c>
      <c r="AD414">
        <v>184.26435426168226</v>
      </c>
      <c r="AE414">
        <v>0</v>
      </c>
      <c r="AF414">
        <v>0.10859775131734853</v>
      </c>
      <c r="AG414">
        <v>0.17203948891566365</v>
      </c>
      <c r="AH414">
        <v>0.28302679202962666</v>
      </c>
      <c r="AI414">
        <v>141.47989196845236</v>
      </c>
      <c r="AJ414">
        <v>5.4873207483317543</v>
      </c>
      <c r="AK414">
        <v>1.2341935960319175</v>
      </c>
      <c r="AL414">
        <v>3.6424485867863936</v>
      </c>
      <c r="AM414">
        <v>0</v>
      </c>
      <c r="AN414">
        <v>0.97916464682319304</v>
      </c>
      <c r="AO414">
        <v>95</v>
      </c>
      <c r="AP414">
        <v>5.1161393672406887E-2</v>
      </c>
      <c r="AQ414">
        <v>95.49</v>
      </c>
      <c r="AR414">
        <v>4.647143258628196</v>
      </c>
      <c r="AS414">
        <v>107072.12999999896</v>
      </c>
      <c r="AT414">
        <v>0.46872700059310834</v>
      </c>
      <c r="AU414">
        <v>207924207.16</v>
      </c>
    </row>
    <row r="415" spans="1:47" ht="15" x14ac:dyDescent="0.25">
      <c r="A415" t="s">
        <v>1194</v>
      </c>
      <c r="B415" t="s">
        <v>460</v>
      </c>
      <c r="C415" t="s">
        <v>109</v>
      </c>
      <c r="D415"/>
      <c r="E415">
        <v>96.623000000000005</v>
      </c>
      <c r="F415" t="s">
        <v>1539</v>
      </c>
      <c r="G415">
        <v>-1288837</v>
      </c>
      <c r="H415">
        <v>0.21453093157600758</v>
      </c>
      <c r="I415">
        <v>-445220</v>
      </c>
      <c r="J415">
        <v>3.5753608584003262E-3</v>
      </c>
      <c r="K415">
        <v>0.82192136169297347</v>
      </c>
      <c r="L415" s="126">
        <v>143033.02499999999</v>
      </c>
      <c r="M415">
        <v>47884</v>
      </c>
      <c r="N415">
        <v>31</v>
      </c>
      <c r="O415">
        <v>57.94</v>
      </c>
      <c r="P415">
        <v>0</v>
      </c>
      <c r="Q415">
        <v>-21.58</v>
      </c>
      <c r="R415">
        <v>12223.2</v>
      </c>
      <c r="S415">
        <v>3516.0260629999998</v>
      </c>
      <c r="T415">
        <v>4122.4699473705205</v>
      </c>
      <c r="U415">
        <v>0.13797875593278799</v>
      </c>
      <c r="V415">
        <v>0.118762828408533</v>
      </c>
      <c r="W415">
        <v>9.1936912357296098E-3</v>
      </c>
      <c r="X415">
        <v>10425.1</v>
      </c>
      <c r="Y415">
        <v>200.57</v>
      </c>
      <c r="Z415">
        <v>71016.575559655015</v>
      </c>
      <c r="AA415">
        <v>12.699530516431899</v>
      </c>
      <c r="AB415">
        <v>17.530169332402654</v>
      </c>
      <c r="AC415">
        <v>18.850000000000001</v>
      </c>
      <c r="AD415">
        <v>186.5265815915119</v>
      </c>
      <c r="AE415">
        <v>0.52049999999999996</v>
      </c>
      <c r="AF415">
        <v>0.11057637983624513</v>
      </c>
      <c r="AG415">
        <v>0.1663195614933233</v>
      </c>
      <c r="AH415">
        <v>0.28910874198033332</v>
      </c>
      <c r="AI415">
        <v>158.45758535834835</v>
      </c>
      <c r="AJ415">
        <v>7.2933549316959265</v>
      </c>
      <c r="AK415">
        <v>1.4440874033682678</v>
      </c>
      <c r="AL415">
        <v>4.3540799725742678</v>
      </c>
      <c r="AM415">
        <v>3.3</v>
      </c>
      <c r="AN415">
        <v>1.13229566959156</v>
      </c>
      <c r="AO415">
        <v>16</v>
      </c>
      <c r="AP415">
        <v>6.5000000000000002E-2</v>
      </c>
      <c r="AQ415">
        <v>154.75</v>
      </c>
      <c r="AR415">
        <v>4.643255715995541</v>
      </c>
      <c r="AS415">
        <v>-52011.310000000056</v>
      </c>
      <c r="AT415">
        <v>0.24256077307695428</v>
      </c>
      <c r="AU415">
        <v>42976958.200000003</v>
      </c>
    </row>
    <row r="416" spans="1:47" ht="15" x14ac:dyDescent="0.25">
      <c r="A416" t="s">
        <v>1195</v>
      </c>
      <c r="B416" t="s">
        <v>680</v>
      </c>
      <c r="C416" t="s">
        <v>228</v>
      </c>
      <c r="D416"/>
      <c r="E416">
        <v>89.515000000000001</v>
      </c>
      <c r="F416" t="s">
        <v>1539</v>
      </c>
      <c r="G416">
        <v>-202022</v>
      </c>
      <c r="H416">
        <v>0.29036318412492174</v>
      </c>
      <c r="I416">
        <v>-213668</v>
      </c>
      <c r="J416">
        <v>9.0459259761531408E-3</v>
      </c>
      <c r="K416">
        <v>0.76078427303482155</v>
      </c>
      <c r="L416" s="126">
        <v>160064.15</v>
      </c>
      <c r="M416">
        <v>39226</v>
      </c>
      <c r="N416">
        <v>46</v>
      </c>
      <c r="O416">
        <v>71.45</v>
      </c>
      <c r="P416">
        <v>0</v>
      </c>
      <c r="Q416">
        <v>289.45999999999998</v>
      </c>
      <c r="R416">
        <v>8428.7000000000007</v>
      </c>
      <c r="S416">
        <v>1912.6338599999999</v>
      </c>
      <c r="T416">
        <v>2163.0964804012701</v>
      </c>
      <c r="U416">
        <v>0.32852298714402101</v>
      </c>
      <c r="V416">
        <v>8.1358367774582802E-2</v>
      </c>
      <c r="W416">
        <v>1.0244747000348499E-2</v>
      </c>
      <c r="X416">
        <v>7452.7</v>
      </c>
      <c r="Y416">
        <v>100.34</v>
      </c>
      <c r="Z416">
        <v>57674.609527606095</v>
      </c>
      <c r="AA416">
        <v>15.513761467889898</v>
      </c>
      <c r="AB416">
        <v>19.061529400039863</v>
      </c>
      <c r="AC416">
        <v>11.75</v>
      </c>
      <c r="AD416">
        <v>162.77734978723404</v>
      </c>
      <c r="AE416">
        <v>0.69779999999999998</v>
      </c>
      <c r="AF416">
        <v>0.11705002188799768</v>
      </c>
      <c r="AG416">
        <v>0.16842503962014549</v>
      </c>
      <c r="AH416">
        <v>0.29087584025273217</v>
      </c>
      <c r="AI416">
        <v>180.22686265734103</v>
      </c>
      <c r="AJ416">
        <v>4.7276939032456458</v>
      </c>
      <c r="AK416">
        <v>1.2330486092576907</v>
      </c>
      <c r="AL416">
        <v>2.09356139109043</v>
      </c>
      <c r="AM416">
        <v>1</v>
      </c>
      <c r="AN416">
        <v>1.2388167661101299</v>
      </c>
      <c r="AO416">
        <v>40</v>
      </c>
      <c r="AP416">
        <v>1.5122873345935728E-2</v>
      </c>
      <c r="AQ416">
        <v>24.68</v>
      </c>
      <c r="AR416">
        <v>2.9783210138129594</v>
      </c>
      <c r="AS416">
        <v>103403.48999999999</v>
      </c>
      <c r="AT416">
        <v>0.52599949498146215</v>
      </c>
      <c r="AU416">
        <v>16120957.82</v>
      </c>
    </row>
    <row r="417" spans="1:47" ht="15" x14ac:dyDescent="0.25">
      <c r="A417" t="s">
        <v>1196</v>
      </c>
      <c r="B417" t="s">
        <v>461</v>
      </c>
      <c r="C417" t="s">
        <v>109</v>
      </c>
      <c r="D417"/>
      <c r="E417">
        <v>99.737000000000009</v>
      </c>
      <c r="F417" t="s">
        <v>1539</v>
      </c>
      <c r="G417">
        <v>49426187</v>
      </c>
      <c r="H417">
        <v>3.3574206601677106</v>
      </c>
      <c r="I417">
        <v>50324779</v>
      </c>
      <c r="J417">
        <v>0</v>
      </c>
      <c r="K417">
        <v>0.79427945109651044</v>
      </c>
      <c r="L417" s="126">
        <v>506345.65730000002</v>
      </c>
      <c r="M417">
        <v>91380</v>
      </c>
      <c r="N417">
        <v>12</v>
      </c>
      <c r="O417">
        <v>6.9600000000000009</v>
      </c>
      <c r="P417">
        <v>0</v>
      </c>
      <c r="Q417">
        <v>1</v>
      </c>
      <c r="R417">
        <v>23907.8</v>
      </c>
      <c r="S417">
        <v>1992.8128369999999</v>
      </c>
      <c r="T417">
        <v>2396.7296196453899</v>
      </c>
      <c r="U417">
        <v>0.12849414568479101</v>
      </c>
      <c r="V417">
        <v>0.13917161955736601</v>
      </c>
      <c r="W417">
        <v>2.1822836140231099E-2</v>
      </c>
      <c r="X417">
        <v>19878.7</v>
      </c>
      <c r="Y417">
        <v>159.24</v>
      </c>
      <c r="Z417">
        <v>85668.753139914596</v>
      </c>
      <c r="AA417">
        <v>15.472049689441</v>
      </c>
      <c r="AB417">
        <v>12.51452422130118</v>
      </c>
      <c r="AC417">
        <v>22</v>
      </c>
      <c r="AD417">
        <v>90.582401681818183</v>
      </c>
      <c r="AE417">
        <v>0</v>
      </c>
      <c r="AF417">
        <v>0.1221271080026301</v>
      </c>
      <c r="AG417">
        <v>0.13789635706832445</v>
      </c>
      <c r="AH417">
        <v>0.27101075324412488</v>
      </c>
      <c r="AI417">
        <v>244.90508638769873</v>
      </c>
      <c r="AJ417">
        <v>9.204137321995697</v>
      </c>
      <c r="AK417">
        <v>2.4616137690810369</v>
      </c>
      <c r="AL417">
        <v>4.9191604548714265</v>
      </c>
      <c r="AM417">
        <v>1</v>
      </c>
      <c r="AN417">
        <v>0.60039159914501605</v>
      </c>
      <c r="AO417">
        <v>25</v>
      </c>
      <c r="AP417">
        <v>5.0445103857566766E-2</v>
      </c>
      <c r="AQ417">
        <v>50.24</v>
      </c>
      <c r="AR417" t="s">
        <v>1561</v>
      </c>
      <c r="AS417">
        <v>74134.739999999991</v>
      </c>
      <c r="AT417">
        <v>0.24834522658966368</v>
      </c>
      <c r="AU417">
        <v>47643771.030000001</v>
      </c>
    </row>
    <row r="418" spans="1:47" ht="15" x14ac:dyDescent="0.25">
      <c r="A418" t="s">
        <v>1197</v>
      </c>
      <c r="B418" t="s">
        <v>265</v>
      </c>
      <c r="C418" t="s">
        <v>237</v>
      </c>
      <c r="D418"/>
      <c r="E418">
        <v>86.186999999999998</v>
      </c>
      <c r="F418" t="s">
        <v>1540</v>
      </c>
      <c r="G418">
        <v>2576236</v>
      </c>
      <c r="H418">
        <v>0.2597817545800733</v>
      </c>
      <c r="I418">
        <v>2368451</v>
      </c>
      <c r="J418">
        <v>6.9040132438336326E-3</v>
      </c>
      <c r="K418">
        <v>0.74428105837456759</v>
      </c>
      <c r="L418" s="126">
        <v>140678.03779999999</v>
      </c>
      <c r="M418">
        <v>40152</v>
      </c>
      <c r="N418">
        <v>0</v>
      </c>
      <c r="O418">
        <v>92.34</v>
      </c>
      <c r="P418">
        <v>0</v>
      </c>
      <c r="Q418">
        <v>182.94</v>
      </c>
      <c r="R418">
        <v>11457.800000000001</v>
      </c>
      <c r="S418">
        <v>3647.3904440000001</v>
      </c>
      <c r="T418">
        <v>4490.9724115113304</v>
      </c>
      <c r="U418">
        <v>0.46802653272510503</v>
      </c>
      <c r="V418">
        <v>0.13593856693232001</v>
      </c>
      <c r="W418">
        <v>2.54887025196143E-3</v>
      </c>
      <c r="X418">
        <v>9305.6</v>
      </c>
      <c r="Y418">
        <v>223.55</v>
      </c>
      <c r="Z418">
        <v>62333.115634086302</v>
      </c>
      <c r="AA418">
        <v>7.8149779735682801</v>
      </c>
      <c r="AB418">
        <v>16.315770270632967</v>
      </c>
      <c r="AC418">
        <v>25.650000000000002</v>
      </c>
      <c r="AD418">
        <v>142.19845785575049</v>
      </c>
      <c r="AE418">
        <v>0.8417</v>
      </c>
      <c r="AF418">
        <v>0.10638709401226973</v>
      </c>
      <c r="AG418">
        <v>0.16602762525141254</v>
      </c>
      <c r="AH418">
        <v>0.27635152107461475</v>
      </c>
      <c r="AI418">
        <v>217.60681018004004</v>
      </c>
      <c r="AJ418">
        <v>5.0194914180096442</v>
      </c>
      <c r="AK418">
        <v>0.77136103576049808</v>
      </c>
      <c r="AL418">
        <v>2.9015478450844592</v>
      </c>
      <c r="AM418">
        <v>2</v>
      </c>
      <c r="AN418">
        <v>1.0427358426666</v>
      </c>
      <c r="AO418">
        <v>61</v>
      </c>
      <c r="AP418">
        <v>2.5821596244131457E-2</v>
      </c>
      <c r="AQ418">
        <v>31.39</v>
      </c>
      <c r="AR418">
        <v>3.0696392110928059</v>
      </c>
      <c r="AS418">
        <v>214487.12000000011</v>
      </c>
      <c r="AT418">
        <v>0.55730102813320981</v>
      </c>
      <c r="AU418">
        <v>41791200.810000002</v>
      </c>
    </row>
    <row r="419" spans="1:47" ht="15" x14ac:dyDescent="0.25">
      <c r="A419" t="s">
        <v>1198</v>
      </c>
      <c r="B419" t="s">
        <v>266</v>
      </c>
      <c r="C419" t="s">
        <v>267</v>
      </c>
      <c r="D419"/>
      <c r="E419">
        <v>86.271000000000001</v>
      </c>
      <c r="F419" t="s">
        <v>1541</v>
      </c>
      <c r="G419">
        <v>1038527</v>
      </c>
      <c r="H419">
        <v>0.41296836999310338</v>
      </c>
      <c r="I419">
        <v>1115674</v>
      </c>
      <c r="J419">
        <v>0</v>
      </c>
      <c r="K419">
        <v>0.69834569049351114</v>
      </c>
      <c r="L419" s="126">
        <v>139302.3653</v>
      </c>
      <c r="M419">
        <v>35490</v>
      </c>
      <c r="N419">
        <v>47</v>
      </c>
      <c r="O419">
        <v>49.989999999999995</v>
      </c>
      <c r="P419">
        <v>0</v>
      </c>
      <c r="Q419">
        <v>-25.099999999999994</v>
      </c>
      <c r="R419">
        <v>10571.7</v>
      </c>
      <c r="S419">
        <v>1504.8896179999999</v>
      </c>
      <c r="T419">
        <v>1864.4954970474801</v>
      </c>
      <c r="U419">
        <v>0.52470431555598596</v>
      </c>
      <c r="V419">
        <v>0.13832836276500901</v>
      </c>
      <c r="W419">
        <v>4.5643813458749002E-2</v>
      </c>
      <c r="X419">
        <v>8532.7000000000007</v>
      </c>
      <c r="Y419">
        <v>97.52</v>
      </c>
      <c r="Z419">
        <v>54877.625102543105</v>
      </c>
      <c r="AA419">
        <v>13.926605504587199</v>
      </c>
      <c r="AB419">
        <v>15.431599856439705</v>
      </c>
      <c r="AC419">
        <v>7.26</v>
      </c>
      <c r="AD419">
        <v>207.28507134986225</v>
      </c>
      <c r="AE419">
        <v>0.55379999999999996</v>
      </c>
      <c r="AF419">
        <v>0.12265657065203085</v>
      </c>
      <c r="AG419">
        <v>0.15435126443744446</v>
      </c>
      <c r="AH419">
        <v>0.28544273185052271</v>
      </c>
      <c r="AI419">
        <v>156.91449869514616</v>
      </c>
      <c r="AJ419">
        <v>6.6379324042195487</v>
      </c>
      <c r="AK419">
        <v>1.6421550866227095</v>
      </c>
      <c r="AL419">
        <v>3.3677255768848009</v>
      </c>
      <c r="AM419">
        <v>4.8</v>
      </c>
      <c r="AN419">
        <v>0.88076123009052998</v>
      </c>
      <c r="AO419">
        <v>25</v>
      </c>
      <c r="AP419">
        <v>0.10487444608567208</v>
      </c>
      <c r="AQ419">
        <v>20.36</v>
      </c>
      <c r="AR419">
        <v>3.3882586216669233</v>
      </c>
      <c r="AS419">
        <v>-38078.560000000056</v>
      </c>
      <c r="AT419">
        <v>0.69109166162555502</v>
      </c>
      <c r="AU419">
        <v>15909196.800000001</v>
      </c>
    </row>
    <row r="420" spans="1:47" ht="15" x14ac:dyDescent="0.25">
      <c r="A420" t="s">
        <v>1199</v>
      </c>
      <c r="B420" t="s">
        <v>716</v>
      </c>
      <c r="C420" t="s">
        <v>100</v>
      </c>
      <c r="D420"/>
      <c r="E420">
        <v>87.191000000000003</v>
      </c>
      <c r="F420" t="s">
        <v>1540</v>
      </c>
      <c r="G420">
        <v>521527</v>
      </c>
      <c r="H420">
        <v>0.3169016575500801</v>
      </c>
      <c r="I420">
        <v>588158</v>
      </c>
      <c r="J420">
        <v>0</v>
      </c>
      <c r="K420">
        <v>0.64122390956300124</v>
      </c>
      <c r="L420" s="126">
        <v>122686.96030000001</v>
      </c>
      <c r="M420">
        <v>36808</v>
      </c>
      <c r="N420">
        <v>23</v>
      </c>
      <c r="O420">
        <v>19.53</v>
      </c>
      <c r="P420">
        <v>0</v>
      </c>
      <c r="Q420">
        <v>8.5200000000000031</v>
      </c>
      <c r="R420">
        <v>9559.4</v>
      </c>
      <c r="S420">
        <v>819.70042699999999</v>
      </c>
      <c r="T420">
        <v>1010.6165449641501</v>
      </c>
      <c r="U420">
        <v>0.42578113235507697</v>
      </c>
      <c r="V420">
        <v>0.146134074174393</v>
      </c>
      <c r="W420">
        <v>4.8798315436280699E-3</v>
      </c>
      <c r="X420">
        <v>7753.5</v>
      </c>
      <c r="Y420">
        <v>56.15</v>
      </c>
      <c r="Z420">
        <v>46662.367230632204</v>
      </c>
      <c r="AA420">
        <v>12.293333333333299</v>
      </c>
      <c r="AB420">
        <v>14.598404755120214</v>
      </c>
      <c r="AC420">
        <v>6.43</v>
      </c>
      <c r="AD420">
        <v>127.48062628304821</v>
      </c>
      <c r="AE420">
        <v>0.75309999999999999</v>
      </c>
      <c r="AF420">
        <v>0.17676030349792393</v>
      </c>
      <c r="AG420">
        <v>0.16334479045263087</v>
      </c>
      <c r="AH420">
        <v>0.34304298462166405</v>
      </c>
      <c r="AI420">
        <v>154.18193749458666</v>
      </c>
      <c r="AJ420">
        <v>6.2834328192874036</v>
      </c>
      <c r="AK420">
        <v>1.4383998639057469</v>
      </c>
      <c r="AL420">
        <v>3.19825894305405</v>
      </c>
      <c r="AM420">
        <v>0.5</v>
      </c>
      <c r="AN420">
        <v>1.1350954893883101</v>
      </c>
      <c r="AO420">
        <v>35</v>
      </c>
      <c r="AP420">
        <v>9.9403578528827041E-3</v>
      </c>
      <c r="AQ420">
        <v>9.2899999999999991</v>
      </c>
      <c r="AR420">
        <v>3.3854304188866617</v>
      </c>
      <c r="AS420">
        <v>5440.820000000007</v>
      </c>
      <c r="AT420">
        <v>0.52784866705672429</v>
      </c>
      <c r="AU420">
        <v>7835841.5199999996</v>
      </c>
    </row>
    <row r="421" spans="1:47" ht="15" x14ac:dyDescent="0.25">
      <c r="A421" t="s">
        <v>1200</v>
      </c>
      <c r="B421" t="s">
        <v>784</v>
      </c>
      <c r="C421" t="s">
        <v>124</v>
      </c>
      <c r="D421"/>
      <c r="E421">
        <v>84.291000000000011</v>
      </c>
      <c r="F421" t="s">
        <v>1539</v>
      </c>
      <c r="G421">
        <v>334099</v>
      </c>
      <c r="H421">
        <v>0.32491859932326816</v>
      </c>
      <c r="I421">
        <v>333388</v>
      </c>
      <c r="J421">
        <v>2.0775603637297486E-2</v>
      </c>
      <c r="K421">
        <v>0.74899498184501756</v>
      </c>
      <c r="L421" s="126">
        <v>171796.86189999999</v>
      </c>
      <c r="M421">
        <v>45158</v>
      </c>
      <c r="N421">
        <v>52</v>
      </c>
      <c r="O421">
        <v>25.319999999999997</v>
      </c>
      <c r="P421">
        <v>0</v>
      </c>
      <c r="Q421">
        <v>37.279999999999994</v>
      </c>
      <c r="R421">
        <v>9818.4</v>
      </c>
      <c r="S421">
        <v>1482.0538309999999</v>
      </c>
      <c r="T421">
        <v>1719.8280802440599</v>
      </c>
      <c r="U421">
        <v>0.25382664659769699</v>
      </c>
      <c r="V421">
        <v>0.13446906841806899</v>
      </c>
      <c r="W421">
        <v>8.3425309805767805E-4</v>
      </c>
      <c r="X421">
        <v>8460.9</v>
      </c>
      <c r="Y421">
        <v>75.44</v>
      </c>
      <c r="Z421">
        <v>58494.242576882301</v>
      </c>
      <c r="AA421">
        <v>15.346153846153799</v>
      </c>
      <c r="AB421">
        <v>19.645464355779428</v>
      </c>
      <c r="AC421">
        <v>7</v>
      </c>
      <c r="AD421">
        <v>211.72197585714284</v>
      </c>
      <c r="AE421">
        <v>0.52049999999999996</v>
      </c>
      <c r="AF421">
        <v>0.10503597559453395</v>
      </c>
      <c r="AG421">
        <v>0.16807333220606216</v>
      </c>
      <c r="AH421">
        <v>0.2781539063072288</v>
      </c>
      <c r="AI421">
        <v>163.40567051912976</v>
      </c>
      <c r="AJ421">
        <v>5.9393302391649048</v>
      </c>
      <c r="AK421">
        <v>1.911639510108351</v>
      </c>
      <c r="AL421">
        <v>2.3578571782505287</v>
      </c>
      <c r="AM421">
        <v>0.5</v>
      </c>
      <c r="AN421">
        <v>2.0491302709441199</v>
      </c>
      <c r="AO421">
        <v>102</v>
      </c>
      <c r="AP421">
        <v>4.736371760500447E-2</v>
      </c>
      <c r="AQ421">
        <v>12.65</v>
      </c>
      <c r="AR421">
        <v>3.917018300932849</v>
      </c>
      <c r="AS421">
        <v>-42641.119999999995</v>
      </c>
      <c r="AT421">
        <v>0.45937752595858455</v>
      </c>
      <c r="AU421">
        <v>14551328.6</v>
      </c>
    </row>
    <row r="422" spans="1:47" ht="15" x14ac:dyDescent="0.25">
      <c r="A422" t="s">
        <v>1201</v>
      </c>
      <c r="B422" t="s">
        <v>579</v>
      </c>
      <c r="C422" t="s">
        <v>237</v>
      </c>
      <c r="D422"/>
      <c r="E422">
        <v>108.908</v>
      </c>
      <c r="F422" t="s">
        <v>1539</v>
      </c>
      <c r="G422">
        <v>-1844979</v>
      </c>
      <c r="H422">
        <v>0.4616835451551069</v>
      </c>
      <c r="I422">
        <v>-1803486</v>
      </c>
      <c r="J422">
        <v>0</v>
      </c>
      <c r="K422">
        <v>0.7289635605941589</v>
      </c>
      <c r="L422" s="126">
        <v>165605.315</v>
      </c>
      <c r="M422">
        <v>81849</v>
      </c>
      <c r="N422">
        <v>3</v>
      </c>
      <c r="O422">
        <v>14.829999999999998</v>
      </c>
      <c r="P422">
        <v>0</v>
      </c>
      <c r="Q422">
        <v>0</v>
      </c>
      <c r="R422">
        <v>15511.300000000001</v>
      </c>
      <c r="S422">
        <v>906.70943</v>
      </c>
      <c r="T422">
        <v>988.06344618668697</v>
      </c>
      <c r="U422">
        <v>3.30866747465062E-3</v>
      </c>
      <c r="V422">
        <v>4.2439907126586303E-2</v>
      </c>
      <c r="W422">
        <v>2.8001131520160802E-3</v>
      </c>
      <c r="X422">
        <v>14234.2</v>
      </c>
      <c r="Y422">
        <v>69.88</v>
      </c>
      <c r="Z422">
        <v>74015.624642243798</v>
      </c>
      <c r="AA422">
        <v>14.444444444444398</v>
      </c>
      <c r="AB422">
        <v>12.975235117344019</v>
      </c>
      <c r="AC422">
        <v>12.1</v>
      </c>
      <c r="AD422">
        <v>74.934663636363638</v>
      </c>
      <c r="AE422">
        <v>0.47620000000000001</v>
      </c>
      <c r="AF422">
        <v>0.13228204734227525</v>
      </c>
      <c r="AG422">
        <v>0.12635534317792041</v>
      </c>
      <c r="AH422">
        <v>0.26700646381053095</v>
      </c>
      <c r="AI422">
        <v>224.54492394548052</v>
      </c>
      <c r="AJ422">
        <v>5.7288963000437141</v>
      </c>
      <c r="AK422">
        <v>0.96962548564075113</v>
      </c>
      <c r="AL422">
        <v>2.8502991203210262</v>
      </c>
      <c r="AM422">
        <v>4</v>
      </c>
      <c r="AN422" t="s">
        <v>1561</v>
      </c>
      <c r="AO422">
        <v>2</v>
      </c>
      <c r="AP422">
        <v>0.86206896551724133</v>
      </c>
      <c r="AQ422" t="s">
        <v>1561</v>
      </c>
      <c r="AR422" t="s">
        <v>1561</v>
      </c>
      <c r="AS422" t="s">
        <v>1561</v>
      </c>
      <c r="AT422" t="s">
        <v>1561</v>
      </c>
      <c r="AU422">
        <v>14064280.68</v>
      </c>
    </row>
    <row r="423" spans="1:47" ht="15" x14ac:dyDescent="0.25">
      <c r="A423" t="s">
        <v>1202</v>
      </c>
      <c r="B423" t="s">
        <v>671</v>
      </c>
      <c r="C423" t="s">
        <v>665</v>
      </c>
      <c r="D423"/>
      <c r="E423">
        <v>94.283000000000001</v>
      </c>
      <c r="F423" t="s">
        <v>1539</v>
      </c>
      <c r="G423">
        <v>-457954</v>
      </c>
      <c r="H423">
        <v>0.25959658946626041</v>
      </c>
      <c r="I423">
        <v>-549212</v>
      </c>
      <c r="J423">
        <v>0</v>
      </c>
      <c r="K423">
        <v>0.75529217120089831</v>
      </c>
      <c r="L423" s="126">
        <v>147378.9418</v>
      </c>
      <c r="M423">
        <v>40298</v>
      </c>
      <c r="N423" t="s">
        <v>1561</v>
      </c>
      <c r="O423">
        <v>13.28</v>
      </c>
      <c r="P423">
        <v>0</v>
      </c>
      <c r="Q423">
        <v>20.300000000000004</v>
      </c>
      <c r="R423">
        <v>9572.1</v>
      </c>
      <c r="S423">
        <v>1508.8062990000001</v>
      </c>
      <c r="T423">
        <v>1757.65282339134</v>
      </c>
      <c r="U423">
        <v>0.219917199590111</v>
      </c>
      <c r="V423">
        <v>0.12170351894852501</v>
      </c>
      <c r="W423">
        <v>4.76427292540088E-3</v>
      </c>
      <c r="X423">
        <v>8216.9</v>
      </c>
      <c r="Y423">
        <v>87.68</v>
      </c>
      <c r="Z423">
        <v>55016.7376893248</v>
      </c>
      <c r="AA423">
        <v>12.969072164948498</v>
      </c>
      <c r="AB423">
        <v>17.208101037864964</v>
      </c>
      <c r="AC423">
        <v>7.12</v>
      </c>
      <c r="AD423">
        <v>211.9109970505618</v>
      </c>
      <c r="AE423">
        <v>0.35439999999999999</v>
      </c>
      <c r="AF423">
        <v>0.10818137904538119</v>
      </c>
      <c r="AG423">
        <v>0.19539308066299371</v>
      </c>
      <c r="AH423">
        <v>0.30914962818870523</v>
      </c>
      <c r="AI423">
        <v>158.84013750395934</v>
      </c>
      <c r="AJ423">
        <v>6.5531866944283337</v>
      </c>
      <c r="AK423">
        <v>1.1849760284404089</v>
      </c>
      <c r="AL423">
        <v>2.7444902549038428</v>
      </c>
      <c r="AM423">
        <v>2</v>
      </c>
      <c r="AN423">
        <v>0.89678045470021195</v>
      </c>
      <c r="AO423">
        <v>61</v>
      </c>
      <c r="AP423">
        <v>0.15805168986083498</v>
      </c>
      <c r="AQ423">
        <v>15.25</v>
      </c>
      <c r="AR423">
        <v>3.2925441414723893</v>
      </c>
      <c r="AS423">
        <v>30029.470000000088</v>
      </c>
      <c r="AT423">
        <v>0.75025461494901202</v>
      </c>
      <c r="AU423">
        <v>14442484.039999999</v>
      </c>
    </row>
    <row r="424" spans="1:47" ht="15" x14ac:dyDescent="0.25">
      <c r="A424" t="s">
        <v>1203</v>
      </c>
      <c r="B424" t="s">
        <v>672</v>
      </c>
      <c r="C424" t="s">
        <v>665</v>
      </c>
      <c r="D424"/>
      <c r="E424">
        <v>100.49300000000001</v>
      </c>
      <c r="F424" t="s">
        <v>1539</v>
      </c>
      <c r="G424">
        <v>182524</v>
      </c>
      <c r="H424">
        <v>0.94261573615474137</v>
      </c>
      <c r="I424">
        <v>-23528</v>
      </c>
      <c r="J424">
        <v>0</v>
      </c>
      <c r="K424">
        <v>0.78464299471131249</v>
      </c>
      <c r="L424" s="126">
        <v>195108.49359999999</v>
      </c>
      <c r="M424">
        <v>44351</v>
      </c>
      <c r="N424">
        <v>3</v>
      </c>
      <c r="O424">
        <v>2.34</v>
      </c>
      <c r="P424">
        <v>0</v>
      </c>
      <c r="Q424">
        <v>21.659999999999997</v>
      </c>
      <c r="R424">
        <v>11920.800000000001</v>
      </c>
      <c r="S424">
        <v>418.82489499999997</v>
      </c>
      <c r="T424">
        <v>479.28400787699007</v>
      </c>
      <c r="U424">
        <v>0.111637814652828</v>
      </c>
      <c r="V424">
        <v>0.135844804545346</v>
      </c>
      <c r="W424" t="s">
        <v>1561</v>
      </c>
      <c r="X424">
        <v>10417</v>
      </c>
      <c r="Y424">
        <v>31.09</v>
      </c>
      <c r="Z424">
        <v>54551.4339015761</v>
      </c>
      <c r="AA424">
        <v>16.945945945945898</v>
      </c>
      <c r="AB424">
        <v>13.47137005467996</v>
      </c>
      <c r="AC424">
        <v>5.1100000000000003</v>
      </c>
      <c r="AD424">
        <v>81.96181898238747</v>
      </c>
      <c r="AE424">
        <v>0.69779999999999998</v>
      </c>
      <c r="AF424">
        <v>0.11358786420713522</v>
      </c>
      <c r="AG424">
        <v>0.16359177840339004</v>
      </c>
      <c r="AH424">
        <v>0.29688627999579364</v>
      </c>
      <c r="AI424">
        <v>317.43576274280451</v>
      </c>
      <c r="AJ424">
        <v>3.6559432117337347</v>
      </c>
      <c r="AK424">
        <v>0.98260233170364797</v>
      </c>
      <c r="AL424">
        <v>2.3087374200827382</v>
      </c>
      <c r="AM424">
        <v>0.5</v>
      </c>
      <c r="AN424">
        <v>1.37332136936718</v>
      </c>
      <c r="AO424">
        <v>43</v>
      </c>
      <c r="AP424">
        <v>0</v>
      </c>
      <c r="AQ424">
        <v>5</v>
      </c>
      <c r="AR424" t="s">
        <v>1561</v>
      </c>
      <c r="AS424">
        <v>24227.150000000023</v>
      </c>
      <c r="AT424">
        <v>0.77855395338373523</v>
      </c>
      <c r="AU424">
        <v>4992721.46</v>
      </c>
    </row>
    <row r="425" spans="1:47" ht="15" x14ac:dyDescent="0.25">
      <c r="A425" t="s">
        <v>1204</v>
      </c>
      <c r="B425" t="s">
        <v>268</v>
      </c>
      <c r="C425" t="s">
        <v>269</v>
      </c>
      <c r="D425"/>
      <c r="E425">
        <v>65.016000000000005</v>
      </c>
      <c r="F425" t="s">
        <v>1540</v>
      </c>
      <c r="G425">
        <v>1184658</v>
      </c>
      <c r="H425">
        <v>0.14048616734025807</v>
      </c>
      <c r="I425">
        <v>917911</v>
      </c>
      <c r="J425">
        <v>0</v>
      </c>
      <c r="K425">
        <v>0.73591315014890835</v>
      </c>
      <c r="L425" s="126">
        <v>54364.949800000002</v>
      </c>
      <c r="M425">
        <v>26377</v>
      </c>
      <c r="N425">
        <v>17</v>
      </c>
      <c r="O425">
        <v>120.88000000000001</v>
      </c>
      <c r="P425">
        <v>123.36</v>
      </c>
      <c r="Q425">
        <v>-186.75</v>
      </c>
      <c r="R425">
        <v>12009.1</v>
      </c>
      <c r="S425">
        <v>2958.3553740000002</v>
      </c>
      <c r="T425">
        <v>4282.4710425590602</v>
      </c>
      <c r="U425">
        <v>0.98113974964253203</v>
      </c>
      <c r="V425">
        <v>0.16917653281231501</v>
      </c>
      <c r="W425">
        <v>0.24976548169090901</v>
      </c>
      <c r="X425">
        <v>8296</v>
      </c>
      <c r="Y425">
        <v>187.36</v>
      </c>
      <c r="Z425">
        <v>63135.558497011101</v>
      </c>
      <c r="AA425">
        <v>11.886699507389201</v>
      </c>
      <c r="AB425">
        <v>15.789684959436379</v>
      </c>
      <c r="AC425">
        <v>18.82</v>
      </c>
      <c r="AD425">
        <v>157.19210276301808</v>
      </c>
      <c r="AE425">
        <v>0.58699999999999997</v>
      </c>
      <c r="AF425">
        <v>0.10646478602201635</v>
      </c>
      <c r="AG425">
        <v>0.18159943329920317</v>
      </c>
      <c r="AH425">
        <v>0.29524612550003354</v>
      </c>
      <c r="AI425">
        <v>183.44314032368175</v>
      </c>
      <c r="AJ425">
        <v>6.3034691075936538</v>
      </c>
      <c r="AK425">
        <v>1.5555277967163574</v>
      </c>
      <c r="AL425">
        <v>3.6511476902098803</v>
      </c>
      <c r="AM425">
        <v>1</v>
      </c>
      <c r="AN425">
        <v>0.864706356069322</v>
      </c>
      <c r="AO425">
        <v>5</v>
      </c>
      <c r="AP425">
        <v>9.0832632464255672E-2</v>
      </c>
      <c r="AQ425">
        <v>219</v>
      </c>
      <c r="AR425">
        <v>2.5279300492935688</v>
      </c>
      <c r="AS425">
        <v>55641.260000000009</v>
      </c>
      <c r="AT425">
        <v>0.74020669176185461</v>
      </c>
      <c r="AU425">
        <v>35527285.880000003</v>
      </c>
    </row>
    <row r="426" spans="1:47" ht="15" x14ac:dyDescent="0.25">
      <c r="A426" t="s">
        <v>1205</v>
      </c>
      <c r="B426" t="s">
        <v>683</v>
      </c>
      <c r="C426" t="s">
        <v>143</v>
      </c>
      <c r="D426"/>
      <c r="E426">
        <v>68.025999999999996</v>
      </c>
      <c r="F426" t="s">
        <v>1539</v>
      </c>
      <c r="G426">
        <v>860278</v>
      </c>
      <c r="H426">
        <v>0.31754086854388242</v>
      </c>
      <c r="I426">
        <v>1039955</v>
      </c>
      <c r="J426">
        <v>4.7144592295593549E-3</v>
      </c>
      <c r="K426">
        <v>0.59798847808372702</v>
      </c>
      <c r="L426" s="126">
        <v>99812.96</v>
      </c>
      <c r="M426">
        <v>35648</v>
      </c>
      <c r="N426">
        <v>8</v>
      </c>
      <c r="O426">
        <v>25.22</v>
      </c>
      <c r="P426">
        <v>0</v>
      </c>
      <c r="Q426">
        <v>-10.820000000000007</v>
      </c>
      <c r="R426">
        <v>10608.300000000001</v>
      </c>
      <c r="S426">
        <v>833.14473199999998</v>
      </c>
      <c r="T426">
        <v>1140.6441628165601</v>
      </c>
      <c r="U426">
        <v>0.99394571698498102</v>
      </c>
      <c r="V426">
        <v>0.14170570666226101</v>
      </c>
      <c r="W426" t="s">
        <v>1561</v>
      </c>
      <c r="X426">
        <v>7748.4000000000005</v>
      </c>
      <c r="Y426">
        <v>51.59</v>
      </c>
      <c r="Z426">
        <v>52030.376041868607</v>
      </c>
      <c r="AA426">
        <v>9.8484848484848495</v>
      </c>
      <c r="AB426">
        <v>16.149345454545454</v>
      </c>
      <c r="AC426">
        <v>6.1400000000000006</v>
      </c>
      <c r="AD426">
        <v>135.69132442996741</v>
      </c>
      <c r="AE426">
        <v>0.8417</v>
      </c>
      <c r="AF426">
        <v>0.1234422392149946</v>
      </c>
      <c r="AG426">
        <v>0.18305531658529239</v>
      </c>
      <c r="AH426">
        <v>0.31015659615039987</v>
      </c>
      <c r="AI426">
        <v>214.48854339032178</v>
      </c>
      <c r="AJ426">
        <v>4.3331898712926691</v>
      </c>
      <c r="AK426">
        <v>1.1754165081141579</v>
      </c>
      <c r="AL426">
        <v>2.591329210968103</v>
      </c>
      <c r="AM426">
        <v>3</v>
      </c>
      <c r="AN426">
        <v>1.5718941480134401</v>
      </c>
      <c r="AO426">
        <v>109</v>
      </c>
      <c r="AP426">
        <v>4.3981481481481483E-2</v>
      </c>
      <c r="AQ426">
        <v>4.28</v>
      </c>
      <c r="AR426">
        <v>2.5674634342370557</v>
      </c>
      <c r="AS426">
        <v>-44024.719999999972</v>
      </c>
      <c r="AT426">
        <v>0.60627054545321313</v>
      </c>
      <c r="AU426">
        <v>8838221.1600000001</v>
      </c>
    </row>
    <row r="427" spans="1:47" ht="15" x14ac:dyDescent="0.25">
      <c r="A427" t="s">
        <v>1206</v>
      </c>
      <c r="B427" t="s">
        <v>673</v>
      </c>
      <c r="C427" t="s">
        <v>665</v>
      </c>
      <c r="D427"/>
      <c r="E427">
        <v>92.983000000000004</v>
      </c>
      <c r="F427" t="s">
        <v>1540</v>
      </c>
      <c r="G427">
        <v>779677</v>
      </c>
      <c r="H427">
        <v>0.68313299228984192</v>
      </c>
      <c r="I427">
        <v>758473</v>
      </c>
      <c r="J427">
        <v>0</v>
      </c>
      <c r="K427">
        <v>0.6028871144620882</v>
      </c>
      <c r="L427" s="126">
        <v>188305.30559999999</v>
      </c>
      <c r="M427">
        <v>41947</v>
      </c>
      <c r="N427">
        <v>17</v>
      </c>
      <c r="O427">
        <v>8.379999999999999</v>
      </c>
      <c r="P427">
        <v>0</v>
      </c>
      <c r="Q427">
        <v>-2.0600000000000023</v>
      </c>
      <c r="R427">
        <v>11768</v>
      </c>
      <c r="S427">
        <v>536.96918400000004</v>
      </c>
      <c r="T427">
        <v>614.55467811723702</v>
      </c>
      <c r="U427">
        <v>0.21304185120612101</v>
      </c>
      <c r="V427">
        <v>0.12986783614010899</v>
      </c>
      <c r="W427">
        <v>6.4674847337235699E-4</v>
      </c>
      <c r="X427">
        <v>10282.300000000001</v>
      </c>
      <c r="Y427">
        <v>35.770000000000003</v>
      </c>
      <c r="Z427">
        <v>48150.241822756499</v>
      </c>
      <c r="AA427">
        <v>12.132075471698098</v>
      </c>
      <c r="AB427">
        <v>15.011718870561923</v>
      </c>
      <c r="AC427">
        <v>4.1100000000000003</v>
      </c>
      <c r="AD427">
        <v>130.64943649635038</v>
      </c>
      <c r="AE427">
        <v>0.47620000000000001</v>
      </c>
      <c r="AF427">
        <v>0.10686169824071821</v>
      </c>
      <c r="AG427">
        <v>0.17574483465790261</v>
      </c>
      <c r="AH427">
        <v>0.28656320150048253</v>
      </c>
      <c r="AI427">
        <v>227.87341181947602</v>
      </c>
      <c r="AJ427">
        <v>6.0514144212616765</v>
      </c>
      <c r="AK427">
        <v>1.4198992325986222</v>
      </c>
      <c r="AL427">
        <v>2.8389267822263626</v>
      </c>
      <c r="AM427">
        <v>0.5</v>
      </c>
      <c r="AN427">
        <v>1.4478810150939201</v>
      </c>
      <c r="AO427">
        <v>68</v>
      </c>
      <c r="AP427">
        <v>7.1641791044776124E-2</v>
      </c>
      <c r="AQ427">
        <v>4.5</v>
      </c>
      <c r="AR427">
        <v>3.699009653640934</v>
      </c>
      <c r="AS427">
        <v>13900.709999999992</v>
      </c>
      <c r="AT427">
        <v>0.6230028524939214</v>
      </c>
      <c r="AU427">
        <v>6319051.0499999998</v>
      </c>
    </row>
    <row r="428" spans="1:47" ht="15" x14ac:dyDescent="0.25">
      <c r="A428" t="s">
        <v>1207</v>
      </c>
      <c r="B428" t="s">
        <v>609</v>
      </c>
      <c r="C428" t="s">
        <v>139</v>
      </c>
      <c r="D428"/>
      <c r="E428">
        <v>90.712000000000003</v>
      </c>
      <c r="F428" t="s">
        <v>1543</v>
      </c>
      <c r="G428">
        <v>-143711</v>
      </c>
      <c r="H428">
        <v>0.39471018707664612</v>
      </c>
      <c r="I428">
        <v>-229235</v>
      </c>
      <c r="J428" t="s">
        <v>1561</v>
      </c>
      <c r="K428">
        <v>0.73781543769806612</v>
      </c>
      <c r="L428" s="126">
        <v>194376.34049999999</v>
      </c>
      <c r="M428">
        <v>36954</v>
      </c>
      <c r="N428">
        <v>29</v>
      </c>
      <c r="O428">
        <v>7.16</v>
      </c>
      <c r="P428">
        <v>0</v>
      </c>
      <c r="Q428">
        <v>68.400000000000006</v>
      </c>
      <c r="R428">
        <v>11713.300000000001</v>
      </c>
      <c r="S428">
        <v>1065.378134</v>
      </c>
      <c r="T428">
        <v>1252.66831963548</v>
      </c>
      <c r="U428">
        <v>0.29765695472777598</v>
      </c>
      <c r="V428">
        <v>0.13376644071427901</v>
      </c>
      <c r="W428" t="s">
        <v>1561</v>
      </c>
      <c r="X428">
        <v>9962</v>
      </c>
      <c r="Y428">
        <v>60.82</v>
      </c>
      <c r="Z428">
        <v>57997.522525485001</v>
      </c>
      <c r="AA428">
        <v>14.986301369862998</v>
      </c>
      <c r="AB428">
        <v>17.516904537980928</v>
      </c>
      <c r="AC428">
        <v>5.6000000000000005</v>
      </c>
      <c r="AD428">
        <v>190.24609535714285</v>
      </c>
      <c r="AE428">
        <v>0.65339999999999998</v>
      </c>
      <c r="AF428">
        <v>0.1127066021861776</v>
      </c>
      <c r="AG428">
        <v>0.17435769515461663</v>
      </c>
      <c r="AH428">
        <v>0.29177676671132935</v>
      </c>
      <c r="AI428">
        <v>213.09147687087784</v>
      </c>
      <c r="AJ428">
        <v>5.1593013042731357</v>
      </c>
      <c r="AK428">
        <v>0.91863952110579117</v>
      </c>
      <c r="AL428">
        <v>2.8760613241830124</v>
      </c>
      <c r="AM428">
        <v>2</v>
      </c>
      <c r="AN428">
        <v>1.4749482453238401</v>
      </c>
      <c r="AO428">
        <v>161</v>
      </c>
      <c r="AP428">
        <v>0</v>
      </c>
      <c r="AQ428">
        <v>3.27</v>
      </c>
      <c r="AR428">
        <v>3.7740221313059727</v>
      </c>
      <c r="AS428">
        <v>-24482.390000000014</v>
      </c>
      <c r="AT428">
        <v>0.57766657085655315</v>
      </c>
      <c r="AU428">
        <v>12479046.189999999</v>
      </c>
    </row>
    <row r="429" spans="1:47" ht="15" x14ac:dyDescent="0.25">
      <c r="A429" t="s">
        <v>1208</v>
      </c>
      <c r="B429" t="s">
        <v>270</v>
      </c>
      <c r="C429" t="s">
        <v>109</v>
      </c>
      <c r="D429"/>
      <c r="E429">
        <v>81.241</v>
      </c>
      <c r="F429" t="s">
        <v>1543</v>
      </c>
      <c r="G429">
        <v>-179084</v>
      </c>
      <c r="H429">
        <v>4.8486219148337478E-3</v>
      </c>
      <c r="I429">
        <v>-153381</v>
      </c>
      <c r="J429">
        <v>1.6538658255086163E-3</v>
      </c>
      <c r="K429">
        <v>0.80288060527065197</v>
      </c>
      <c r="L429" s="126">
        <v>163644.95050000001</v>
      </c>
      <c r="M429">
        <v>36331</v>
      </c>
      <c r="N429">
        <v>167</v>
      </c>
      <c r="O429">
        <v>1511.2499999999995</v>
      </c>
      <c r="P429">
        <v>0</v>
      </c>
      <c r="Q429">
        <v>-40.18</v>
      </c>
      <c r="R429">
        <v>13293</v>
      </c>
      <c r="S429">
        <v>10658.299714000001</v>
      </c>
      <c r="T429">
        <v>13350.241509875099</v>
      </c>
      <c r="U429">
        <v>0.47567792706565598</v>
      </c>
      <c r="V429">
        <v>0.15645559176850901</v>
      </c>
      <c r="W429">
        <v>2.0848354330674598E-2</v>
      </c>
      <c r="X429">
        <v>10612.6</v>
      </c>
      <c r="Y429">
        <v>721.09</v>
      </c>
      <c r="Z429">
        <v>67960.796363838104</v>
      </c>
      <c r="AA429">
        <v>12.2916666666667</v>
      </c>
      <c r="AB429">
        <v>14.780817531792149</v>
      </c>
      <c r="AC429">
        <v>65.28</v>
      </c>
      <c r="AD429">
        <v>163.27052257965687</v>
      </c>
      <c r="AE429">
        <v>0.86380000000000001</v>
      </c>
      <c r="AF429">
        <v>0.11461954313584352</v>
      </c>
      <c r="AG429">
        <v>0.16171659909425876</v>
      </c>
      <c r="AH429">
        <v>0.28242312152104676</v>
      </c>
      <c r="AI429">
        <v>162.5344610758616</v>
      </c>
      <c r="AJ429">
        <v>5.4520867542822113</v>
      </c>
      <c r="AK429">
        <v>1.2304735210908244</v>
      </c>
      <c r="AL429">
        <v>2.7650607415052808</v>
      </c>
      <c r="AM429">
        <v>3</v>
      </c>
      <c r="AN429">
        <v>0.51220457636328098</v>
      </c>
      <c r="AO429">
        <v>29</v>
      </c>
      <c r="AP429">
        <v>0.17406501223348481</v>
      </c>
      <c r="AQ429">
        <v>90.86</v>
      </c>
      <c r="AR429">
        <v>3.5147203427715676</v>
      </c>
      <c r="AS429">
        <v>106729.79000000097</v>
      </c>
      <c r="AT429">
        <v>0.51178425699879881</v>
      </c>
      <c r="AU429">
        <v>141680408.61000001</v>
      </c>
    </row>
    <row r="430" spans="1:47" ht="15" x14ac:dyDescent="0.25">
      <c r="A430" t="s">
        <v>1209</v>
      </c>
      <c r="B430" t="s">
        <v>533</v>
      </c>
      <c r="C430" t="s">
        <v>246</v>
      </c>
      <c r="D430"/>
      <c r="E430">
        <v>91.576999999999998</v>
      </c>
      <c r="F430" t="s">
        <v>1539</v>
      </c>
      <c r="G430">
        <v>1551585</v>
      </c>
      <c r="H430">
        <v>0.76429185682717538</v>
      </c>
      <c r="I430">
        <v>1551585</v>
      </c>
      <c r="J430">
        <v>4.6876262896473819E-3</v>
      </c>
      <c r="K430">
        <v>0.64799821398828716</v>
      </c>
      <c r="L430" s="126">
        <v>218739.09099999999</v>
      </c>
      <c r="M430">
        <v>38071</v>
      </c>
      <c r="N430">
        <v>18</v>
      </c>
      <c r="O430">
        <v>15.450000000000001</v>
      </c>
      <c r="P430">
        <v>0</v>
      </c>
      <c r="Q430">
        <v>35.139999999999993</v>
      </c>
      <c r="R430">
        <v>13493.2</v>
      </c>
      <c r="S430">
        <v>803.126801</v>
      </c>
      <c r="T430">
        <v>936.98821223263405</v>
      </c>
      <c r="U430">
        <v>0.304172425444933</v>
      </c>
      <c r="V430">
        <v>0.13996301811872899</v>
      </c>
      <c r="W430">
        <v>3.7354001837127098E-3</v>
      </c>
      <c r="X430">
        <v>11565.5</v>
      </c>
      <c r="Y430">
        <v>71.39</v>
      </c>
      <c r="Z430">
        <v>50543.996077882097</v>
      </c>
      <c r="AA430">
        <v>14.402597402597401</v>
      </c>
      <c r="AB430">
        <v>11.249850133071858</v>
      </c>
      <c r="AC430">
        <v>6.5</v>
      </c>
      <c r="AD430">
        <v>123.55796938461539</v>
      </c>
      <c r="AE430">
        <v>0.27689999999999998</v>
      </c>
      <c r="AF430">
        <v>0.13439020198502652</v>
      </c>
      <c r="AG430">
        <v>0.14988552802905569</v>
      </c>
      <c r="AH430">
        <v>0.28815382900746533</v>
      </c>
      <c r="AI430">
        <v>258.92797966780842</v>
      </c>
      <c r="AJ430">
        <v>4.0547855755174274</v>
      </c>
      <c r="AK430">
        <v>1.3407719089020544</v>
      </c>
      <c r="AL430">
        <v>2.0068687485573595</v>
      </c>
      <c r="AM430">
        <v>2.4</v>
      </c>
      <c r="AN430">
        <v>1.3248134068005699</v>
      </c>
      <c r="AO430">
        <v>146</v>
      </c>
      <c r="AP430">
        <v>6.7911714770797962E-3</v>
      </c>
      <c r="AQ430">
        <v>3.94</v>
      </c>
      <c r="AR430">
        <v>3.3295306487901186</v>
      </c>
      <c r="AS430">
        <v>3163.0499999999884</v>
      </c>
      <c r="AT430">
        <v>0.62646811525510693</v>
      </c>
      <c r="AU430">
        <v>10836737.09</v>
      </c>
    </row>
    <row r="431" spans="1:47" ht="15" x14ac:dyDescent="0.25">
      <c r="A431" t="s">
        <v>1210</v>
      </c>
      <c r="B431" t="s">
        <v>383</v>
      </c>
      <c r="C431" t="s">
        <v>384</v>
      </c>
      <c r="D431"/>
      <c r="E431">
        <v>86.216000000000008</v>
      </c>
      <c r="F431" t="s">
        <v>1539</v>
      </c>
      <c r="G431">
        <v>-20276</v>
      </c>
      <c r="H431">
        <v>0.42874387866685687</v>
      </c>
      <c r="I431">
        <v>342176</v>
      </c>
      <c r="J431">
        <v>0</v>
      </c>
      <c r="K431">
        <v>0.71692233632862645</v>
      </c>
      <c r="L431" s="126">
        <v>127007.242</v>
      </c>
      <c r="M431">
        <v>32772</v>
      </c>
      <c r="N431">
        <v>64</v>
      </c>
      <c r="O431">
        <v>52.970000000000006</v>
      </c>
      <c r="P431">
        <v>0</v>
      </c>
      <c r="Q431">
        <v>-201.8</v>
      </c>
      <c r="R431">
        <v>11168.300000000001</v>
      </c>
      <c r="S431">
        <v>1414.709803</v>
      </c>
      <c r="T431">
        <v>1722.5990009109003</v>
      </c>
      <c r="U431">
        <v>0.44207888972972598</v>
      </c>
      <c r="V431">
        <v>0.186520611817659</v>
      </c>
      <c r="W431">
        <v>2.5392974533590602E-3</v>
      </c>
      <c r="X431">
        <v>9172.1</v>
      </c>
      <c r="Y431">
        <v>95.22</v>
      </c>
      <c r="Z431">
        <v>53271.398340684696</v>
      </c>
      <c r="AA431">
        <v>15.4020618556701</v>
      </c>
      <c r="AB431">
        <v>14.857275813904641</v>
      </c>
      <c r="AC431">
        <v>8.9</v>
      </c>
      <c r="AD431">
        <v>158.95615764044942</v>
      </c>
      <c r="AE431">
        <v>0.66449999999999998</v>
      </c>
      <c r="AF431">
        <v>0.1022452766964872</v>
      </c>
      <c r="AG431">
        <v>0.2021036969296513</v>
      </c>
      <c r="AH431">
        <v>0.30912603320760507</v>
      </c>
      <c r="AI431">
        <v>179.64108219302415</v>
      </c>
      <c r="AJ431">
        <v>5.783131502321555</v>
      </c>
      <c r="AK431">
        <v>1.5632263712914143</v>
      </c>
      <c r="AL431">
        <v>2.937147162981034</v>
      </c>
      <c r="AM431">
        <v>1.5</v>
      </c>
      <c r="AN431">
        <v>1.24055281968966</v>
      </c>
      <c r="AO431">
        <v>178</v>
      </c>
      <c r="AP431">
        <v>2.886002886002886E-2</v>
      </c>
      <c r="AQ431">
        <v>3.79</v>
      </c>
      <c r="AR431">
        <v>3.7778723500480522</v>
      </c>
      <c r="AS431">
        <v>-53453.609999999986</v>
      </c>
      <c r="AT431">
        <v>0.57650221381362221</v>
      </c>
      <c r="AU431">
        <v>15799933.42</v>
      </c>
    </row>
    <row r="432" spans="1:47" ht="15" x14ac:dyDescent="0.25">
      <c r="A432" t="s">
        <v>1211</v>
      </c>
      <c r="B432" t="s">
        <v>477</v>
      </c>
      <c r="C432" t="s">
        <v>204</v>
      </c>
      <c r="D432"/>
      <c r="E432">
        <v>84.215000000000003</v>
      </c>
      <c r="F432" t="s">
        <v>1539</v>
      </c>
      <c r="G432">
        <v>1139448</v>
      </c>
      <c r="H432">
        <v>6.0450816188996274E-2</v>
      </c>
      <c r="I432">
        <v>931787</v>
      </c>
      <c r="J432">
        <v>1.315820146222294E-2</v>
      </c>
      <c r="K432">
        <v>0.72855088795165923</v>
      </c>
      <c r="L432" s="126">
        <v>240307.35209999999</v>
      </c>
      <c r="M432">
        <v>39551</v>
      </c>
      <c r="N432">
        <v>0</v>
      </c>
      <c r="O432">
        <v>29.93</v>
      </c>
      <c r="P432">
        <v>0</v>
      </c>
      <c r="Q432">
        <v>344.58000000000004</v>
      </c>
      <c r="R432">
        <v>11119</v>
      </c>
      <c r="S432">
        <v>2090.6596399999999</v>
      </c>
      <c r="T432">
        <v>2511.0143849085002</v>
      </c>
      <c r="U432">
        <v>0.335853566771873</v>
      </c>
      <c r="V432">
        <v>0.11151571663764499</v>
      </c>
      <c r="W432">
        <v>3.26679765052527E-3</v>
      </c>
      <c r="X432">
        <v>9257.7000000000007</v>
      </c>
      <c r="Y432">
        <v>129.94999999999999</v>
      </c>
      <c r="Z432">
        <v>61908.360600230902</v>
      </c>
      <c r="AA432">
        <v>12.4276315789474</v>
      </c>
      <c r="AB432">
        <v>16.088184994228548</v>
      </c>
      <c r="AC432">
        <v>15.75</v>
      </c>
      <c r="AD432">
        <v>132.74029460317459</v>
      </c>
      <c r="AE432">
        <v>0.27689999999999998</v>
      </c>
      <c r="AF432">
        <v>0.11642018491848882</v>
      </c>
      <c r="AG432">
        <v>0.14551026793713476</v>
      </c>
      <c r="AH432">
        <v>0.27068535249901815</v>
      </c>
      <c r="AI432">
        <v>167.77671185157621</v>
      </c>
      <c r="AJ432">
        <v>5.1184162570845357</v>
      </c>
      <c r="AK432">
        <v>1.0627283586685066</v>
      </c>
      <c r="AL432">
        <v>2.6079223637545472</v>
      </c>
      <c r="AM432">
        <v>4</v>
      </c>
      <c r="AN432">
        <v>1.15899915994642</v>
      </c>
      <c r="AO432">
        <v>49</v>
      </c>
      <c r="AP432">
        <v>4.7141424272818457E-2</v>
      </c>
      <c r="AQ432">
        <v>19.86</v>
      </c>
      <c r="AR432">
        <v>3.9886974798169286</v>
      </c>
      <c r="AS432">
        <v>-42721.540000000037</v>
      </c>
      <c r="AT432">
        <v>0.46255204356883689</v>
      </c>
      <c r="AU432">
        <v>23246123.170000002</v>
      </c>
    </row>
    <row r="433" spans="1:47" ht="15" x14ac:dyDescent="0.25">
      <c r="A433" t="s">
        <v>1212</v>
      </c>
      <c r="B433" t="s">
        <v>399</v>
      </c>
      <c r="C433" t="s">
        <v>164</v>
      </c>
      <c r="D433"/>
      <c r="E433">
        <v>73.698999999999998</v>
      </c>
      <c r="F433" t="s">
        <v>1539</v>
      </c>
      <c r="G433">
        <v>203083</v>
      </c>
      <c r="H433">
        <v>0.38727802488943497</v>
      </c>
      <c r="I433">
        <v>271308</v>
      </c>
      <c r="J433">
        <v>1.3880803500329188E-2</v>
      </c>
      <c r="K433">
        <v>0.64706700418847074</v>
      </c>
      <c r="L433" s="126">
        <v>219410.93049999999</v>
      </c>
      <c r="M433">
        <v>31374</v>
      </c>
      <c r="N433">
        <v>4</v>
      </c>
      <c r="O433">
        <v>20.979999999999997</v>
      </c>
      <c r="P433">
        <v>0</v>
      </c>
      <c r="Q433">
        <v>330.63</v>
      </c>
      <c r="R433">
        <v>11112.800000000001</v>
      </c>
      <c r="S433">
        <v>761.29448300000001</v>
      </c>
      <c r="T433">
        <v>948.90282519119808</v>
      </c>
      <c r="U433">
        <v>0.79519272439020205</v>
      </c>
      <c r="V433">
        <v>0.138267366111991</v>
      </c>
      <c r="W433" t="s">
        <v>1561</v>
      </c>
      <c r="X433">
        <v>8915.7000000000007</v>
      </c>
      <c r="Y433">
        <v>47.27</v>
      </c>
      <c r="Z433">
        <v>53337.134123122509</v>
      </c>
      <c r="AA433">
        <v>11.927272727272701</v>
      </c>
      <c r="AB433">
        <v>16.105235519356885</v>
      </c>
      <c r="AC433">
        <v>7</v>
      </c>
      <c r="AD433">
        <v>108.75635471428572</v>
      </c>
      <c r="AE433">
        <v>0.68669999999999998</v>
      </c>
      <c r="AF433">
        <v>0.10516772648995852</v>
      </c>
      <c r="AG433">
        <v>0.17824209699090354</v>
      </c>
      <c r="AH433">
        <v>0.28709467221513624</v>
      </c>
      <c r="AI433">
        <v>208.57106355780593</v>
      </c>
      <c r="AJ433">
        <v>6.9875475488714232</v>
      </c>
      <c r="AK433">
        <v>1.5381551667674325</v>
      </c>
      <c r="AL433">
        <v>3.2736809754131402</v>
      </c>
      <c r="AM433">
        <v>2</v>
      </c>
      <c r="AN433">
        <v>1.2626658492877201</v>
      </c>
      <c r="AO433">
        <v>34</v>
      </c>
      <c r="AP433">
        <v>1.5250544662309368E-2</v>
      </c>
      <c r="AQ433">
        <v>15.41</v>
      </c>
      <c r="AR433">
        <v>3.3270291203926408</v>
      </c>
      <c r="AS433">
        <v>-48818.959999999963</v>
      </c>
      <c r="AT433">
        <v>0.63267968744173286</v>
      </c>
      <c r="AU433">
        <v>8460114.7899999991</v>
      </c>
    </row>
    <row r="434" spans="1:47" ht="15" x14ac:dyDescent="0.25">
      <c r="A434" t="s">
        <v>1213</v>
      </c>
      <c r="B434" t="s">
        <v>555</v>
      </c>
      <c r="C434" t="s">
        <v>269</v>
      </c>
      <c r="D434"/>
      <c r="E434">
        <v>89.98</v>
      </c>
      <c r="F434" t="s">
        <v>1539</v>
      </c>
      <c r="G434">
        <v>-139472</v>
      </c>
      <c r="H434">
        <v>0.85474512750504605</v>
      </c>
      <c r="I434">
        <v>-139472</v>
      </c>
      <c r="J434">
        <v>0</v>
      </c>
      <c r="K434">
        <v>0.75867844825806929</v>
      </c>
      <c r="L434" s="126">
        <v>238683.5074</v>
      </c>
      <c r="M434">
        <v>44758</v>
      </c>
      <c r="N434">
        <v>17</v>
      </c>
      <c r="O434">
        <v>13.57</v>
      </c>
      <c r="P434">
        <v>0</v>
      </c>
      <c r="Q434">
        <v>-25.47</v>
      </c>
      <c r="R434">
        <v>14628.1</v>
      </c>
      <c r="S434">
        <v>1721.0389720000001</v>
      </c>
      <c r="T434">
        <v>1964.2296304303702</v>
      </c>
      <c r="U434">
        <v>0.26813623834661199</v>
      </c>
      <c r="V434">
        <v>9.2691798149472704E-2</v>
      </c>
      <c r="W434">
        <v>4.3310209828299001E-2</v>
      </c>
      <c r="X434">
        <v>12817</v>
      </c>
      <c r="Y434">
        <v>103.49000000000001</v>
      </c>
      <c r="Z434">
        <v>71714.269301381792</v>
      </c>
      <c r="AA434">
        <v>12.357142857142899</v>
      </c>
      <c r="AB434">
        <v>16.630002628273264</v>
      </c>
      <c r="AC434">
        <v>13.4</v>
      </c>
      <c r="AD434">
        <v>128.43574417910449</v>
      </c>
      <c r="AE434">
        <v>0.75309999999999999</v>
      </c>
      <c r="AF434">
        <v>0.10704044756223233</v>
      </c>
      <c r="AG434">
        <v>0.127565607332776</v>
      </c>
      <c r="AH434">
        <v>0.24305345918170287</v>
      </c>
      <c r="AI434">
        <v>400.92061320270903</v>
      </c>
      <c r="AJ434">
        <v>5.0966450869565216</v>
      </c>
      <c r="AK434">
        <v>1.296695072463768</v>
      </c>
      <c r="AL434">
        <v>3.0308280724637684</v>
      </c>
      <c r="AM434">
        <v>0</v>
      </c>
      <c r="AN434">
        <v>0.97136588471583996</v>
      </c>
      <c r="AO434">
        <v>24</v>
      </c>
      <c r="AP434">
        <v>7.0070070070070069E-3</v>
      </c>
      <c r="AQ434">
        <v>32.92</v>
      </c>
      <c r="AR434">
        <v>5.6084660907372932</v>
      </c>
      <c r="AS434">
        <v>-111443.34999999998</v>
      </c>
      <c r="AT434">
        <v>0.37272704930808376</v>
      </c>
      <c r="AU434">
        <v>25175487.530000001</v>
      </c>
    </row>
    <row r="435" spans="1:47" ht="15" x14ac:dyDescent="0.25">
      <c r="A435" t="s">
        <v>1214</v>
      </c>
      <c r="B435" t="s">
        <v>717</v>
      </c>
      <c r="C435" t="s">
        <v>100</v>
      </c>
      <c r="D435"/>
      <c r="E435">
        <v>92.51700000000001</v>
      </c>
      <c r="F435" t="s">
        <v>1541</v>
      </c>
      <c r="G435">
        <v>1463340</v>
      </c>
      <c r="H435">
        <v>0.46552684058999838</v>
      </c>
      <c r="I435">
        <v>1082757</v>
      </c>
      <c r="J435">
        <v>1.3922168479734012E-2</v>
      </c>
      <c r="K435">
        <v>0.78399497483411162</v>
      </c>
      <c r="L435" s="126">
        <v>134025.54999999999</v>
      </c>
      <c r="M435">
        <v>36742</v>
      </c>
      <c r="N435">
        <v>45</v>
      </c>
      <c r="O435">
        <v>51.64</v>
      </c>
      <c r="P435">
        <v>0</v>
      </c>
      <c r="Q435">
        <v>258.45</v>
      </c>
      <c r="R435">
        <v>9399.1</v>
      </c>
      <c r="S435">
        <v>4724.7833330000003</v>
      </c>
      <c r="T435">
        <v>5479.39703443499</v>
      </c>
      <c r="U435">
        <v>0.367867434017635</v>
      </c>
      <c r="V435">
        <v>0.103134631930433</v>
      </c>
      <c r="W435">
        <v>5.46137381999608E-3</v>
      </c>
      <c r="X435">
        <v>8104.6</v>
      </c>
      <c r="Y435">
        <v>275.11</v>
      </c>
      <c r="Z435">
        <v>61926.353095125603</v>
      </c>
      <c r="AA435">
        <v>12.920962199312699</v>
      </c>
      <c r="AB435">
        <v>17.174160637563158</v>
      </c>
      <c r="AC435">
        <v>28</v>
      </c>
      <c r="AD435">
        <v>168.74226189285716</v>
      </c>
      <c r="AE435">
        <v>0.58699999999999997</v>
      </c>
      <c r="AF435">
        <v>0.11319988922151203</v>
      </c>
      <c r="AG435">
        <v>0.11711955258128941</v>
      </c>
      <c r="AH435">
        <v>0.23338340056911944</v>
      </c>
      <c r="AI435">
        <v>141.85645198135057</v>
      </c>
      <c r="AJ435">
        <v>5.4156609637428925</v>
      </c>
      <c r="AK435">
        <v>1.2502699924355567</v>
      </c>
      <c r="AL435">
        <v>3.2068657542585433</v>
      </c>
      <c r="AM435">
        <v>1.5</v>
      </c>
      <c r="AN435">
        <v>0.83185519280022502</v>
      </c>
      <c r="AO435">
        <v>24</v>
      </c>
      <c r="AP435">
        <v>1.5127132281943997E-2</v>
      </c>
      <c r="AQ435">
        <v>103.79</v>
      </c>
      <c r="AR435">
        <v>3.0197423343049694</v>
      </c>
      <c r="AS435">
        <v>38112.340000000084</v>
      </c>
      <c r="AT435">
        <v>0.5900693859393954</v>
      </c>
      <c r="AU435">
        <v>44408528.280000001</v>
      </c>
    </row>
    <row r="436" spans="1:47" ht="15" x14ac:dyDescent="0.25">
      <c r="A436" t="s">
        <v>1215</v>
      </c>
      <c r="B436" t="s">
        <v>385</v>
      </c>
      <c r="C436" t="s">
        <v>124</v>
      </c>
      <c r="D436"/>
      <c r="E436">
        <v>101.49900000000001</v>
      </c>
      <c r="F436" t="s">
        <v>1539</v>
      </c>
      <c r="G436">
        <v>1043675</v>
      </c>
      <c r="H436">
        <v>0.16225247134888141</v>
      </c>
      <c r="I436">
        <v>1197619</v>
      </c>
      <c r="J436">
        <v>1.5134631509864794E-2</v>
      </c>
      <c r="K436">
        <v>0.77932904559786853</v>
      </c>
      <c r="L436" s="126">
        <v>162815.71909999999</v>
      </c>
      <c r="M436">
        <v>60107</v>
      </c>
      <c r="N436">
        <v>56</v>
      </c>
      <c r="O436">
        <v>51.05</v>
      </c>
      <c r="P436">
        <v>0</v>
      </c>
      <c r="Q436">
        <v>-31.71</v>
      </c>
      <c r="R436">
        <v>10516</v>
      </c>
      <c r="S436">
        <v>4863.4607729999998</v>
      </c>
      <c r="T436">
        <v>5576.6482254271104</v>
      </c>
      <c r="U436">
        <v>0.110171292832179</v>
      </c>
      <c r="V436">
        <v>9.8105707081848806E-2</v>
      </c>
      <c r="W436">
        <v>6.2634353234866796E-3</v>
      </c>
      <c r="X436">
        <v>9171.1</v>
      </c>
      <c r="Y436">
        <v>285.98</v>
      </c>
      <c r="Z436">
        <v>63898.584551367203</v>
      </c>
      <c r="AA436">
        <v>10.850847457627099</v>
      </c>
      <c r="AB436">
        <v>17.006296849430029</v>
      </c>
      <c r="AC436">
        <v>30.67</v>
      </c>
      <c r="AD436">
        <v>158.57387587218778</v>
      </c>
      <c r="AE436">
        <v>0.7863</v>
      </c>
      <c r="AF436">
        <v>0.11348333844755899</v>
      </c>
      <c r="AG436">
        <v>0.1471154394703868</v>
      </c>
      <c r="AH436">
        <v>0.26433747200596613</v>
      </c>
      <c r="AI436">
        <v>145.30784414327178</v>
      </c>
      <c r="AJ436">
        <v>6.1979865685390809</v>
      </c>
      <c r="AK436">
        <v>1.4246281231471956</v>
      </c>
      <c r="AL436">
        <v>3.2282223266199614</v>
      </c>
      <c r="AM436">
        <v>2.4</v>
      </c>
      <c r="AN436">
        <v>1.18255870414756</v>
      </c>
      <c r="AO436">
        <v>28</v>
      </c>
      <c r="AP436">
        <v>0.11913912375096079</v>
      </c>
      <c r="AQ436">
        <v>85.36</v>
      </c>
      <c r="AR436">
        <v>4.0607334407580922</v>
      </c>
      <c r="AS436">
        <v>93751.129999999888</v>
      </c>
      <c r="AT436">
        <v>0.41800138383337454</v>
      </c>
      <c r="AU436">
        <v>51144080.710000001</v>
      </c>
    </row>
    <row r="437" spans="1:47" ht="15" x14ac:dyDescent="0.25">
      <c r="A437" t="s">
        <v>1216</v>
      </c>
      <c r="B437" t="s">
        <v>498</v>
      </c>
      <c r="C437" t="s">
        <v>392</v>
      </c>
      <c r="D437"/>
      <c r="E437">
        <v>97.992000000000004</v>
      </c>
      <c r="F437" t="s">
        <v>1539</v>
      </c>
      <c r="G437">
        <v>304118</v>
      </c>
      <c r="H437">
        <v>0.25071334519882932</v>
      </c>
      <c r="I437">
        <v>316314</v>
      </c>
      <c r="J437">
        <v>3.3734640667100252E-3</v>
      </c>
      <c r="K437">
        <v>0.7709521334665056</v>
      </c>
      <c r="L437" s="126">
        <v>164342.69390000001</v>
      </c>
      <c r="M437">
        <v>39633</v>
      </c>
      <c r="N437">
        <v>7</v>
      </c>
      <c r="O437">
        <v>2.31</v>
      </c>
      <c r="P437">
        <v>0</v>
      </c>
      <c r="Q437">
        <v>196.3</v>
      </c>
      <c r="R437">
        <v>10044.800000000001</v>
      </c>
      <c r="S437">
        <v>507.85409099999998</v>
      </c>
      <c r="T437">
        <v>553.28634606539799</v>
      </c>
      <c r="U437">
        <v>0.19726465883682301</v>
      </c>
      <c r="V437">
        <v>8.9221492556609105E-2</v>
      </c>
      <c r="W437" t="s">
        <v>1561</v>
      </c>
      <c r="X437">
        <v>9219.9</v>
      </c>
      <c r="Y437">
        <v>28.36</v>
      </c>
      <c r="Z437">
        <v>61273.175775740499</v>
      </c>
      <c r="AA437">
        <v>27.222222222222197</v>
      </c>
      <c r="AB437">
        <v>17.907408004231311</v>
      </c>
      <c r="AC437">
        <v>6.05</v>
      </c>
      <c r="AD437">
        <v>83.94282495867769</v>
      </c>
      <c r="AE437">
        <v>0.4541</v>
      </c>
      <c r="AF437">
        <v>0.13074898549644751</v>
      </c>
      <c r="AG437">
        <v>1.0437380401433561E-2</v>
      </c>
      <c r="AH437">
        <v>0.25969366867198246</v>
      </c>
      <c r="AI437">
        <v>170.07640881640549</v>
      </c>
      <c r="AJ437">
        <v>6.1399951374256148</v>
      </c>
      <c r="AK437">
        <v>0.55770891703521897</v>
      </c>
      <c r="AL437">
        <v>4.1055807303123624</v>
      </c>
      <c r="AM437">
        <v>4</v>
      </c>
      <c r="AN437">
        <v>0.68773168870961399</v>
      </c>
      <c r="AO437">
        <v>36</v>
      </c>
      <c r="AP437">
        <v>0</v>
      </c>
      <c r="AQ437">
        <v>2.44</v>
      </c>
      <c r="AR437">
        <v>3.7891393974097718</v>
      </c>
      <c r="AS437">
        <v>-1733.3699999999953</v>
      </c>
      <c r="AT437">
        <v>0.61108977941549047</v>
      </c>
      <c r="AU437">
        <v>5101269.05</v>
      </c>
    </row>
    <row r="438" spans="1:47" ht="15" x14ac:dyDescent="0.25">
      <c r="A438" t="s">
        <v>1217</v>
      </c>
      <c r="B438" t="s">
        <v>484</v>
      </c>
      <c r="C438" t="s">
        <v>216</v>
      </c>
      <c r="D438"/>
      <c r="E438">
        <v>90.492000000000004</v>
      </c>
      <c r="F438" t="s">
        <v>1540</v>
      </c>
      <c r="G438">
        <v>2486194</v>
      </c>
      <c r="H438">
        <v>0.26043480470879182</v>
      </c>
      <c r="I438">
        <v>1846197</v>
      </c>
      <c r="J438">
        <v>0</v>
      </c>
      <c r="K438">
        <v>0.75543076759405914</v>
      </c>
      <c r="L438" s="126">
        <v>111157.8671</v>
      </c>
      <c r="M438">
        <v>52244</v>
      </c>
      <c r="N438">
        <v>167</v>
      </c>
      <c r="O438">
        <v>294.41000000000003</v>
      </c>
      <c r="P438">
        <v>0</v>
      </c>
      <c r="Q438">
        <v>-97.08</v>
      </c>
      <c r="R438">
        <v>11230.4</v>
      </c>
      <c r="S438">
        <v>10001.621619</v>
      </c>
      <c r="T438">
        <v>12090.4875577039</v>
      </c>
      <c r="U438">
        <v>0.25703624511412299</v>
      </c>
      <c r="V438">
        <v>0.146702495544588</v>
      </c>
      <c r="W438">
        <v>4.4758597860729603E-2</v>
      </c>
      <c r="X438">
        <v>9290.1</v>
      </c>
      <c r="Y438">
        <v>529.12</v>
      </c>
      <c r="Z438">
        <v>70066.580359842803</v>
      </c>
      <c r="AA438">
        <v>12.699463327370299</v>
      </c>
      <c r="AB438">
        <v>18.902369252721499</v>
      </c>
      <c r="AC438">
        <v>75.7</v>
      </c>
      <c r="AD438">
        <v>132.12181795244385</v>
      </c>
      <c r="AE438">
        <v>0</v>
      </c>
      <c r="AF438">
        <v>0.1097209550200082</v>
      </c>
      <c r="AG438">
        <v>0.1207808403004155</v>
      </c>
      <c r="AH438">
        <v>0.25602615036281712</v>
      </c>
      <c r="AI438">
        <v>160.15512893999636</v>
      </c>
      <c r="AJ438">
        <v>6.5882049505216287</v>
      </c>
      <c r="AK438">
        <v>1.6508577666154121</v>
      </c>
      <c r="AL438">
        <v>3.5093551486411316</v>
      </c>
      <c r="AM438">
        <v>0.5</v>
      </c>
      <c r="AN438">
        <v>1.1005015243632701</v>
      </c>
      <c r="AO438">
        <v>39</v>
      </c>
      <c r="AP438">
        <v>2.9583702391496901E-2</v>
      </c>
      <c r="AQ438">
        <v>128.63999999999999</v>
      </c>
      <c r="AR438">
        <v>3.7514278240867802</v>
      </c>
      <c r="AS438">
        <v>80405.799999999814</v>
      </c>
      <c r="AT438">
        <v>0.5703686190521452</v>
      </c>
      <c r="AU438">
        <v>112321805.76000001</v>
      </c>
    </row>
    <row r="439" spans="1:47" ht="15" x14ac:dyDescent="0.25">
      <c r="A439" t="s">
        <v>1218</v>
      </c>
      <c r="B439" t="s">
        <v>499</v>
      </c>
      <c r="C439" t="s">
        <v>392</v>
      </c>
      <c r="D439"/>
      <c r="E439">
        <v>89.222999999999999</v>
      </c>
      <c r="F439" t="s">
        <v>1539</v>
      </c>
      <c r="G439">
        <v>331448</v>
      </c>
      <c r="H439">
        <v>0.2657289390444515</v>
      </c>
      <c r="I439">
        <v>327964</v>
      </c>
      <c r="J439">
        <v>0</v>
      </c>
      <c r="K439">
        <v>0.7338515637854014</v>
      </c>
      <c r="L439" s="126">
        <v>130043.60950000001</v>
      </c>
      <c r="M439">
        <v>36030</v>
      </c>
      <c r="N439">
        <v>56</v>
      </c>
      <c r="O439">
        <v>18.849999999999998</v>
      </c>
      <c r="P439">
        <v>0</v>
      </c>
      <c r="Q439">
        <v>-43.28</v>
      </c>
      <c r="R439">
        <v>10239.1</v>
      </c>
      <c r="S439">
        <v>1260.5692140000001</v>
      </c>
      <c r="T439">
        <v>1529.80502917439</v>
      </c>
      <c r="U439">
        <v>0.43022191243201302</v>
      </c>
      <c r="V439">
        <v>0.15289464859166399</v>
      </c>
      <c r="W439">
        <v>1.52396669588981E-2</v>
      </c>
      <c r="X439">
        <v>8437.1</v>
      </c>
      <c r="Y439">
        <v>79.850000000000009</v>
      </c>
      <c r="Z439">
        <v>55547.652723857202</v>
      </c>
      <c r="AA439">
        <v>16.053763440860198</v>
      </c>
      <c r="AB439">
        <v>15.786715266123982</v>
      </c>
      <c r="AC439">
        <v>14</v>
      </c>
      <c r="AD439">
        <v>90.040658142857154</v>
      </c>
      <c r="AE439">
        <v>0.4541</v>
      </c>
      <c r="AF439">
        <v>0.11750987422972382</v>
      </c>
      <c r="AG439">
        <v>0.17966649368084112</v>
      </c>
      <c r="AH439">
        <v>0.30480134878241305</v>
      </c>
      <c r="AI439">
        <v>208.54467734129511</v>
      </c>
      <c r="AJ439">
        <v>5.2656636171710058</v>
      </c>
      <c r="AK439">
        <v>1.6923867850961449</v>
      </c>
      <c r="AL439">
        <v>1.876464689883409</v>
      </c>
      <c r="AM439">
        <v>0.5</v>
      </c>
      <c r="AN439">
        <v>1.43036480751772</v>
      </c>
      <c r="AO439">
        <v>74</v>
      </c>
      <c r="AP439">
        <v>3.8819875776397512E-2</v>
      </c>
      <c r="AQ439">
        <v>8.16</v>
      </c>
      <c r="AR439">
        <v>3.5691382344976987</v>
      </c>
      <c r="AS439">
        <v>64749.419999999925</v>
      </c>
      <c r="AT439">
        <v>0.47402747727618583</v>
      </c>
      <c r="AU439">
        <v>12907078.800000001</v>
      </c>
    </row>
    <row r="440" spans="1:47" ht="15" x14ac:dyDescent="0.25">
      <c r="A440" t="s">
        <v>1219</v>
      </c>
      <c r="B440" t="s">
        <v>271</v>
      </c>
      <c r="C440" t="s">
        <v>272</v>
      </c>
      <c r="D440"/>
      <c r="E440">
        <v>78.537999999999997</v>
      </c>
      <c r="F440" t="s">
        <v>1539</v>
      </c>
      <c r="G440">
        <v>531986</v>
      </c>
      <c r="H440">
        <v>0.41374147207379464</v>
      </c>
      <c r="I440">
        <v>694107</v>
      </c>
      <c r="J440">
        <v>0</v>
      </c>
      <c r="K440">
        <v>0.65585280129980761</v>
      </c>
      <c r="L440" s="126">
        <v>105399.71120000001</v>
      </c>
      <c r="M440">
        <v>31270</v>
      </c>
      <c r="N440">
        <v>68</v>
      </c>
      <c r="O440">
        <v>93.75</v>
      </c>
      <c r="P440">
        <v>0</v>
      </c>
      <c r="Q440">
        <v>-69.53</v>
      </c>
      <c r="R440">
        <v>11724.7</v>
      </c>
      <c r="S440">
        <v>3129.872781</v>
      </c>
      <c r="T440">
        <v>3681.3443560764204</v>
      </c>
      <c r="U440">
        <v>0.53100290819775697</v>
      </c>
      <c r="V440">
        <v>0.123511361339258</v>
      </c>
      <c r="W440">
        <v>5.4411604533519901E-4</v>
      </c>
      <c r="X440">
        <v>9968.3000000000011</v>
      </c>
      <c r="Y440">
        <v>200.3</v>
      </c>
      <c r="Z440">
        <v>58084.3170244633</v>
      </c>
      <c r="AA440">
        <v>11.599009900990099</v>
      </c>
      <c r="AB440">
        <v>15.625925017473788</v>
      </c>
      <c r="AC440">
        <v>32</v>
      </c>
      <c r="AD440">
        <v>97.808524406250001</v>
      </c>
      <c r="AE440">
        <v>0.25259999999999999</v>
      </c>
      <c r="AF440">
        <v>0.11103122766181811</v>
      </c>
      <c r="AG440">
        <v>0.18475626119372077</v>
      </c>
      <c r="AH440">
        <v>0.301084722659687</v>
      </c>
      <c r="AI440">
        <v>178.85135887892179</v>
      </c>
      <c r="AJ440">
        <v>5.5805533761357102</v>
      </c>
      <c r="AK440">
        <v>1.5929050237413851</v>
      </c>
      <c r="AL440">
        <v>2.9585179766409064</v>
      </c>
      <c r="AM440">
        <v>3.3</v>
      </c>
      <c r="AN440">
        <v>1.7964196013775799</v>
      </c>
      <c r="AO440">
        <v>53</v>
      </c>
      <c r="AP440">
        <v>3.8378378378378375E-2</v>
      </c>
      <c r="AQ440">
        <v>41.26</v>
      </c>
      <c r="AR440">
        <v>3.3685739904687533</v>
      </c>
      <c r="AS440">
        <v>-144418.82000000007</v>
      </c>
      <c r="AT440">
        <v>0.58343336933930867</v>
      </c>
      <c r="AU440">
        <v>36696724.210000001</v>
      </c>
    </row>
    <row r="441" spans="1:47" ht="15" x14ac:dyDescent="0.25">
      <c r="A441" t="s">
        <v>1220</v>
      </c>
      <c r="B441" t="s">
        <v>718</v>
      </c>
      <c r="C441" t="s">
        <v>100</v>
      </c>
      <c r="D441"/>
      <c r="E441">
        <v>90.75800000000001</v>
      </c>
      <c r="F441" t="s">
        <v>1539</v>
      </c>
      <c r="G441">
        <v>6308537</v>
      </c>
      <c r="H441">
        <v>0.43983325147366775</v>
      </c>
      <c r="I441">
        <v>4569270</v>
      </c>
      <c r="J441">
        <v>0</v>
      </c>
      <c r="K441">
        <v>0.65280160507416729</v>
      </c>
      <c r="L441" s="126">
        <v>156489.7273</v>
      </c>
      <c r="M441">
        <v>37523</v>
      </c>
      <c r="N441">
        <v>110</v>
      </c>
      <c r="O441">
        <v>167.94</v>
      </c>
      <c r="P441">
        <v>0</v>
      </c>
      <c r="Q441">
        <v>-92.86</v>
      </c>
      <c r="R441">
        <v>8297.2999999999993</v>
      </c>
      <c r="S441">
        <v>5978.0454970000001</v>
      </c>
      <c r="T441">
        <v>7203.0002256477901</v>
      </c>
      <c r="U441">
        <v>0.43890334496729899</v>
      </c>
      <c r="V441">
        <v>0.125144266361879</v>
      </c>
      <c r="W441">
        <v>9.0123949419650892E-3</v>
      </c>
      <c r="X441">
        <v>6886.3</v>
      </c>
      <c r="Y441">
        <v>292.60000000000002</v>
      </c>
      <c r="Z441">
        <v>51286.121018455204</v>
      </c>
      <c r="AA441">
        <v>12.6687898089172</v>
      </c>
      <c r="AB441">
        <v>20.430777501708818</v>
      </c>
      <c r="AC441">
        <v>25</v>
      </c>
      <c r="AD441">
        <v>239.12181988</v>
      </c>
      <c r="AE441">
        <v>0.3765</v>
      </c>
      <c r="AF441">
        <v>0.10216724394946784</v>
      </c>
      <c r="AG441">
        <v>0.1605208199920671</v>
      </c>
      <c r="AH441">
        <v>0.26748615572405088</v>
      </c>
      <c r="AI441">
        <v>162.76323097378395</v>
      </c>
      <c r="AJ441">
        <v>5.9819938314871646</v>
      </c>
      <c r="AK441">
        <v>1.0438005315486236</v>
      </c>
      <c r="AL441">
        <v>2.9822029360558928</v>
      </c>
      <c r="AM441">
        <v>0</v>
      </c>
      <c r="AN441">
        <v>1.1396273402548001</v>
      </c>
      <c r="AO441">
        <v>29</v>
      </c>
      <c r="AP441">
        <v>4.5137023105857065E-2</v>
      </c>
      <c r="AQ441">
        <v>122.24</v>
      </c>
      <c r="AR441">
        <v>3.0897335686617127</v>
      </c>
      <c r="AS441">
        <v>460668.94999999972</v>
      </c>
      <c r="AT441">
        <v>0.5376487834530258</v>
      </c>
      <c r="AU441">
        <v>49601901.359999999</v>
      </c>
    </row>
    <row r="442" spans="1:47" ht="15" x14ac:dyDescent="0.25">
      <c r="A442" t="s">
        <v>1221</v>
      </c>
      <c r="B442" t="s">
        <v>597</v>
      </c>
      <c r="C442" t="s">
        <v>233</v>
      </c>
      <c r="D442"/>
      <c r="E442">
        <v>86.251000000000005</v>
      </c>
      <c r="F442" t="s">
        <v>1539</v>
      </c>
      <c r="G442">
        <v>-87907</v>
      </c>
      <c r="H442">
        <v>0.23740841495843296</v>
      </c>
      <c r="I442">
        <v>-87907</v>
      </c>
      <c r="J442">
        <v>2.2652745924627779E-3</v>
      </c>
      <c r="K442">
        <v>0.62454260105132764</v>
      </c>
      <c r="L442" s="126">
        <v>157947.81140000001</v>
      </c>
      <c r="M442">
        <v>41254</v>
      </c>
      <c r="N442">
        <v>27</v>
      </c>
      <c r="O442">
        <v>106.34</v>
      </c>
      <c r="P442">
        <v>0</v>
      </c>
      <c r="Q442">
        <v>108.82000000000005</v>
      </c>
      <c r="R442">
        <v>8406.1</v>
      </c>
      <c r="S442">
        <v>1179.210276</v>
      </c>
      <c r="T442">
        <v>1298.2061660294</v>
      </c>
      <c r="U442">
        <v>0.34338524328703302</v>
      </c>
      <c r="V442">
        <v>7.6816953213796502E-2</v>
      </c>
      <c r="W442">
        <v>1.15842939705579E-2</v>
      </c>
      <c r="X442">
        <v>7635.6</v>
      </c>
      <c r="Y442">
        <v>74.92</v>
      </c>
      <c r="Z442">
        <v>48518.993593166</v>
      </c>
      <c r="AA442">
        <v>15.025</v>
      </c>
      <c r="AB442">
        <v>15.739592578750667</v>
      </c>
      <c r="AC442">
        <v>21.5</v>
      </c>
      <c r="AD442">
        <v>54.846989581395349</v>
      </c>
      <c r="AE442">
        <v>0.33229999999999998</v>
      </c>
      <c r="AF442">
        <v>0.12869820567374649</v>
      </c>
      <c r="AG442">
        <v>0.12306662953013156</v>
      </c>
      <c r="AH442">
        <v>0.25761212697676561</v>
      </c>
      <c r="AI442">
        <v>178.69077660581715</v>
      </c>
      <c r="AJ442">
        <v>4.0467434057537703</v>
      </c>
      <c r="AK442">
        <v>0.93168655143939172</v>
      </c>
      <c r="AL442">
        <v>2.1282397942234499</v>
      </c>
      <c r="AM442">
        <v>0</v>
      </c>
      <c r="AN442">
        <v>1.6177786452610501</v>
      </c>
      <c r="AO442">
        <v>35</v>
      </c>
      <c r="AP442">
        <v>0.10121012101210121</v>
      </c>
      <c r="AQ442">
        <v>24.54</v>
      </c>
      <c r="AR442">
        <v>3.3832530576485018</v>
      </c>
      <c r="AS442">
        <v>36855.669999999984</v>
      </c>
      <c r="AT442">
        <v>0.54320723673506688</v>
      </c>
      <c r="AU442">
        <v>10573245.970000001</v>
      </c>
    </row>
    <row r="443" spans="1:47" ht="15" x14ac:dyDescent="0.25">
      <c r="A443" t="s">
        <v>1222</v>
      </c>
      <c r="B443" t="s">
        <v>679</v>
      </c>
      <c r="C443" t="s">
        <v>228</v>
      </c>
      <c r="D443"/>
      <c r="E443">
        <v>85.695000000000007</v>
      </c>
      <c r="F443" t="s">
        <v>1541</v>
      </c>
      <c r="G443">
        <v>1054384</v>
      </c>
      <c r="H443">
        <v>0.45813236332641155</v>
      </c>
      <c r="I443">
        <v>974763</v>
      </c>
      <c r="J443">
        <v>0</v>
      </c>
      <c r="K443">
        <v>0.64333524253576313</v>
      </c>
      <c r="L443" s="126">
        <v>120448.7776</v>
      </c>
      <c r="M443">
        <v>32851</v>
      </c>
      <c r="N443">
        <v>7</v>
      </c>
      <c r="O443">
        <v>39.58</v>
      </c>
      <c r="P443">
        <v>0</v>
      </c>
      <c r="Q443">
        <v>91.740000000000009</v>
      </c>
      <c r="R443">
        <v>12176.4</v>
      </c>
      <c r="S443">
        <v>715.33671000000004</v>
      </c>
      <c r="T443">
        <v>876.65224138894405</v>
      </c>
      <c r="U443">
        <v>0.58201809746350097</v>
      </c>
      <c r="V443">
        <v>0.132615717429069</v>
      </c>
      <c r="W443">
        <v>7.21338626672746E-3</v>
      </c>
      <c r="X443">
        <v>9935.8000000000011</v>
      </c>
      <c r="Y443">
        <v>55.5</v>
      </c>
      <c r="Z443">
        <v>50611.981981982004</v>
      </c>
      <c r="AA443">
        <v>12.3333333333333</v>
      </c>
      <c r="AB443">
        <v>12.888949729729731</v>
      </c>
      <c r="AC443">
        <v>6.91</v>
      </c>
      <c r="AD443">
        <v>103.52195513748191</v>
      </c>
      <c r="AE443">
        <v>0.40970000000000001</v>
      </c>
      <c r="AF443">
        <v>0.11463955457012115</v>
      </c>
      <c r="AG443">
        <v>0.17458565182437277</v>
      </c>
      <c r="AH443">
        <v>0.29563575719935348</v>
      </c>
      <c r="AI443">
        <v>213.0409328496506</v>
      </c>
      <c r="AJ443">
        <v>5.9343293787238514</v>
      </c>
      <c r="AK443">
        <v>2.003349956691777</v>
      </c>
      <c r="AL443">
        <v>3.225258077639833</v>
      </c>
      <c r="AM443">
        <v>0.5</v>
      </c>
      <c r="AN443">
        <v>1.32764773552724</v>
      </c>
      <c r="AO443">
        <v>66</v>
      </c>
      <c r="AP443">
        <v>1.4423076923076924E-2</v>
      </c>
      <c r="AQ443">
        <v>5.0599999999999996</v>
      </c>
      <c r="AR443">
        <v>2.8360866947236261</v>
      </c>
      <c r="AS443">
        <v>5598.039999999979</v>
      </c>
      <c r="AT443">
        <v>0.68784235732692767</v>
      </c>
      <c r="AU443">
        <v>8710224.25</v>
      </c>
    </row>
    <row r="444" spans="1:47" ht="15" x14ac:dyDescent="0.25">
      <c r="A444" t="s">
        <v>1223</v>
      </c>
      <c r="B444" t="s">
        <v>590</v>
      </c>
      <c r="C444" t="s">
        <v>136</v>
      </c>
      <c r="D444"/>
      <c r="E444">
        <v>97.259</v>
      </c>
      <c r="F444" t="s">
        <v>1539</v>
      </c>
      <c r="G444">
        <v>42578</v>
      </c>
      <c r="H444">
        <v>0.17618502713685849</v>
      </c>
      <c r="I444">
        <v>14233</v>
      </c>
      <c r="J444">
        <v>2.3997712809326655E-2</v>
      </c>
      <c r="K444">
        <v>0.71020414117990327</v>
      </c>
      <c r="L444" s="126">
        <v>182160.3137</v>
      </c>
      <c r="M444">
        <v>46420</v>
      </c>
      <c r="N444">
        <v>36</v>
      </c>
      <c r="O444">
        <v>32.520000000000003</v>
      </c>
      <c r="P444">
        <v>0</v>
      </c>
      <c r="Q444">
        <v>-42.35</v>
      </c>
      <c r="R444">
        <v>10461.4</v>
      </c>
      <c r="S444">
        <v>1901.61004</v>
      </c>
      <c r="T444">
        <v>2114.3023403397901</v>
      </c>
      <c r="U444">
        <v>0.185122491780702</v>
      </c>
      <c r="V444">
        <v>7.8613482709630603E-2</v>
      </c>
      <c r="W444">
        <v>9.9987340201464197E-3</v>
      </c>
      <c r="X444">
        <v>9409.1</v>
      </c>
      <c r="Y444">
        <v>112.05</v>
      </c>
      <c r="Z444">
        <v>57165.689602855899</v>
      </c>
      <c r="AA444">
        <v>11.6614173228346</v>
      </c>
      <c r="AB444">
        <v>16.971084694332887</v>
      </c>
      <c r="AC444">
        <v>15.25</v>
      </c>
      <c r="AD444">
        <v>124.69574032786885</v>
      </c>
      <c r="AE444">
        <v>0.97460000000000002</v>
      </c>
      <c r="AF444">
        <v>0.12468105131490838</v>
      </c>
      <c r="AG444">
        <v>0.15277448181946499</v>
      </c>
      <c r="AH444">
        <v>0.28219751663204845</v>
      </c>
      <c r="AI444">
        <v>209.64813585018723</v>
      </c>
      <c r="AJ444">
        <v>5.1221061080746182</v>
      </c>
      <c r="AK444">
        <v>1.2252331131841203</v>
      </c>
      <c r="AL444">
        <v>2.4147484504689354</v>
      </c>
      <c r="AM444">
        <v>1</v>
      </c>
      <c r="AN444">
        <v>0.79401327934301602</v>
      </c>
      <c r="AO444">
        <v>18</v>
      </c>
      <c r="AP444">
        <v>0.11005692599620494</v>
      </c>
      <c r="AQ444">
        <v>49.83</v>
      </c>
      <c r="AR444">
        <v>4.7217970673231298</v>
      </c>
      <c r="AS444">
        <v>-76448.75</v>
      </c>
      <c r="AT444">
        <v>0.29378029343784678</v>
      </c>
      <c r="AU444">
        <v>19893582.640000001</v>
      </c>
    </row>
    <row r="445" spans="1:47" ht="15" x14ac:dyDescent="0.25">
      <c r="A445" t="s">
        <v>1224</v>
      </c>
      <c r="B445" t="s">
        <v>273</v>
      </c>
      <c r="C445" t="s">
        <v>274</v>
      </c>
      <c r="D445"/>
      <c r="E445">
        <v>86.917000000000002</v>
      </c>
      <c r="F445" t="s">
        <v>1539</v>
      </c>
      <c r="G445">
        <v>6112</v>
      </c>
      <c r="H445">
        <v>0.46727285084676679</v>
      </c>
      <c r="I445">
        <v>-118218</v>
      </c>
      <c r="J445">
        <v>0</v>
      </c>
      <c r="K445">
        <v>0.7292605665169134</v>
      </c>
      <c r="L445" s="126">
        <v>341505.39169999998</v>
      </c>
      <c r="M445">
        <v>33849</v>
      </c>
      <c r="N445">
        <v>15</v>
      </c>
      <c r="O445">
        <v>17.89</v>
      </c>
      <c r="P445">
        <v>0</v>
      </c>
      <c r="Q445">
        <v>25.210000000000008</v>
      </c>
      <c r="R445">
        <v>11537.2</v>
      </c>
      <c r="S445">
        <v>1782.3114149999999</v>
      </c>
      <c r="T445">
        <v>2257.3343624451099</v>
      </c>
      <c r="U445">
        <v>0.46164644633665203</v>
      </c>
      <c r="V445">
        <v>0.193549200828072</v>
      </c>
      <c r="W445">
        <v>1.0778133292716401E-3</v>
      </c>
      <c r="X445">
        <v>9109.4</v>
      </c>
      <c r="Y445">
        <v>108.21000000000001</v>
      </c>
      <c r="Z445">
        <v>59757.042509934399</v>
      </c>
      <c r="AA445">
        <v>11.357142857142899</v>
      </c>
      <c r="AB445">
        <v>16.470856806210143</v>
      </c>
      <c r="AC445">
        <v>13</v>
      </c>
      <c r="AD445">
        <v>137.10087807692307</v>
      </c>
      <c r="AE445">
        <v>0.3765</v>
      </c>
      <c r="AF445">
        <v>0.11776358511632334</v>
      </c>
      <c r="AG445">
        <v>0.1164831026013327</v>
      </c>
      <c r="AH445">
        <v>0.23958313462637254</v>
      </c>
      <c r="AI445">
        <v>195.15725314478783</v>
      </c>
      <c r="AJ445">
        <v>6.7998933965057748</v>
      </c>
      <c r="AK445">
        <v>1.2333123557129757</v>
      </c>
      <c r="AL445">
        <v>3.6903129968289199</v>
      </c>
      <c r="AM445">
        <v>1</v>
      </c>
      <c r="AN445">
        <v>0.92069002963520197</v>
      </c>
      <c r="AO445">
        <v>48</v>
      </c>
      <c r="AP445">
        <v>1.5408320493066256E-2</v>
      </c>
      <c r="AQ445">
        <v>13.54</v>
      </c>
      <c r="AR445">
        <v>2.8215806037739219</v>
      </c>
      <c r="AS445">
        <v>87359.730000000098</v>
      </c>
      <c r="AT445">
        <v>0.53096158220413403</v>
      </c>
      <c r="AU445">
        <v>20562903.809999999</v>
      </c>
    </row>
    <row r="446" spans="1:47" ht="15" x14ac:dyDescent="0.25">
      <c r="A446" t="s">
        <v>1225</v>
      </c>
      <c r="B446" t="s">
        <v>275</v>
      </c>
      <c r="C446" t="s">
        <v>250</v>
      </c>
      <c r="D446"/>
      <c r="E446">
        <v>68.356000000000009</v>
      </c>
      <c r="F446" t="s">
        <v>1541</v>
      </c>
      <c r="G446">
        <v>-178030</v>
      </c>
      <c r="H446">
        <v>3.1886538124933507E-2</v>
      </c>
      <c r="I446">
        <v>-189888</v>
      </c>
      <c r="J446">
        <v>0</v>
      </c>
      <c r="K446">
        <v>0.58547689915377077</v>
      </c>
      <c r="L446" s="126">
        <v>84018.856799999994</v>
      </c>
      <c r="M446">
        <v>25677</v>
      </c>
      <c r="N446">
        <v>11</v>
      </c>
      <c r="O446">
        <v>354.76000000000005</v>
      </c>
      <c r="P446">
        <v>47.99</v>
      </c>
      <c r="Q446">
        <v>-626.02</v>
      </c>
      <c r="R446">
        <v>13528.300000000001</v>
      </c>
      <c r="S446">
        <v>1681.9958220000001</v>
      </c>
      <c r="T446">
        <v>2507.6334874617501</v>
      </c>
      <c r="U446">
        <v>0.92172714029488201</v>
      </c>
      <c r="V446">
        <v>0.25259306975852902</v>
      </c>
      <c r="W446">
        <v>4.6841008146095101E-3</v>
      </c>
      <c r="X446">
        <v>9074.1</v>
      </c>
      <c r="Y446">
        <v>137.69</v>
      </c>
      <c r="Z446">
        <v>53606.399738543099</v>
      </c>
      <c r="AA446">
        <v>12.847682119205299</v>
      </c>
      <c r="AB446">
        <v>12.215816849444405</v>
      </c>
      <c r="AC446">
        <v>15.4</v>
      </c>
      <c r="AD446">
        <v>109.22050792207793</v>
      </c>
      <c r="AE446">
        <v>0.53159999999999996</v>
      </c>
      <c r="AF446">
        <v>9.3963802356975129E-2</v>
      </c>
      <c r="AG446">
        <v>0.22085720322410904</v>
      </c>
      <c r="AH446">
        <v>0.31946532196739119</v>
      </c>
      <c r="AI446">
        <v>236.29250132584454</v>
      </c>
      <c r="AJ446">
        <v>6.157964412506951</v>
      </c>
      <c r="AK446">
        <v>2.0426765095875381</v>
      </c>
      <c r="AL446">
        <v>3.0924031370536151</v>
      </c>
      <c r="AM446">
        <v>2.5</v>
      </c>
      <c r="AN446">
        <v>1.9770245155488899</v>
      </c>
      <c r="AO446">
        <v>16</v>
      </c>
      <c r="AP446">
        <v>9.6618357487922704E-2</v>
      </c>
      <c r="AQ446">
        <v>41</v>
      </c>
      <c r="AR446">
        <v>3.1387137992945773</v>
      </c>
      <c r="AS446">
        <v>-6773.7299999999814</v>
      </c>
      <c r="AT446">
        <v>0.78943253297939653</v>
      </c>
      <c r="AU446">
        <v>22754598.09</v>
      </c>
    </row>
    <row r="447" spans="1:47" ht="15" x14ac:dyDescent="0.25">
      <c r="A447" t="s">
        <v>1226</v>
      </c>
      <c r="B447" t="s">
        <v>662</v>
      </c>
      <c r="C447" t="s">
        <v>171</v>
      </c>
      <c r="D447"/>
      <c r="E447">
        <v>77.070999999999998</v>
      </c>
      <c r="F447" t="s">
        <v>1543</v>
      </c>
      <c r="G447">
        <v>1125468</v>
      </c>
      <c r="H447">
        <v>0.91815936316703894</v>
      </c>
      <c r="I447">
        <v>1125468</v>
      </c>
      <c r="J447">
        <v>0</v>
      </c>
      <c r="K447">
        <v>0.67261716463919929</v>
      </c>
      <c r="L447" s="126">
        <v>124828.8453</v>
      </c>
      <c r="M447">
        <v>36630</v>
      </c>
      <c r="N447">
        <v>86</v>
      </c>
      <c r="O447">
        <v>38.370000000000005</v>
      </c>
      <c r="P447">
        <v>0</v>
      </c>
      <c r="Q447">
        <v>0.47999999999998977</v>
      </c>
      <c r="R447">
        <v>11027.7</v>
      </c>
      <c r="S447">
        <v>1320.143421</v>
      </c>
      <c r="T447">
        <v>1571.1104295863699</v>
      </c>
      <c r="U447">
        <v>0.54581264015555797</v>
      </c>
      <c r="V447">
        <v>0.14259434467915999</v>
      </c>
      <c r="W447">
        <v>7.5749345419038401E-4</v>
      </c>
      <c r="X447">
        <v>9266.2000000000007</v>
      </c>
      <c r="Y447">
        <v>84.710000000000008</v>
      </c>
      <c r="Z447">
        <v>49518.380356510403</v>
      </c>
      <c r="AA447">
        <v>11.047058823529399</v>
      </c>
      <c r="AB447">
        <v>15.584268929288157</v>
      </c>
      <c r="AC447">
        <v>10.1</v>
      </c>
      <c r="AD447">
        <v>130.70726940594059</v>
      </c>
      <c r="AE447">
        <v>0.54259999999999997</v>
      </c>
      <c r="AF447">
        <v>0.11079752929748861</v>
      </c>
      <c r="AG447">
        <v>0.16564339194032793</v>
      </c>
      <c r="AH447">
        <v>0.28322055804544011</v>
      </c>
      <c r="AI447">
        <v>153.04397748462515</v>
      </c>
      <c r="AJ447">
        <v>9.0610740447436147</v>
      </c>
      <c r="AK447">
        <v>1.6405584537715303</v>
      </c>
      <c r="AL447">
        <v>4.4508710156404669</v>
      </c>
      <c r="AM447">
        <v>0.5</v>
      </c>
      <c r="AN447">
        <v>1.19124229584084</v>
      </c>
      <c r="AO447">
        <v>82</v>
      </c>
      <c r="AP447">
        <v>0</v>
      </c>
      <c r="AQ447">
        <v>11.11</v>
      </c>
      <c r="AR447">
        <v>4.0205616950038223</v>
      </c>
      <c r="AS447">
        <v>-138248.41000000003</v>
      </c>
      <c r="AT447">
        <v>0.49126817141820567</v>
      </c>
      <c r="AU447">
        <v>14558173.439999999</v>
      </c>
    </row>
    <row r="448" spans="1:47" ht="15" x14ac:dyDescent="0.25">
      <c r="A448" t="s">
        <v>1227</v>
      </c>
      <c r="B448" t="s">
        <v>276</v>
      </c>
      <c r="C448" t="s">
        <v>145</v>
      </c>
      <c r="D448"/>
      <c r="E448">
        <v>76.004000000000005</v>
      </c>
      <c r="F448" t="s">
        <v>1543</v>
      </c>
      <c r="G448">
        <v>6841981</v>
      </c>
      <c r="H448">
        <v>0.51778086606576168</v>
      </c>
      <c r="I448">
        <v>6841981</v>
      </c>
      <c r="J448">
        <v>0</v>
      </c>
      <c r="K448">
        <v>0.67308432297901333</v>
      </c>
      <c r="L448" s="126">
        <v>261538.96309999999</v>
      </c>
      <c r="M448">
        <v>38146</v>
      </c>
      <c r="N448">
        <v>109</v>
      </c>
      <c r="O448">
        <v>111.83</v>
      </c>
      <c r="P448">
        <v>6.03</v>
      </c>
      <c r="Q448">
        <v>-52.780000000000015</v>
      </c>
      <c r="R448">
        <v>12995.6</v>
      </c>
      <c r="S448">
        <v>5620.1792649999998</v>
      </c>
      <c r="T448">
        <v>7501.4934971543107</v>
      </c>
      <c r="U448">
        <v>0.67462534702618604</v>
      </c>
      <c r="V448">
        <v>0.15237866918823301</v>
      </c>
      <c r="W448">
        <v>0.201443703237462</v>
      </c>
      <c r="X448">
        <v>9736.4</v>
      </c>
      <c r="Y448">
        <v>331.43</v>
      </c>
      <c r="Z448">
        <v>69537.471019521501</v>
      </c>
      <c r="AA448">
        <v>14.295652173912998</v>
      </c>
      <c r="AB448">
        <v>16.957364345412302</v>
      </c>
      <c r="AC448">
        <v>34.75</v>
      </c>
      <c r="AD448">
        <v>161.73177741007194</v>
      </c>
      <c r="AE448">
        <v>0</v>
      </c>
      <c r="AF448">
        <v>0.12623967097670422</v>
      </c>
      <c r="AG448">
        <v>0.11713536142795719</v>
      </c>
      <c r="AH448">
        <v>0.24795026349288904</v>
      </c>
      <c r="AI448">
        <v>151.37951298071272</v>
      </c>
      <c r="AJ448">
        <v>7.9832045769764219</v>
      </c>
      <c r="AK448">
        <v>1.8785202872658031</v>
      </c>
      <c r="AL448">
        <v>3.7845799501633799</v>
      </c>
      <c r="AM448">
        <v>1.49</v>
      </c>
      <c r="AN448">
        <v>0.91102966818124398</v>
      </c>
      <c r="AO448">
        <v>29</v>
      </c>
      <c r="AP448">
        <v>7.8489085111601672E-2</v>
      </c>
      <c r="AQ448">
        <v>128.41</v>
      </c>
      <c r="AR448">
        <v>2.5174734990156935</v>
      </c>
      <c r="AS448">
        <v>436996.81000000006</v>
      </c>
      <c r="AT448">
        <v>0.59410323216205574</v>
      </c>
      <c r="AU448">
        <v>73037440.719999999</v>
      </c>
    </row>
    <row r="449" spans="1:47" ht="15" x14ac:dyDescent="0.25">
      <c r="A449" t="s">
        <v>1567</v>
      </c>
      <c r="B449" t="s">
        <v>640</v>
      </c>
      <c r="C449" t="s">
        <v>274</v>
      </c>
      <c r="D449"/>
      <c r="E449">
        <v>90.39200000000001</v>
      </c>
      <c r="F449" t="s">
        <v>1540</v>
      </c>
      <c r="G449">
        <v>165895</v>
      </c>
      <c r="H449">
        <v>1.162879917839801</v>
      </c>
      <c r="I449">
        <v>193017</v>
      </c>
      <c r="J449" t="s">
        <v>1561</v>
      </c>
      <c r="K449">
        <v>0.70300398227610661</v>
      </c>
      <c r="L449" s="126">
        <v>1905814.1218999999</v>
      </c>
      <c r="M449">
        <v>38985</v>
      </c>
      <c r="N449">
        <v>0</v>
      </c>
      <c r="O449" t="s">
        <v>1561</v>
      </c>
      <c r="P449">
        <v>0</v>
      </c>
      <c r="Q449">
        <v>0</v>
      </c>
      <c r="R449">
        <v>34241.599999999999</v>
      </c>
      <c r="S449">
        <v>75.38912599999999</v>
      </c>
      <c r="T449">
        <v>81.169675297799998</v>
      </c>
      <c r="U449" t="s">
        <v>1561</v>
      </c>
      <c r="V449">
        <v>0.121094559446146</v>
      </c>
      <c r="W449" t="s">
        <v>1561</v>
      </c>
      <c r="X449">
        <v>31803</v>
      </c>
      <c r="Y449">
        <v>17</v>
      </c>
      <c r="Z449">
        <v>61268.411764705903</v>
      </c>
      <c r="AA449">
        <v>15.588235294117599</v>
      </c>
      <c r="AB449">
        <v>4.4346544705882351</v>
      </c>
      <c r="AC449">
        <v>2</v>
      </c>
      <c r="AD449">
        <v>37.694562999999995</v>
      </c>
      <c r="AE449">
        <v>0.67549999999999999</v>
      </c>
      <c r="AF449">
        <v>0.10847312665219606</v>
      </c>
      <c r="AG449">
        <v>0.16356207699183203</v>
      </c>
      <c r="AH449">
        <v>0.27663370436890883</v>
      </c>
      <c r="AI449">
        <v>456.82980858539207</v>
      </c>
      <c r="AJ449">
        <v>9.5796771196283395</v>
      </c>
      <c r="AK449">
        <v>2.8131373403019744</v>
      </c>
      <c r="AL449">
        <v>6.3425418118466901</v>
      </c>
      <c r="AM449">
        <v>1</v>
      </c>
      <c r="AN449" t="s">
        <v>1561</v>
      </c>
      <c r="AO449" t="s">
        <v>1561</v>
      </c>
      <c r="AP449">
        <v>0</v>
      </c>
      <c r="AQ449" t="s">
        <v>1561</v>
      </c>
      <c r="AR449" t="s">
        <v>1561</v>
      </c>
      <c r="AS449" t="s">
        <v>1561</v>
      </c>
      <c r="AT449" t="s">
        <v>1561</v>
      </c>
      <c r="AU449">
        <v>2581440.87</v>
      </c>
    </row>
    <row r="450" spans="1:47" ht="15" x14ac:dyDescent="0.25">
      <c r="A450" t="s">
        <v>1228</v>
      </c>
      <c r="B450" t="s">
        <v>407</v>
      </c>
      <c r="C450" t="s">
        <v>104</v>
      </c>
      <c r="D450"/>
      <c r="E450">
        <v>86.22</v>
      </c>
      <c r="F450" t="s">
        <v>1543</v>
      </c>
      <c r="G450">
        <v>145688</v>
      </c>
      <c r="H450">
        <v>0.3006726673232048</v>
      </c>
      <c r="I450">
        <v>145688</v>
      </c>
      <c r="J450">
        <v>6.7768376722244063E-3</v>
      </c>
      <c r="K450">
        <v>0.67259118457367106</v>
      </c>
      <c r="L450" s="126">
        <v>138534.22829999999</v>
      </c>
      <c r="M450">
        <v>31712</v>
      </c>
      <c r="N450">
        <v>18</v>
      </c>
      <c r="O450">
        <v>26.509999999999998</v>
      </c>
      <c r="P450">
        <v>0</v>
      </c>
      <c r="Q450">
        <v>-4.2800000000000011</v>
      </c>
      <c r="R450">
        <v>11184.300000000001</v>
      </c>
      <c r="S450">
        <v>1194.0468060000001</v>
      </c>
      <c r="T450">
        <v>1451.64657189574</v>
      </c>
      <c r="U450">
        <v>0.62283083649905102</v>
      </c>
      <c r="V450">
        <v>0.123649389838073</v>
      </c>
      <c r="W450">
        <v>2.4666721481938301E-3</v>
      </c>
      <c r="X450">
        <v>9199.6</v>
      </c>
      <c r="Y450">
        <v>62.36</v>
      </c>
      <c r="Z450">
        <v>54638.009621552301</v>
      </c>
      <c r="AA450">
        <v>14.6875</v>
      </c>
      <c r="AB450">
        <v>19.147639608723541</v>
      </c>
      <c r="AC450">
        <v>6.19</v>
      </c>
      <c r="AD450">
        <v>192.8993224555735</v>
      </c>
      <c r="AE450">
        <v>0.47620000000000001</v>
      </c>
      <c r="AF450">
        <v>0.1061663851523463</v>
      </c>
      <c r="AG450">
        <v>0.23380739099180689</v>
      </c>
      <c r="AH450">
        <v>0.34744004145976465</v>
      </c>
      <c r="AI450">
        <v>229.01949791740407</v>
      </c>
      <c r="AJ450">
        <v>5.9595257807357562</v>
      </c>
      <c r="AK450">
        <v>1.2344305200029255</v>
      </c>
      <c r="AL450">
        <v>3.0277662912308929</v>
      </c>
      <c r="AM450">
        <v>0.5</v>
      </c>
      <c r="AN450">
        <v>1.65756376836549</v>
      </c>
      <c r="AO450">
        <v>177</v>
      </c>
      <c r="AP450">
        <v>0</v>
      </c>
      <c r="AQ450">
        <v>5.95</v>
      </c>
      <c r="AR450">
        <v>3.0824085996415045</v>
      </c>
      <c r="AS450">
        <v>-33326.809999999939</v>
      </c>
      <c r="AT450">
        <v>0.55939087608001925</v>
      </c>
      <c r="AU450">
        <v>13354545.300000001</v>
      </c>
    </row>
    <row r="451" spans="1:47" ht="15" x14ac:dyDescent="0.25">
      <c r="A451" t="s">
        <v>1229</v>
      </c>
      <c r="B451" t="s">
        <v>277</v>
      </c>
      <c r="C451" t="s">
        <v>210</v>
      </c>
      <c r="D451"/>
      <c r="E451">
        <v>81.01700000000001</v>
      </c>
      <c r="F451" t="s">
        <v>1543</v>
      </c>
      <c r="G451">
        <v>1829155</v>
      </c>
      <c r="H451">
        <v>0.14718380242919943</v>
      </c>
      <c r="I451">
        <v>1737246</v>
      </c>
      <c r="J451">
        <v>0</v>
      </c>
      <c r="K451">
        <v>0.67577612546111387</v>
      </c>
      <c r="L451" s="126">
        <v>111130.3498</v>
      </c>
      <c r="M451">
        <v>30638</v>
      </c>
      <c r="N451">
        <v>41</v>
      </c>
      <c r="O451">
        <v>131.32</v>
      </c>
      <c r="P451">
        <v>0</v>
      </c>
      <c r="Q451">
        <v>-235.19</v>
      </c>
      <c r="R451">
        <v>11356.5</v>
      </c>
      <c r="S451">
        <v>2362.8044799999998</v>
      </c>
      <c r="T451">
        <v>3427.1096121465603</v>
      </c>
      <c r="U451">
        <v>0.98449416855685001</v>
      </c>
      <c r="V451">
        <v>0.214315947547213</v>
      </c>
      <c r="W451">
        <v>2.76723277585795E-3</v>
      </c>
      <c r="X451">
        <v>7829.7</v>
      </c>
      <c r="Y451">
        <v>161.72</v>
      </c>
      <c r="Z451">
        <v>54820.3245115014</v>
      </c>
      <c r="AA451">
        <v>9.6923076923076898</v>
      </c>
      <c r="AB451">
        <v>14.610465495918872</v>
      </c>
      <c r="AC451">
        <v>22.1</v>
      </c>
      <c r="AD451">
        <v>106.91422986425337</v>
      </c>
      <c r="AE451">
        <v>0.87490000000000001</v>
      </c>
      <c r="AF451">
        <v>0.11387586522536847</v>
      </c>
      <c r="AG451">
        <v>0.15492173322765376</v>
      </c>
      <c r="AH451">
        <v>0.27441556942246903</v>
      </c>
      <c r="AI451">
        <v>197.99860883961082</v>
      </c>
      <c r="AJ451">
        <v>5.5535306691290884</v>
      </c>
      <c r="AK451">
        <v>1.1378935173310076</v>
      </c>
      <c r="AL451">
        <v>2.5249870680073188</v>
      </c>
      <c r="AM451">
        <v>1.5</v>
      </c>
      <c r="AN451">
        <v>0.92782107894726495</v>
      </c>
      <c r="AO451">
        <v>26</v>
      </c>
      <c r="AP451">
        <v>6.0413354531001592E-2</v>
      </c>
      <c r="AQ451">
        <v>39.31</v>
      </c>
      <c r="AR451">
        <v>2.9016670836349192</v>
      </c>
      <c r="AS451">
        <v>-136054.79000000004</v>
      </c>
      <c r="AT451">
        <v>0.70778649916522562</v>
      </c>
      <c r="AU451">
        <v>26833214.32</v>
      </c>
    </row>
    <row r="452" spans="1:47" ht="15" x14ac:dyDescent="0.25">
      <c r="A452" t="s">
        <v>1230</v>
      </c>
      <c r="B452" t="s">
        <v>278</v>
      </c>
      <c r="C452" t="s">
        <v>145</v>
      </c>
      <c r="D452"/>
      <c r="E452">
        <v>83.876000000000005</v>
      </c>
      <c r="F452" t="s">
        <v>1539</v>
      </c>
      <c r="G452">
        <v>-203</v>
      </c>
      <c r="H452">
        <v>0.22929463207165632</v>
      </c>
      <c r="I452">
        <v>64388</v>
      </c>
      <c r="J452">
        <v>9.1608860831840933E-3</v>
      </c>
      <c r="K452">
        <v>0.68588518599387593</v>
      </c>
      <c r="L452" s="126">
        <v>128981.2414</v>
      </c>
      <c r="M452">
        <v>32576</v>
      </c>
      <c r="N452">
        <v>21</v>
      </c>
      <c r="O452">
        <v>32.979999999999997</v>
      </c>
      <c r="P452">
        <v>0</v>
      </c>
      <c r="Q452">
        <v>292.08999999999997</v>
      </c>
      <c r="R452">
        <v>10301.1</v>
      </c>
      <c r="S452">
        <v>1585.562142</v>
      </c>
      <c r="T452">
        <v>1953.8831335623499</v>
      </c>
      <c r="U452">
        <v>0.56843376814177204</v>
      </c>
      <c r="V452">
        <v>0.15531672804029401</v>
      </c>
      <c r="W452">
        <v>1.4561819677957499E-2</v>
      </c>
      <c r="X452">
        <v>8359.2999999999993</v>
      </c>
      <c r="Y452">
        <v>106.54</v>
      </c>
      <c r="Z452">
        <v>58823.350384832003</v>
      </c>
      <c r="AA452">
        <v>10.508333333333301</v>
      </c>
      <c r="AB452">
        <v>14.882317833677492</v>
      </c>
      <c r="AC452">
        <v>8.1</v>
      </c>
      <c r="AD452">
        <v>195.74841259259259</v>
      </c>
      <c r="AE452">
        <v>0.66449999999999998</v>
      </c>
      <c r="AF452">
        <v>0.13999550170232133</v>
      </c>
      <c r="AG452">
        <v>0.1114579316217551</v>
      </c>
      <c r="AH452">
        <v>0.25613485458458068</v>
      </c>
      <c r="AI452">
        <v>197.07206152504114</v>
      </c>
      <c r="AJ452">
        <v>3.8712240855122095</v>
      </c>
      <c r="AK452">
        <v>0.79377847473357444</v>
      </c>
      <c r="AL452">
        <v>0.28318123339840623</v>
      </c>
      <c r="AM452">
        <v>0.5</v>
      </c>
      <c r="AN452">
        <v>1.0216963590652901</v>
      </c>
      <c r="AO452">
        <v>3</v>
      </c>
      <c r="AP452">
        <v>3.954802259887006E-2</v>
      </c>
      <c r="AQ452">
        <v>37.33</v>
      </c>
      <c r="AR452">
        <v>2.6759509390869534</v>
      </c>
      <c r="AS452">
        <v>122115.67999999993</v>
      </c>
      <c r="AT452">
        <v>0.59095059352702994</v>
      </c>
      <c r="AU452">
        <v>16333090.17</v>
      </c>
    </row>
    <row r="453" spans="1:47" ht="15" x14ac:dyDescent="0.25">
      <c r="A453" t="s">
        <v>1231</v>
      </c>
      <c r="B453" t="s">
        <v>729</v>
      </c>
      <c r="C453" t="s">
        <v>98</v>
      </c>
      <c r="D453"/>
      <c r="E453">
        <v>103.18</v>
      </c>
      <c r="F453" t="s">
        <v>1539</v>
      </c>
      <c r="G453">
        <v>236464</v>
      </c>
      <c r="H453">
        <v>0.57804140233496415</v>
      </c>
      <c r="I453">
        <v>147448</v>
      </c>
      <c r="J453">
        <v>6.5571140964866496E-3</v>
      </c>
      <c r="K453">
        <v>0.77624979634648861</v>
      </c>
      <c r="L453" s="126">
        <v>337959.43520000001</v>
      </c>
      <c r="M453">
        <v>70825</v>
      </c>
      <c r="N453" t="s">
        <v>1561</v>
      </c>
      <c r="O453">
        <v>35.76</v>
      </c>
      <c r="P453">
        <v>0</v>
      </c>
      <c r="Q453">
        <v>-31.99</v>
      </c>
      <c r="R453">
        <v>13259.800000000001</v>
      </c>
      <c r="S453">
        <v>2628.27909</v>
      </c>
      <c r="T453">
        <v>2999.2539858439</v>
      </c>
      <c r="U453">
        <v>5.0201715450241602E-2</v>
      </c>
      <c r="V453">
        <v>9.4697614095464996E-2</v>
      </c>
      <c r="W453">
        <v>8.2048767507411097E-3</v>
      </c>
      <c r="X453">
        <v>11619.7</v>
      </c>
      <c r="Y453">
        <v>166.05</v>
      </c>
      <c r="Z453">
        <v>72649.701897018997</v>
      </c>
      <c r="AA453">
        <v>14.3139534883721</v>
      </c>
      <c r="AB453">
        <v>15.828239024390243</v>
      </c>
      <c r="AC453">
        <v>9.51</v>
      </c>
      <c r="AD453">
        <v>276.3700410094637</v>
      </c>
      <c r="AE453">
        <v>0.8085</v>
      </c>
      <c r="AF453">
        <v>0.10924786909341118</v>
      </c>
      <c r="AG453">
        <v>0.15336000223527954</v>
      </c>
      <c r="AH453">
        <v>0.26602108671719377</v>
      </c>
      <c r="AI453">
        <v>168.97025954728423</v>
      </c>
      <c r="AJ453">
        <v>7.4636376409870726</v>
      </c>
      <c r="AK453">
        <v>0.90247578816530483</v>
      </c>
      <c r="AL453">
        <v>4.1181730507249474</v>
      </c>
      <c r="AM453">
        <v>1.75</v>
      </c>
      <c r="AN453">
        <v>0.88917967659210095</v>
      </c>
      <c r="AO453">
        <v>50</v>
      </c>
      <c r="AP453">
        <v>0.10155857214680744</v>
      </c>
      <c r="AQ453">
        <v>34.880000000000003</v>
      </c>
      <c r="AR453" t="s">
        <v>1561</v>
      </c>
      <c r="AS453">
        <v>-153261.94999999995</v>
      </c>
      <c r="AT453">
        <v>0.31637093422643753</v>
      </c>
      <c r="AU453">
        <v>34850424.780000001</v>
      </c>
    </row>
    <row r="454" spans="1:47" ht="15" x14ac:dyDescent="0.25">
      <c r="A454" t="s">
        <v>1232</v>
      </c>
      <c r="B454" t="s">
        <v>492</v>
      </c>
      <c r="C454" t="s">
        <v>122</v>
      </c>
      <c r="D454"/>
      <c r="E454">
        <v>83.024000000000001</v>
      </c>
      <c r="F454" t="s">
        <v>1543</v>
      </c>
      <c r="G454">
        <v>6744795</v>
      </c>
      <c r="H454">
        <v>0.39838865323266909</v>
      </c>
      <c r="I454">
        <v>6630162</v>
      </c>
      <c r="J454">
        <v>0</v>
      </c>
      <c r="K454">
        <v>0.6045624937921471</v>
      </c>
      <c r="L454" s="126">
        <v>100345.0059</v>
      </c>
      <c r="M454">
        <v>37314</v>
      </c>
      <c r="N454">
        <v>102</v>
      </c>
      <c r="O454">
        <v>398.8</v>
      </c>
      <c r="P454">
        <v>1</v>
      </c>
      <c r="Q454">
        <v>624.49</v>
      </c>
      <c r="R454">
        <v>9759.9</v>
      </c>
      <c r="S454">
        <v>6771.3866099999996</v>
      </c>
      <c r="T454">
        <v>8297.8817782340902</v>
      </c>
      <c r="U454">
        <v>0.54763277664927201</v>
      </c>
      <c r="V454">
        <v>0.105569909262647</v>
      </c>
      <c r="W454">
        <v>7.9292584063517205E-2</v>
      </c>
      <c r="X454">
        <v>7964.4000000000005</v>
      </c>
      <c r="Y454">
        <v>321.58</v>
      </c>
      <c r="Z454">
        <v>59839.160675415107</v>
      </c>
      <c r="AA454">
        <v>7.7666666666666693</v>
      </c>
      <c r="AB454">
        <v>21.056616114186205</v>
      </c>
      <c r="AC454">
        <v>32.4</v>
      </c>
      <c r="AD454">
        <v>208.99341388888888</v>
      </c>
      <c r="AE454">
        <v>0.65339999999999998</v>
      </c>
      <c r="AF454">
        <v>0.10638882647514315</v>
      </c>
      <c r="AG454">
        <v>0.17202701730756831</v>
      </c>
      <c r="AH454">
        <v>0.28282824658108507</v>
      </c>
      <c r="AI454">
        <v>162.50733614514445</v>
      </c>
      <c r="AJ454">
        <v>6.3131824063976731</v>
      </c>
      <c r="AK454">
        <v>1.6327402399127589</v>
      </c>
      <c r="AL454">
        <v>2.6025134950926936</v>
      </c>
      <c r="AM454">
        <v>0.5</v>
      </c>
      <c r="AN454">
        <v>0.82235927160380196</v>
      </c>
      <c r="AO454">
        <v>11</v>
      </c>
      <c r="AP454">
        <v>3.138602520045819E-2</v>
      </c>
      <c r="AQ454">
        <v>372.91</v>
      </c>
      <c r="AR454">
        <v>2.7193750891346413</v>
      </c>
      <c r="AS454">
        <v>524535.81999999983</v>
      </c>
      <c r="AT454">
        <v>0.63395927312638456</v>
      </c>
      <c r="AU454">
        <v>66087728.359999999</v>
      </c>
    </row>
    <row r="455" spans="1:47" ht="15" x14ac:dyDescent="0.25">
      <c r="A455" t="s">
        <v>1233</v>
      </c>
      <c r="B455" t="s">
        <v>462</v>
      </c>
      <c r="C455" t="s">
        <v>109</v>
      </c>
      <c r="D455"/>
      <c r="E455">
        <v>62.997</v>
      </c>
      <c r="F455" t="s">
        <v>1543</v>
      </c>
      <c r="G455">
        <v>-398624</v>
      </c>
      <c r="H455">
        <v>3.920428020390658E-2</v>
      </c>
      <c r="I455">
        <v>-318118</v>
      </c>
      <c r="J455">
        <v>1.1255607167853064E-2</v>
      </c>
      <c r="K455">
        <v>0.54813432695567721</v>
      </c>
      <c r="L455" s="126">
        <v>221087.17790000001</v>
      </c>
      <c r="M455">
        <v>37472</v>
      </c>
      <c r="N455">
        <v>16</v>
      </c>
      <c r="O455">
        <v>122.13000000000001</v>
      </c>
      <c r="P455">
        <v>25.44</v>
      </c>
      <c r="Q455">
        <v>-49.21</v>
      </c>
      <c r="R455">
        <v>17437.5</v>
      </c>
      <c r="S455">
        <v>743.76420900000005</v>
      </c>
      <c r="T455">
        <v>1041.29459814608</v>
      </c>
      <c r="U455">
        <v>0.75781139530471797</v>
      </c>
      <c r="V455">
        <v>0.18396628708978399</v>
      </c>
      <c r="W455">
        <v>2.4332479004780899E-2</v>
      </c>
      <c r="X455">
        <v>12455.1</v>
      </c>
      <c r="Y455">
        <v>41.39</v>
      </c>
      <c r="Z455">
        <v>57792.901183860798</v>
      </c>
      <c r="AA455">
        <v>14</v>
      </c>
      <c r="AB455">
        <v>17.969659555448178</v>
      </c>
      <c r="AC455">
        <v>2.5</v>
      </c>
      <c r="AD455">
        <v>297.5056836</v>
      </c>
      <c r="AE455">
        <v>0.33229999999999998</v>
      </c>
      <c r="AF455">
        <v>0.13447794578511491</v>
      </c>
      <c r="AG455">
        <v>0.15697252564995903</v>
      </c>
      <c r="AH455">
        <v>0.29811911979406769</v>
      </c>
      <c r="AI455">
        <v>173.86961947775038</v>
      </c>
      <c r="AJ455">
        <v>5.9928286085463736</v>
      </c>
      <c r="AK455">
        <v>1.7760652036066134</v>
      </c>
      <c r="AL455">
        <v>3.353839218051625</v>
      </c>
      <c r="AM455">
        <v>2</v>
      </c>
      <c r="AN455">
        <v>0.64549181653659904</v>
      </c>
      <c r="AO455">
        <v>4</v>
      </c>
      <c r="AP455">
        <v>0.33075933075933078</v>
      </c>
      <c r="AQ455">
        <v>116</v>
      </c>
      <c r="AR455">
        <v>3.8514433647268631</v>
      </c>
      <c r="AS455">
        <v>-35969.410000000033</v>
      </c>
      <c r="AT455">
        <v>0.59255637322852439</v>
      </c>
      <c r="AU455">
        <v>12969425.380000001</v>
      </c>
    </row>
    <row r="456" spans="1:47" ht="15" x14ac:dyDescent="0.25">
      <c r="A456" t="s">
        <v>1234</v>
      </c>
      <c r="B456" t="s">
        <v>598</v>
      </c>
      <c r="C456" t="s">
        <v>233</v>
      </c>
      <c r="D456"/>
      <c r="E456">
        <v>74.817999999999998</v>
      </c>
      <c r="F456" t="s">
        <v>1540</v>
      </c>
      <c r="G456">
        <v>102235</v>
      </c>
      <c r="H456">
        <v>0.36448464119225477</v>
      </c>
      <c r="I456">
        <v>-48562</v>
      </c>
      <c r="J456">
        <v>0</v>
      </c>
      <c r="K456">
        <v>0.60873192263915432</v>
      </c>
      <c r="L456" s="126">
        <v>213908.3737</v>
      </c>
      <c r="M456">
        <v>39713</v>
      </c>
      <c r="N456">
        <v>8</v>
      </c>
      <c r="O456">
        <v>39.75</v>
      </c>
      <c r="P456">
        <v>0</v>
      </c>
      <c r="Q456">
        <v>67.789999999999992</v>
      </c>
      <c r="R456">
        <v>10956.800000000001</v>
      </c>
      <c r="S456">
        <v>690.18481099999997</v>
      </c>
      <c r="T456">
        <v>788.95137865766901</v>
      </c>
      <c r="U456">
        <v>0.49682027327601502</v>
      </c>
      <c r="V456">
        <v>0.10781589186571899</v>
      </c>
      <c r="W456" t="s">
        <v>1561</v>
      </c>
      <c r="X456">
        <v>9585.2000000000007</v>
      </c>
      <c r="Y456">
        <v>41.35</v>
      </c>
      <c r="Z456">
        <v>48722.926239419598</v>
      </c>
      <c r="AA456">
        <v>10.7901234567901</v>
      </c>
      <c r="AB456">
        <v>16.691289262394193</v>
      </c>
      <c r="AC456">
        <v>7.53</v>
      </c>
      <c r="AD456">
        <v>91.658009428950862</v>
      </c>
      <c r="AE456">
        <v>0.71989999999999998</v>
      </c>
      <c r="AF456">
        <v>0.12490066584419766</v>
      </c>
      <c r="AG456">
        <v>0.15018781704725406</v>
      </c>
      <c r="AH456">
        <v>0.27741992645859892</v>
      </c>
      <c r="AI456">
        <v>190.40262536290444</v>
      </c>
      <c r="AJ456">
        <v>9.5643054340133773</v>
      </c>
      <c r="AK456">
        <v>1.3826468462024304</v>
      </c>
      <c r="AL456">
        <v>3.0006407280862626</v>
      </c>
      <c r="AM456">
        <v>0</v>
      </c>
      <c r="AN456">
        <v>1.5216133071250899</v>
      </c>
      <c r="AO456">
        <v>122</v>
      </c>
      <c r="AP456">
        <v>0</v>
      </c>
      <c r="AQ456">
        <v>3.98</v>
      </c>
      <c r="AR456">
        <v>2.6090921334278891</v>
      </c>
      <c r="AS456">
        <v>25297.380000000005</v>
      </c>
      <c r="AT456">
        <v>0.68974279412242823</v>
      </c>
      <c r="AU456">
        <v>7816461.9100000001</v>
      </c>
    </row>
    <row r="457" spans="1:47" ht="15" x14ac:dyDescent="0.25">
      <c r="A457" t="s">
        <v>1235</v>
      </c>
      <c r="B457" t="s">
        <v>527</v>
      </c>
      <c r="C457" t="s">
        <v>212</v>
      </c>
      <c r="D457"/>
      <c r="E457">
        <v>79.38600000000001</v>
      </c>
      <c r="F457" t="s">
        <v>1543</v>
      </c>
      <c r="G457">
        <v>726801</v>
      </c>
      <c r="H457">
        <v>0.62455792059215121</v>
      </c>
      <c r="I457">
        <v>726801</v>
      </c>
      <c r="J457">
        <v>0</v>
      </c>
      <c r="K457">
        <v>0.58375638927222107</v>
      </c>
      <c r="L457" s="126">
        <v>220176.80780000001</v>
      </c>
      <c r="M457">
        <v>37878</v>
      </c>
      <c r="N457">
        <v>23</v>
      </c>
      <c r="O457">
        <v>7.8900000000000006</v>
      </c>
      <c r="P457">
        <v>0</v>
      </c>
      <c r="Q457">
        <v>31.340000000000003</v>
      </c>
      <c r="R457">
        <v>11622.4</v>
      </c>
      <c r="S457">
        <v>484.94104800000002</v>
      </c>
      <c r="T457">
        <v>541.30430436465701</v>
      </c>
      <c r="U457">
        <v>0.34266650489855</v>
      </c>
      <c r="V457">
        <v>0.113057626748891</v>
      </c>
      <c r="W457">
        <v>4.1242126403785101E-3</v>
      </c>
      <c r="X457">
        <v>10412.300000000001</v>
      </c>
      <c r="Y457">
        <v>29.78</v>
      </c>
      <c r="Z457">
        <v>41494.124916051005</v>
      </c>
      <c r="AA457">
        <v>10.742857142857098</v>
      </c>
      <c r="AB457">
        <v>16.284118468770988</v>
      </c>
      <c r="AC457">
        <v>6</v>
      </c>
      <c r="AD457">
        <v>80.823508000000004</v>
      </c>
      <c r="AE457">
        <v>0.27689999999999998</v>
      </c>
      <c r="AF457">
        <v>0.11725229814827205</v>
      </c>
      <c r="AG457">
        <v>0.14733228729141945</v>
      </c>
      <c r="AH457">
        <v>0.26648805331395625</v>
      </c>
      <c r="AI457">
        <v>187.44546450520312</v>
      </c>
      <c r="AJ457">
        <v>7.3338412541254128</v>
      </c>
      <c r="AK457">
        <v>1.7960542354235425</v>
      </c>
      <c r="AL457">
        <v>2.3359242024202422</v>
      </c>
      <c r="AM457">
        <v>0.5</v>
      </c>
      <c r="AN457">
        <v>1.6131174383356499</v>
      </c>
      <c r="AO457">
        <v>98</v>
      </c>
      <c r="AP457">
        <v>0</v>
      </c>
      <c r="AQ457">
        <v>2.5499999999999998</v>
      </c>
      <c r="AR457">
        <v>4.2568559334171452</v>
      </c>
      <c r="AS457">
        <v>-38210.570000000007</v>
      </c>
      <c r="AT457">
        <v>0.53181721997680842</v>
      </c>
      <c r="AU457">
        <v>5636198.3499999996</v>
      </c>
    </row>
    <row r="458" spans="1:47" ht="15" x14ac:dyDescent="0.25">
      <c r="A458" t="s">
        <v>1236</v>
      </c>
      <c r="B458" t="s">
        <v>453</v>
      </c>
      <c r="C458" t="s">
        <v>155</v>
      </c>
      <c r="D458"/>
      <c r="E458">
        <v>84.724000000000004</v>
      </c>
      <c r="F458" t="s">
        <v>1539</v>
      </c>
      <c r="G458">
        <v>506875</v>
      </c>
      <c r="H458">
        <v>0.5162041937744708</v>
      </c>
      <c r="I458">
        <v>512394</v>
      </c>
      <c r="J458">
        <v>7.5310856132307438E-3</v>
      </c>
      <c r="K458">
        <v>0.57630054550201559</v>
      </c>
      <c r="L458" s="126">
        <v>123834.9822</v>
      </c>
      <c r="M458">
        <v>34723</v>
      </c>
      <c r="N458">
        <v>20</v>
      </c>
      <c r="O458">
        <v>13.479999999999999</v>
      </c>
      <c r="P458">
        <v>0</v>
      </c>
      <c r="Q458">
        <v>-9.9399999999999977</v>
      </c>
      <c r="R458">
        <v>9685.8000000000011</v>
      </c>
      <c r="S458">
        <v>1257.1227429999999</v>
      </c>
      <c r="T458">
        <v>1555.2606135906201</v>
      </c>
      <c r="U458">
        <v>0.63373325113727597</v>
      </c>
      <c r="V458">
        <v>0.115870058680499</v>
      </c>
      <c r="W458" t="s">
        <v>1561</v>
      </c>
      <c r="X458">
        <v>7829</v>
      </c>
      <c r="Y458">
        <v>71.489999999999995</v>
      </c>
      <c r="Z458">
        <v>56643.208840397303</v>
      </c>
      <c r="AA458">
        <v>14.371794871794899</v>
      </c>
      <c r="AB458">
        <v>17.584595649741221</v>
      </c>
      <c r="AC458">
        <v>10.200000000000001</v>
      </c>
      <c r="AD458">
        <v>123.24732774509802</v>
      </c>
      <c r="AE458">
        <v>0.8085</v>
      </c>
      <c r="AF458">
        <v>0.11999743731144591</v>
      </c>
      <c r="AG458">
        <v>0.18070007303508262</v>
      </c>
      <c r="AH458">
        <v>0.30563390701872567</v>
      </c>
      <c r="AI458">
        <v>156.85819153142154</v>
      </c>
      <c r="AJ458">
        <v>7.5436834525077332</v>
      </c>
      <c r="AK458">
        <v>2.1547982149196208</v>
      </c>
      <c r="AL458">
        <v>3.0765362340889499</v>
      </c>
      <c r="AM458">
        <v>0.5</v>
      </c>
      <c r="AN458">
        <v>1.5154721955142101</v>
      </c>
      <c r="AO458">
        <v>153</v>
      </c>
      <c r="AP458">
        <v>1.10062893081761E-2</v>
      </c>
      <c r="AQ458">
        <v>4.05</v>
      </c>
      <c r="AR458">
        <v>3.1112012717847803</v>
      </c>
      <c r="AS458">
        <v>-62102.159999999916</v>
      </c>
      <c r="AT458">
        <v>0.64882288109236763</v>
      </c>
      <c r="AU458">
        <v>12176196.1</v>
      </c>
    </row>
    <row r="459" spans="1:47" ht="15" x14ac:dyDescent="0.25">
      <c r="A459" t="s">
        <v>1237</v>
      </c>
      <c r="B459" t="s">
        <v>421</v>
      </c>
      <c r="C459" t="s">
        <v>360</v>
      </c>
      <c r="D459"/>
      <c r="E459">
        <v>73.697000000000003</v>
      </c>
      <c r="F459" t="s">
        <v>1543</v>
      </c>
      <c r="G459">
        <v>776631</v>
      </c>
      <c r="H459">
        <v>0.49830276230483433</v>
      </c>
      <c r="I459">
        <v>750214</v>
      </c>
      <c r="J459">
        <v>4.7277546254868375E-3</v>
      </c>
      <c r="K459">
        <v>0.64294396725652203</v>
      </c>
      <c r="L459" s="126">
        <v>106349.02069999999</v>
      </c>
      <c r="M459">
        <v>30982</v>
      </c>
      <c r="N459">
        <v>12</v>
      </c>
      <c r="O459">
        <v>20.2</v>
      </c>
      <c r="P459">
        <v>0</v>
      </c>
      <c r="Q459">
        <v>-25.840000000000003</v>
      </c>
      <c r="R459">
        <v>11402.7</v>
      </c>
      <c r="S459">
        <v>851.72454500000003</v>
      </c>
      <c r="T459">
        <v>1125.3488937633099</v>
      </c>
      <c r="U459">
        <v>0.69912912513282099</v>
      </c>
      <c r="V459">
        <v>0.19319447462911801</v>
      </c>
      <c r="W459" t="s">
        <v>1561</v>
      </c>
      <c r="X459">
        <v>8630.1</v>
      </c>
      <c r="Y459">
        <v>68.12</v>
      </c>
      <c r="Z459">
        <v>49594.318849089796</v>
      </c>
      <c r="AA459">
        <v>9.913043478260871</v>
      </c>
      <c r="AB459">
        <v>12.503296315325896</v>
      </c>
      <c r="AC459">
        <v>6</v>
      </c>
      <c r="AD459">
        <v>141.95409083333334</v>
      </c>
      <c r="AE459">
        <v>0.52049999999999996</v>
      </c>
      <c r="AF459">
        <v>0.11220821510626174</v>
      </c>
      <c r="AG459">
        <v>0.16087946004182191</v>
      </c>
      <c r="AH459">
        <v>0.27967701455944732</v>
      </c>
      <c r="AI459">
        <v>0</v>
      </c>
      <c r="AJ459" t="s">
        <v>1561</v>
      </c>
      <c r="AK459" t="s">
        <v>1561</v>
      </c>
      <c r="AL459" t="s">
        <v>1561</v>
      </c>
      <c r="AM459">
        <v>3.1</v>
      </c>
      <c r="AN459">
        <v>1.4937687511823401</v>
      </c>
      <c r="AO459">
        <v>99</v>
      </c>
      <c r="AP459">
        <v>3.7735849056603774E-3</v>
      </c>
      <c r="AQ459">
        <v>5.31</v>
      </c>
      <c r="AR459">
        <v>3.5542226751555659</v>
      </c>
      <c r="AS459">
        <v>-91558.98000000004</v>
      </c>
      <c r="AT459">
        <v>0.53057711933798446</v>
      </c>
      <c r="AU459">
        <v>9711928.4700000007</v>
      </c>
    </row>
    <row r="460" spans="1:47" ht="15" x14ac:dyDescent="0.25">
      <c r="A460" t="s">
        <v>1238</v>
      </c>
      <c r="B460" t="s">
        <v>386</v>
      </c>
      <c r="C460" t="s">
        <v>267</v>
      </c>
      <c r="D460"/>
      <c r="E460">
        <v>88.745000000000005</v>
      </c>
      <c r="F460" t="s">
        <v>1539</v>
      </c>
      <c r="G460">
        <v>977041</v>
      </c>
      <c r="H460">
        <v>0.24521119892010046</v>
      </c>
      <c r="I460">
        <v>886812</v>
      </c>
      <c r="J460">
        <v>0</v>
      </c>
      <c r="K460">
        <v>0.66667366852100096</v>
      </c>
      <c r="L460" s="126">
        <v>92540.461500000005</v>
      </c>
      <c r="M460">
        <v>33384</v>
      </c>
      <c r="N460">
        <v>13</v>
      </c>
      <c r="O460">
        <v>35.380000000000003</v>
      </c>
      <c r="P460">
        <v>0</v>
      </c>
      <c r="Q460">
        <v>-14.68</v>
      </c>
      <c r="R460">
        <v>10168.800000000001</v>
      </c>
      <c r="S460">
        <v>974.47716400000002</v>
      </c>
      <c r="T460">
        <v>1165.04821123037</v>
      </c>
      <c r="U460">
        <v>0.51255203657086401</v>
      </c>
      <c r="V460">
        <v>0.12608956221779699</v>
      </c>
      <c r="W460">
        <v>2.4745874906926001E-3</v>
      </c>
      <c r="X460">
        <v>8505.5</v>
      </c>
      <c r="Y460">
        <v>66.239999999999995</v>
      </c>
      <c r="Z460">
        <v>46699.894323671499</v>
      </c>
      <c r="AA460">
        <v>11.129870129870101</v>
      </c>
      <c r="AB460">
        <v>14.711309842995171</v>
      </c>
      <c r="AC460">
        <v>8.52</v>
      </c>
      <c r="AD460">
        <v>114.37525399061033</v>
      </c>
      <c r="AE460">
        <v>0.47620000000000001</v>
      </c>
      <c r="AF460">
        <v>0.1172374114249044</v>
      </c>
      <c r="AG460">
        <v>0.17681105561160584</v>
      </c>
      <c r="AH460">
        <v>0.30008407751845106</v>
      </c>
      <c r="AI460">
        <v>200.64092543475959</v>
      </c>
      <c r="AJ460">
        <v>6.2690185147299511</v>
      </c>
      <c r="AK460">
        <v>1.4818155175941081</v>
      </c>
      <c r="AL460">
        <v>2.7903804214402621</v>
      </c>
      <c r="AM460">
        <v>4</v>
      </c>
      <c r="AN460">
        <v>0.97216586899839796</v>
      </c>
      <c r="AO460">
        <v>9</v>
      </c>
      <c r="AP460">
        <v>5.4380664652567974E-2</v>
      </c>
      <c r="AQ460">
        <v>29</v>
      </c>
      <c r="AR460">
        <v>2.7583752738504268</v>
      </c>
      <c r="AS460">
        <v>58804.880000000005</v>
      </c>
      <c r="AT460">
        <v>0.72148660655758812</v>
      </c>
      <c r="AU460">
        <v>9909259.7200000007</v>
      </c>
    </row>
    <row r="461" spans="1:47" ht="15" x14ac:dyDescent="0.25">
      <c r="A461" t="s">
        <v>1239</v>
      </c>
      <c r="B461" t="s">
        <v>599</v>
      </c>
      <c r="C461" t="s">
        <v>233</v>
      </c>
      <c r="D461"/>
      <c r="E461">
        <v>86.99</v>
      </c>
      <c r="F461" t="s">
        <v>1539</v>
      </c>
      <c r="G461">
        <v>201770</v>
      </c>
      <c r="H461">
        <v>0.16191044042018671</v>
      </c>
      <c r="I461">
        <v>-197918</v>
      </c>
      <c r="J461">
        <v>1.3148189988610511E-3</v>
      </c>
      <c r="K461">
        <v>0.70736283913389397</v>
      </c>
      <c r="L461" s="126">
        <v>165144.78099999999</v>
      </c>
      <c r="M461">
        <v>39942</v>
      </c>
      <c r="N461">
        <v>25</v>
      </c>
      <c r="O461">
        <v>58.209999999999994</v>
      </c>
      <c r="P461">
        <v>0</v>
      </c>
      <c r="Q461">
        <v>284.31</v>
      </c>
      <c r="R461">
        <v>9414.5</v>
      </c>
      <c r="S461">
        <v>1953.8620020000001</v>
      </c>
      <c r="T461">
        <v>2247.5247483698799</v>
      </c>
      <c r="U461">
        <v>0.36508862871063702</v>
      </c>
      <c r="V461">
        <v>0.107496659838313</v>
      </c>
      <c r="W461">
        <v>2.7757103595077702E-3</v>
      </c>
      <c r="X461">
        <v>8184.4000000000005</v>
      </c>
      <c r="Y461">
        <v>114.44</v>
      </c>
      <c r="Z461">
        <v>51259.192590003506</v>
      </c>
      <c r="AA461">
        <v>10.575000000000001</v>
      </c>
      <c r="AB461">
        <v>17.073243638587908</v>
      </c>
      <c r="AC461">
        <v>9.2000000000000011</v>
      </c>
      <c r="AD461">
        <v>212.37630456521737</v>
      </c>
      <c r="AE461">
        <v>0.54259999999999997</v>
      </c>
      <c r="AF461">
        <v>0.10963009361658631</v>
      </c>
      <c r="AG461">
        <v>0.1786495485176533</v>
      </c>
      <c r="AH461">
        <v>0.29242792855511612</v>
      </c>
      <c r="AI461">
        <v>138.69966237257321</v>
      </c>
      <c r="AJ461">
        <v>5.3670898892988923</v>
      </c>
      <c r="AK461">
        <v>1.8813711439114391</v>
      </c>
      <c r="AL461">
        <v>2.4308294095940961</v>
      </c>
      <c r="AM461">
        <v>0.5</v>
      </c>
      <c r="AN461">
        <v>1.7918991148408201</v>
      </c>
      <c r="AO461">
        <v>121</v>
      </c>
      <c r="AP461">
        <v>2.0761245674740483E-2</v>
      </c>
      <c r="AQ461">
        <v>11.6</v>
      </c>
      <c r="AR461">
        <v>3.8870634629180478</v>
      </c>
      <c r="AS461">
        <v>-57762.340000000084</v>
      </c>
      <c r="AT461">
        <v>0.47273894764378888</v>
      </c>
      <c r="AU461">
        <v>18394706.59</v>
      </c>
    </row>
    <row r="462" spans="1:47" ht="15" x14ac:dyDescent="0.25">
      <c r="A462" t="s">
        <v>1240</v>
      </c>
      <c r="B462" t="s">
        <v>454</v>
      </c>
      <c r="C462" t="s">
        <v>155</v>
      </c>
      <c r="D462"/>
      <c r="E462">
        <v>87.655000000000001</v>
      </c>
      <c r="F462" t="s">
        <v>1539</v>
      </c>
      <c r="G462">
        <v>455753</v>
      </c>
      <c r="H462">
        <v>0.33502005078971309</v>
      </c>
      <c r="I462">
        <v>310739</v>
      </c>
      <c r="J462">
        <v>7.466601154392967E-3</v>
      </c>
      <c r="K462">
        <v>0.75932898923235159</v>
      </c>
      <c r="L462" s="126">
        <v>222490.84880000001</v>
      </c>
      <c r="M462">
        <v>35121</v>
      </c>
      <c r="N462">
        <v>149</v>
      </c>
      <c r="O462">
        <v>53.47</v>
      </c>
      <c r="P462">
        <v>0</v>
      </c>
      <c r="Q462">
        <v>15.72999999999999</v>
      </c>
      <c r="R462">
        <v>10731.4</v>
      </c>
      <c r="S462">
        <v>2002.5809400000001</v>
      </c>
      <c r="T462">
        <v>2436.7143807304601</v>
      </c>
      <c r="U462">
        <v>0.54020679533682203</v>
      </c>
      <c r="V462">
        <v>0.15176017354884</v>
      </c>
      <c r="W462">
        <v>4.9935559658327697E-4</v>
      </c>
      <c r="X462">
        <v>8819.4</v>
      </c>
      <c r="Y462">
        <v>142.13</v>
      </c>
      <c r="Z462">
        <v>49469.941954548704</v>
      </c>
      <c r="AA462">
        <v>10.268749999999999</v>
      </c>
      <c r="AB462">
        <v>14.089783578414128</v>
      </c>
      <c r="AC462">
        <v>17.5</v>
      </c>
      <c r="AD462">
        <v>114.43319657142858</v>
      </c>
      <c r="AE462">
        <v>0.443</v>
      </c>
      <c r="AF462">
        <v>0.1106390233867232</v>
      </c>
      <c r="AG462">
        <v>0.217452152607545</v>
      </c>
      <c r="AH462">
        <v>0.33303021645793746</v>
      </c>
      <c r="AI462">
        <v>179.35604640279857</v>
      </c>
      <c r="AJ462">
        <v>5.574956664578548</v>
      </c>
      <c r="AK462">
        <v>1.1769728126957613</v>
      </c>
      <c r="AL462">
        <v>2.8370103153059096</v>
      </c>
      <c r="AM462">
        <v>1.8</v>
      </c>
      <c r="AN462">
        <v>1.88975085524724</v>
      </c>
      <c r="AO462">
        <v>376</v>
      </c>
      <c r="AP462">
        <v>0</v>
      </c>
      <c r="AQ462">
        <v>3.32</v>
      </c>
      <c r="AR462">
        <v>3.2545787014256922</v>
      </c>
      <c r="AS462">
        <v>23021.830000000075</v>
      </c>
      <c r="AT462">
        <v>0.58528637216198276</v>
      </c>
      <c r="AU462">
        <v>21490409.969999999</v>
      </c>
    </row>
    <row r="463" spans="1:47" ht="15" x14ac:dyDescent="0.25">
      <c r="A463" t="s">
        <v>1565</v>
      </c>
      <c r="B463" t="s">
        <v>528</v>
      </c>
      <c r="C463" t="s">
        <v>179</v>
      </c>
      <c r="D463"/>
      <c r="E463">
        <v>88.228999999999999</v>
      </c>
      <c r="F463" t="s">
        <v>1543</v>
      </c>
      <c r="G463">
        <v>781148</v>
      </c>
      <c r="H463">
        <v>0.2613846286006154</v>
      </c>
      <c r="I463">
        <v>781148</v>
      </c>
      <c r="J463">
        <v>0</v>
      </c>
      <c r="K463">
        <v>0.63450954105682233</v>
      </c>
      <c r="L463" s="126">
        <v>147732.2469</v>
      </c>
      <c r="M463">
        <v>39024</v>
      </c>
      <c r="N463">
        <v>38</v>
      </c>
      <c r="O463">
        <v>17.43</v>
      </c>
      <c r="P463">
        <v>0</v>
      </c>
      <c r="Q463">
        <v>-21.990000000000009</v>
      </c>
      <c r="R463">
        <v>10592.300000000001</v>
      </c>
      <c r="S463">
        <v>963.45016799999996</v>
      </c>
      <c r="T463">
        <v>1123.5081096456699</v>
      </c>
      <c r="U463">
        <v>0.35107725260160999</v>
      </c>
      <c r="V463">
        <v>0.158627249313013</v>
      </c>
      <c r="W463" t="s">
        <v>1561</v>
      </c>
      <c r="X463">
        <v>9083.3000000000011</v>
      </c>
      <c r="Y463">
        <v>69.180000000000007</v>
      </c>
      <c r="Z463">
        <v>46494.516045099699</v>
      </c>
      <c r="AA463">
        <v>10.901234567901199</v>
      </c>
      <c r="AB463">
        <v>13.926715351257586</v>
      </c>
      <c r="AC463">
        <v>8.1300000000000008</v>
      </c>
      <c r="AD463">
        <v>118.50555571955718</v>
      </c>
      <c r="AE463">
        <v>0.27689999999999998</v>
      </c>
      <c r="AF463">
        <v>0.10822581865404578</v>
      </c>
      <c r="AG463">
        <v>0.17304290681328555</v>
      </c>
      <c r="AH463">
        <v>0.28574834891171158</v>
      </c>
      <c r="AI463">
        <v>227.8208124200566</v>
      </c>
      <c r="AJ463">
        <v>5.2557366488377815</v>
      </c>
      <c r="AK463">
        <v>1.5649899769469782</v>
      </c>
      <c r="AL463">
        <v>2.8176071783283372</v>
      </c>
      <c r="AM463">
        <v>0.5</v>
      </c>
      <c r="AN463">
        <v>1.42989976852712</v>
      </c>
      <c r="AO463">
        <v>143</v>
      </c>
      <c r="AP463">
        <v>2.23463687150838E-2</v>
      </c>
      <c r="AQ463">
        <v>3.3</v>
      </c>
      <c r="AR463">
        <v>3.6266608648825382</v>
      </c>
      <c r="AS463">
        <v>-3747.070000000007</v>
      </c>
      <c r="AT463">
        <v>0.51966592445725979</v>
      </c>
      <c r="AU463">
        <v>10205199.08</v>
      </c>
    </row>
    <row r="464" spans="1:47" ht="15" x14ac:dyDescent="0.25">
      <c r="A464" t="s">
        <v>1241</v>
      </c>
      <c r="B464" t="s">
        <v>554</v>
      </c>
      <c r="C464" t="s">
        <v>269</v>
      </c>
      <c r="D464"/>
      <c r="E464">
        <v>89.19</v>
      </c>
      <c r="F464" t="s">
        <v>1543</v>
      </c>
      <c r="G464">
        <v>-1148720</v>
      </c>
      <c r="H464">
        <v>0.12095540677254352</v>
      </c>
      <c r="I464">
        <v>-639230</v>
      </c>
      <c r="J464">
        <v>1.9385236584338788E-3</v>
      </c>
      <c r="K464">
        <v>0.74712128751363616</v>
      </c>
      <c r="L464" s="126">
        <v>219163.25659999999</v>
      </c>
      <c r="M464">
        <v>48477</v>
      </c>
      <c r="N464">
        <v>79</v>
      </c>
      <c r="O464">
        <v>142.07</v>
      </c>
      <c r="P464">
        <v>0</v>
      </c>
      <c r="Q464">
        <v>-142.69</v>
      </c>
      <c r="R464">
        <v>10283</v>
      </c>
      <c r="S464">
        <v>4042.8928850000002</v>
      </c>
      <c r="T464">
        <v>4655.9944647797101</v>
      </c>
      <c r="U464">
        <v>0.23838173441985699</v>
      </c>
      <c r="V464">
        <v>0.112189210276344</v>
      </c>
      <c r="W464">
        <v>3.0287420538474101E-2</v>
      </c>
      <c r="X464">
        <v>8929</v>
      </c>
      <c r="Y464">
        <v>223.81</v>
      </c>
      <c r="Z464">
        <v>60663.182744292004</v>
      </c>
      <c r="AA464">
        <v>12.739837398373998</v>
      </c>
      <c r="AB464">
        <v>18.063951052231804</v>
      </c>
      <c r="AC464">
        <v>29.5</v>
      </c>
      <c r="AD464">
        <v>137.04721644067797</v>
      </c>
      <c r="AE464">
        <v>0.69779999999999998</v>
      </c>
      <c r="AF464">
        <v>0.1101880013263733</v>
      </c>
      <c r="AG464">
        <v>0.16840025252311613</v>
      </c>
      <c r="AH464">
        <v>0.2833861522563963</v>
      </c>
      <c r="AI464">
        <v>115.25088921568101</v>
      </c>
      <c r="AJ464">
        <v>9.8376920121816429</v>
      </c>
      <c r="AK464">
        <v>1.2006525420273122</v>
      </c>
      <c r="AL464">
        <v>4.4121325172176231</v>
      </c>
      <c r="AM464">
        <v>1.89</v>
      </c>
      <c r="AN464">
        <v>0.733957573584614</v>
      </c>
      <c r="AO464">
        <v>64</v>
      </c>
      <c r="AP464">
        <v>0.2265625</v>
      </c>
      <c r="AQ464">
        <v>30.94</v>
      </c>
      <c r="AR464">
        <v>3.4939195402846539</v>
      </c>
      <c r="AS464">
        <v>-2383.9799999999814</v>
      </c>
      <c r="AT464">
        <v>0.41978054478625587</v>
      </c>
      <c r="AU464">
        <v>41573221.409999996</v>
      </c>
    </row>
    <row r="465" spans="1:47" ht="15" x14ac:dyDescent="0.25">
      <c r="A465" t="s">
        <v>1242</v>
      </c>
      <c r="B465" t="s">
        <v>570</v>
      </c>
      <c r="C465" t="s">
        <v>115</v>
      </c>
      <c r="D465"/>
      <c r="E465">
        <v>78.063000000000002</v>
      </c>
      <c r="F465" t="s">
        <v>1540</v>
      </c>
      <c r="G465">
        <v>1788562</v>
      </c>
      <c r="H465">
        <v>0.75654568285174384</v>
      </c>
      <c r="I465">
        <v>1720234</v>
      </c>
      <c r="J465">
        <v>0</v>
      </c>
      <c r="K465">
        <v>0.51875022773775625</v>
      </c>
      <c r="L465" s="126">
        <v>104589.4688</v>
      </c>
      <c r="M465">
        <v>38356</v>
      </c>
      <c r="N465">
        <v>21</v>
      </c>
      <c r="O465">
        <v>14.369999999999997</v>
      </c>
      <c r="P465">
        <v>0</v>
      </c>
      <c r="Q465">
        <v>-12.680000000000007</v>
      </c>
      <c r="R465">
        <v>10877.2</v>
      </c>
      <c r="S465">
        <v>609.64822400000003</v>
      </c>
      <c r="T465">
        <v>726.2235234117901</v>
      </c>
      <c r="U465">
        <v>0.46267011187093998</v>
      </c>
      <c r="V465">
        <v>0.129985624299957</v>
      </c>
      <c r="W465" t="s">
        <v>1561</v>
      </c>
      <c r="X465">
        <v>9131.2000000000007</v>
      </c>
      <c r="Y465">
        <v>52.230000000000004</v>
      </c>
      <c r="Z465">
        <v>43900.766034845903</v>
      </c>
      <c r="AA465">
        <v>10.757575757575799</v>
      </c>
      <c r="AB465">
        <v>11.67237648860808</v>
      </c>
      <c r="AC465">
        <v>8.1</v>
      </c>
      <c r="AD465">
        <v>75.265212839506177</v>
      </c>
      <c r="AE465">
        <v>0.33229999999999998</v>
      </c>
      <c r="AF465">
        <v>0.11174137376558337</v>
      </c>
      <c r="AG465">
        <v>0.16152912606315095</v>
      </c>
      <c r="AH465">
        <v>0.27689089828165475</v>
      </c>
      <c r="AI465">
        <v>207.45570153584174</v>
      </c>
      <c r="AJ465">
        <v>6.0441136192923501</v>
      </c>
      <c r="AK465">
        <v>0.99287993674639263</v>
      </c>
      <c r="AL465">
        <v>2.3998749950583118</v>
      </c>
      <c r="AM465">
        <v>2.5</v>
      </c>
      <c r="AN465">
        <v>1.4724731215223801</v>
      </c>
      <c r="AO465">
        <v>62</v>
      </c>
      <c r="AP465">
        <v>0</v>
      </c>
      <c r="AQ465">
        <v>4.21</v>
      </c>
      <c r="AR465">
        <v>3.8862911341570006</v>
      </c>
      <c r="AS465">
        <v>-7565.4099999999744</v>
      </c>
      <c r="AT465">
        <v>0.61405174462634959</v>
      </c>
      <c r="AU465">
        <v>6631259.0099999998</v>
      </c>
    </row>
    <row r="466" spans="1:47" ht="15" x14ac:dyDescent="0.25">
      <c r="A466" t="s">
        <v>1243</v>
      </c>
      <c r="B466" t="s">
        <v>558</v>
      </c>
      <c r="C466" t="s">
        <v>206</v>
      </c>
      <c r="D466"/>
      <c r="E466">
        <v>82.741</v>
      </c>
      <c r="F466" t="s">
        <v>1543</v>
      </c>
      <c r="G466">
        <v>1669142</v>
      </c>
      <c r="H466">
        <v>0.3584779242271347</v>
      </c>
      <c r="I466">
        <v>1586464</v>
      </c>
      <c r="J466">
        <v>1.5183243850179317E-2</v>
      </c>
      <c r="K466">
        <v>0.61039931049786755</v>
      </c>
      <c r="L466" s="126">
        <v>158635.97260000001</v>
      </c>
      <c r="M466">
        <v>31010</v>
      </c>
      <c r="N466">
        <v>11</v>
      </c>
      <c r="O466">
        <v>29.84</v>
      </c>
      <c r="P466">
        <v>0</v>
      </c>
      <c r="Q466">
        <v>-136.57000000000002</v>
      </c>
      <c r="R466">
        <v>13813</v>
      </c>
      <c r="S466">
        <v>1361.76686</v>
      </c>
      <c r="T466">
        <v>2001.91946812169</v>
      </c>
      <c r="U466">
        <v>0.91249771271420099</v>
      </c>
      <c r="V466">
        <v>0.20873000977568201</v>
      </c>
      <c r="W466" t="s">
        <v>1561</v>
      </c>
      <c r="X466">
        <v>9396.1</v>
      </c>
      <c r="Y466">
        <v>104.29</v>
      </c>
      <c r="Z466">
        <v>55795.664013807705</v>
      </c>
      <c r="AA466">
        <v>12.6</v>
      </c>
      <c r="AB466">
        <v>13.057501773899702</v>
      </c>
      <c r="AC466">
        <v>20.16</v>
      </c>
      <c r="AD466">
        <v>67.547959325396818</v>
      </c>
      <c r="AE466">
        <v>0.29899999999999999</v>
      </c>
      <c r="AF466">
        <v>0.10931950394089741</v>
      </c>
      <c r="AG466">
        <v>0.17095414682035912</v>
      </c>
      <c r="AH466">
        <v>0.28554331766780039</v>
      </c>
      <c r="AI466">
        <v>248.07476956811828</v>
      </c>
      <c r="AJ466">
        <v>7.9290705109229771</v>
      </c>
      <c r="AK466">
        <v>1.2882668284885441</v>
      </c>
      <c r="AL466">
        <v>3.6737574743946482</v>
      </c>
      <c r="AM466">
        <v>0.5</v>
      </c>
      <c r="AN466">
        <v>1.55784475580349</v>
      </c>
      <c r="AO466">
        <v>137</v>
      </c>
      <c r="AP466">
        <v>2.3605150214592276E-2</v>
      </c>
      <c r="AQ466">
        <v>6.18</v>
      </c>
      <c r="AR466">
        <v>2.8056431957880625</v>
      </c>
      <c r="AS466">
        <v>-118030.35999999999</v>
      </c>
      <c r="AT466">
        <v>0.670403547148543</v>
      </c>
      <c r="AU466">
        <v>18810152.98</v>
      </c>
    </row>
    <row r="467" spans="1:47" ht="15" x14ac:dyDescent="0.25">
      <c r="A467" t="s">
        <v>1244</v>
      </c>
      <c r="B467" t="s">
        <v>279</v>
      </c>
      <c r="C467" t="s">
        <v>109</v>
      </c>
      <c r="D467"/>
      <c r="E467">
        <v>107.08800000000001</v>
      </c>
      <c r="F467" t="s">
        <v>1539</v>
      </c>
      <c r="G467">
        <v>361377</v>
      </c>
      <c r="H467">
        <v>0.14878495905048461</v>
      </c>
      <c r="I467">
        <v>12942</v>
      </c>
      <c r="J467">
        <v>0</v>
      </c>
      <c r="K467">
        <v>0.80423624208585043</v>
      </c>
      <c r="L467" s="126">
        <v>289789.2389</v>
      </c>
      <c r="M467">
        <v>54890</v>
      </c>
      <c r="N467">
        <v>15</v>
      </c>
      <c r="O467">
        <v>18.990000000000002</v>
      </c>
      <c r="P467">
        <v>0</v>
      </c>
      <c r="Q467">
        <v>-1</v>
      </c>
      <c r="R467">
        <v>14194</v>
      </c>
      <c r="S467">
        <v>2546.813666</v>
      </c>
      <c r="T467">
        <v>2920.9914896902001</v>
      </c>
      <c r="U467">
        <v>0.131316591969316</v>
      </c>
      <c r="V467">
        <v>9.9284758589009398E-2</v>
      </c>
      <c r="W467">
        <v>2.3605750904589301E-2</v>
      </c>
      <c r="X467">
        <v>12375.800000000001</v>
      </c>
      <c r="Y467">
        <v>157.68</v>
      </c>
      <c r="Z467">
        <v>80482.520104008101</v>
      </c>
      <c r="AA467">
        <v>15.670391061452499</v>
      </c>
      <c r="AB467">
        <v>16.15178631405378</v>
      </c>
      <c r="AC467">
        <v>34.75</v>
      </c>
      <c r="AD467">
        <v>73.289601899280569</v>
      </c>
      <c r="AE467">
        <v>0.31009999999999999</v>
      </c>
      <c r="AF467">
        <v>0.1207240917692783</v>
      </c>
      <c r="AG467">
        <v>9.997810570002448E-2</v>
      </c>
      <c r="AH467">
        <v>0.22755725279877068</v>
      </c>
      <c r="AI467">
        <v>191.5322689335687</v>
      </c>
      <c r="AJ467">
        <v>7.8373706480359662</v>
      </c>
      <c r="AK467">
        <v>1.6329471890971039</v>
      </c>
      <c r="AL467">
        <v>4.1225375719817876</v>
      </c>
      <c r="AM467">
        <v>0.5</v>
      </c>
      <c r="AN467">
        <v>0.66465009729105795</v>
      </c>
      <c r="AO467">
        <v>5</v>
      </c>
      <c r="AP467">
        <v>0.14986376021798364</v>
      </c>
      <c r="AQ467">
        <v>175.4</v>
      </c>
      <c r="AR467" t="s">
        <v>1561</v>
      </c>
      <c r="AS467">
        <v>72549.780000000028</v>
      </c>
      <c r="AT467">
        <v>0.13864382962675684</v>
      </c>
      <c r="AU467">
        <v>36149479.969999999</v>
      </c>
    </row>
    <row r="468" spans="1:47" ht="15" x14ac:dyDescent="0.25">
      <c r="A468" t="s">
        <v>1245</v>
      </c>
      <c r="B468" t="s">
        <v>512</v>
      </c>
      <c r="C468" t="s">
        <v>134</v>
      </c>
      <c r="D468"/>
      <c r="E468">
        <v>79.709000000000003</v>
      </c>
      <c r="F468" t="s">
        <v>1542</v>
      </c>
      <c r="G468">
        <v>735982</v>
      </c>
      <c r="H468">
        <v>0.31139684613974405</v>
      </c>
      <c r="I468">
        <v>118332</v>
      </c>
      <c r="J468">
        <v>0</v>
      </c>
      <c r="K468">
        <v>0.63610317175172792</v>
      </c>
      <c r="L468" s="126">
        <v>158365.62969999999</v>
      </c>
      <c r="M468">
        <v>30397</v>
      </c>
      <c r="N468">
        <v>30</v>
      </c>
      <c r="O468">
        <v>57.8</v>
      </c>
      <c r="P468">
        <v>0</v>
      </c>
      <c r="Q468">
        <v>-92.609999999999985</v>
      </c>
      <c r="R468">
        <v>11369.4</v>
      </c>
      <c r="S468">
        <v>1530.144982</v>
      </c>
      <c r="T468">
        <v>1886.7876098079801</v>
      </c>
      <c r="U468">
        <v>0.61993889062851004</v>
      </c>
      <c r="V468">
        <v>0.15909361074401801</v>
      </c>
      <c r="W468">
        <v>1.8965422065479599E-3</v>
      </c>
      <c r="X468">
        <v>9220.3000000000011</v>
      </c>
      <c r="Y468">
        <v>89.33</v>
      </c>
      <c r="Z468">
        <v>53731.346244262801</v>
      </c>
      <c r="AA468">
        <v>11.5463917525773</v>
      </c>
      <c r="AB468">
        <v>17.129127751035487</v>
      </c>
      <c r="AC468">
        <v>13</v>
      </c>
      <c r="AD468">
        <v>117.70346015384615</v>
      </c>
      <c r="AE468">
        <v>0.47620000000000001</v>
      </c>
      <c r="AF468">
        <v>0.1008566420806543</v>
      </c>
      <c r="AG468">
        <v>0.19025162889920427</v>
      </c>
      <c r="AH468">
        <v>0.29608192767638797</v>
      </c>
      <c r="AI468">
        <v>190.96229666947991</v>
      </c>
      <c r="AJ468">
        <v>5.4843863791923351</v>
      </c>
      <c r="AK468">
        <v>1.4072716974674881</v>
      </c>
      <c r="AL468">
        <v>2.3633520533880903</v>
      </c>
      <c r="AM468">
        <v>0</v>
      </c>
      <c r="AN468">
        <v>1.4156376311171801</v>
      </c>
      <c r="AO468">
        <v>128</v>
      </c>
      <c r="AP468">
        <v>1.684717208182912E-2</v>
      </c>
      <c r="AQ468">
        <v>6.53</v>
      </c>
      <c r="AR468">
        <v>3.089360385685572</v>
      </c>
      <c r="AS468">
        <v>-116158.77000000002</v>
      </c>
      <c r="AT468">
        <v>0.58183665921693983</v>
      </c>
      <c r="AU468">
        <v>17624856.82</v>
      </c>
    </row>
    <row r="469" spans="1:47" ht="15" x14ac:dyDescent="0.25">
      <c r="A469" t="s">
        <v>1246</v>
      </c>
      <c r="B469" t="s">
        <v>657</v>
      </c>
      <c r="C469" t="s">
        <v>210</v>
      </c>
      <c r="D469"/>
      <c r="E469">
        <v>91.518000000000001</v>
      </c>
      <c r="F469" t="s">
        <v>1542</v>
      </c>
      <c r="G469">
        <v>694501</v>
      </c>
      <c r="H469">
        <v>0.26478924544154625</v>
      </c>
      <c r="I469">
        <v>699501</v>
      </c>
      <c r="J469">
        <v>3.8542525646441069E-3</v>
      </c>
      <c r="K469">
        <v>0.70574540612544834</v>
      </c>
      <c r="L469" s="126">
        <v>140061.44529999999</v>
      </c>
      <c r="M469">
        <v>43112</v>
      </c>
      <c r="N469">
        <v>20</v>
      </c>
      <c r="O469">
        <v>54.07</v>
      </c>
      <c r="P469">
        <v>0</v>
      </c>
      <c r="Q469">
        <v>16.310000000000002</v>
      </c>
      <c r="R469">
        <v>9564.3000000000011</v>
      </c>
      <c r="S469">
        <v>1207.135047</v>
      </c>
      <c r="T469">
        <v>1373.0564003781999</v>
      </c>
      <c r="U469">
        <v>0.246915303089531</v>
      </c>
      <c r="V469">
        <v>0.12806225068536201</v>
      </c>
      <c r="W469">
        <v>1.22527285051976E-2</v>
      </c>
      <c r="X469">
        <v>8408.5</v>
      </c>
      <c r="Y469">
        <v>78.400000000000006</v>
      </c>
      <c r="Z469">
        <v>54047.741836734698</v>
      </c>
      <c r="AA469">
        <v>10.406976744186</v>
      </c>
      <c r="AB469">
        <v>15.39713070153061</v>
      </c>
      <c r="AC469">
        <v>6</v>
      </c>
      <c r="AD469">
        <v>201.18917450000001</v>
      </c>
      <c r="AE469">
        <v>0.3987</v>
      </c>
      <c r="AF469">
        <v>0.11361949446316126</v>
      </c>
      <c r="AG469">
        <v>0.17261688834062797</v>
      </c>
      <c r="AH469">
        <v>0.29397716330610951</v>
      </c>
      <c r="AI469">
        <v>162.44992678105882</v>
      </c>
      <c r="AJ469">
        <v>6.1028862972274203</v>
      </c>
      <c r="AK469">
        <v>0.88128322938923709</v>
      </c>
      <c r="AL469">
        <v>4.3997520130138348</v>
      </c>
      <c r="AM469">
        <v>2.5</v>
      </c>
      <c r="AN469">
        <v>1.0144700964292199</v>
      </c>
      <c r="AO469">
        <v>28</v>
      </c>
      <c r="AP469">
        <v>5.5012224938875302E-2</v>
      </c>
      <c r="AQ469">
        <v>27.11</v>
      </c>
      <c r="AR469">
        <v>3.962103119400826</v>
      </c>
      <c r="AS469">
        <v>-7740.390000000014</v>
      </c>
      <c r="AT469">
        <v>0.38331806189922235</v>
      </c>
      <c r="AU469">
        <v>11545359.23</v>
      </c>
    </row>
    <row r="470" spans="1:47" ht="15" x14ac:dyDescent="0.25">
      <c r="A470" t="s">
        <v>1247</v>
      </c>
      <c r="B470" t="s">
        <v>427</v>
      </c>
      <c r="C470" t="s">
        <v>198</v>
      </c>
      <c r="D470"/>
      <c r="E470">
        <v>96.912000000000006</v>
      </c>
      <c r="F470" t="s">
        <v>1539</v>
      </c>
      <c r="G470">
        <v>708943</v>
      </c>
      <c r="H470">
        <v>0.40928238213416329</v>
      </c>
      <c r="I470">
        <v>717848</v>
      </c>
      <c r="J470">
        <v>3.058772186290444E-3</v>
      </c>
      <c r="K470">
        <v>0.76429405049167209</v>
      </c>
      <c r="L470" s="126">
        <v>141784.9736</v>
      </c>
      <c r="M470">
        <v>46543</v>
      </c>
      <c r="N470">
        <v>45</v>
      </c>
      <c r="O470">
        <v>36.25</v>
      </c>
      <c r="P470">
        <v>0</v>
      </c>
      <c r="Q470">
        <v>-26.130000000000003</v>
      </c>
      <c r="R470">
        <v>9242</v>
      </c>
      <c r="S470">
        <v>2599.1438410000001</v>
      </c>
      <c r="T470">
        <v>2947.4390575278903</v>
      </c>
      <c r="U470">
        <v>0.26989975119272402</v>
      </c>
      <c r="V470">
        <v>0.111637237779177</v>
      </c>
      <c r="W470">
        <v>9.6185519268458201E-4</v>
      </c>
      <c r="X470">
        <v>8149.9000000000005</v>
      </c>
      <c r="Y470">
        <v>147.13</v>
      </c>
      <c r="Z470">
        <v>58069.241351186</v>
      </c>
      <c r="AA470">
        <v>12.6666666666667</v>
      </c>
      <c r="AB470">
        <v>17.665627954869844</v>
      </c>
      <c r="AC470">
        <v>11</v>
      </c>
      <c r="AD470">
        <v>236.28580372727274</v>
      </c>
      <c r="AE470">
        <v>0.47620000000000001</v>
      </c>
      <c r="AF470">
        <v>0.10492260346616486</v>
      </c>
      <c r="AG470">
        <v>0.1753573436183514</v>
      </c>
      <c r="AH470">
        <v>0.28767325242141956</v>
      </c>
      <c r="AI470">
        <v>154.69978754438623</v>
      </c>
      <c r="AJ470">
        <v>6.0170785178332045</v>
      </c>
      <c r="AK470">
        <v>1.9204161785882159</v>
      </c>
      <c r="AL470">
        <v>2.2086646670994088</v>
      </c>
      <c r="AM470">
        <v>0.7</v>
      </c>
      <c r="AN470">
        <v>1.7335131304831199</v>
      </c>
      <c r="AO470">
        <v>70</v>
      </c>
      <c r="AP470">
        <v>6.0434782608695649E-2</v>
      </c>
      <c r="AQ470">
        <v>30.71</v>
      </c>
      <c r="AR470">
        <v>4.5927801581104823</v>
      </c>
      <c r="AS470">
        <v>-60106.429999999935</v>
      </c>
      <c r="AT470">
        <v>0.40115560157299934</v>
      </c>
      <c r="AU470">
        <v>24021363.539999999</v>
      </c>
    </row>
    <row r="471" spans="1:47" ht="15" x14ac:dyDescent="0.25">
      <c r="A471" t="s">
        <v>1248</v>
      </c>
      <c r="B471" t="s">
        <v>387</v>
      </c>
      <c r="C471" t="s">
        <v>124</v>
      </c>
      <c r="D471"/>
      <c r="E471">
        <v>82.114000000000004</v>
      </c>
      <c r="F471" t="s">
        <v>1539</v>
      </c>
      <c r="G471">
        <v>4256120</v>
      </c>
      <c r="H471">
        <v>0.57866478899803331</v>
      </c>
      <c r="I471">
        <v>4256120</v>
      </c>
      <c r="J471">
        <v>0</v>
      </c>
      <c r="K471">
        <v>0.69698197113044247</v>
      </c>
      <c r="L471" s="126">
        <v>204841.1844</v>
      </c>
      <c r="M471">
        <v>39345</v>
      </c>
      <c r="N471">
        <v>17</v>
      </c>
      <c r="O471">
        <v>46.31</v>
      </c>
      <c r="P471">
        <v>0</v>
      </c>
      <c r="Q471">
        <v>-0.55999999999998806</v>
      </c>
      <c r="R471">
        <v>14363.6</v>
      </c>
      <c r="S471">
        <v>1477.0738739999999</v>
      </c>
      <c r="T471">
        <v>1733.8793179368702</v>
      </c>
      <c r="U471">
        <v>0.438803189474056</v>
      </c>
      <c r="V471">
        <v>0.103709695700704</v>
      </c>
      <c r="W471">
        <v>2.3672885029987301E-4</v>
      </c>
      <c r="X471">
        <v>12236.2</v>
      </c>
      <c r="Y471">
        <v>99.06</v>
      </c>
      <c r="Z471">
        <v>74999.725217040206</v>
      </c>
      <c r="AA471">
        <v>15.5940594059406</v>
      </c>
      <c r="AB471">
        <v>14.910901211387037</v>
      </c>
      <c r="AC471">
        <v>12.200000000000001</v>
      </c>
      <c r="AD471">
        <v>121.07162901639343</v>
      </c>
      <c r="AE471">
        <v>0.443</v>
      </c>
      <c r="AF471">
        <v>0.10965091473017867</v>
      </c>
      <c r="AG471">
        <v>0.15568261068442005</v>
      </c>
      <c r="AH471">
        <v>0.27711462062726483</v>
      </c>
      <c r="AI471">
        <v>221.51160193088623</v>
      </c>
      <c r="AJ471">
        <v>7.0650069837311156</v>
      </c>
      <c r="AK471">
        <v>1.37126171723377</v>
      </c>
      <c r="AL471">
        <v>3.5599166536772326</v>
      </c>
      <c r="AM471">
        <v>0</v>
      </c>
      <c r="AN471">
        <v>0.96373861706883301</v>
      </c>
      <c r="AO471">
        <v>26</v>
      </c>
      <c r="AP471">
        <v>5.9393939393939395E-2</v>
      </c>
      <c r="AQ471">
        <v>29.92</v>
      </c>
      <c r="AR471">
        <v>3.556394847016779</v>
      </c>
      <c r="AS471">
        <v>-23953.20000000007</v>
      </c>
      <c r="AT471">
        <v>0.47852868747052402</v>
      </c>
      <c r="AU471">
        <v>21216096.09</v>
      </c>
    </row>
    <row r="472" spans="1:47" ht="15" x14ac:dyDescent="0.25">
      <c r="A472" t="s">
        <v>1249</v>
      </c>
      <c r="B472" t="s">
        <v>707</v>
      </c>
      <c r="C472" t="s">
        <v>289</v>
      </c>
      <c r="D472"/>
      <c r="E472">
        <v>98.043000000000006</v>
      </c>
      <c r="F472" t="s">
        <v>1539</v>
      </c>
      <c r="G472">
        <v>410779</v>
      </c>
      <c r="H472">
        <v>0.63380594937759671</v>
      </c>
      <c r="I472">
        <v>410779</v>
      </c>
      <c r="J472">
        <v>0</v>
      </c>
      <c r="K472">
        <v>0.70385712047070126</v>
      </c>
      <c r="L472" s="126">
        <v>141924.2519</v>
      </c>
      <c r="M472">
        <v>43059</v>
      </c>
      <c r="N472">
        <v>16</v>
      </c>
      <c r="O472" t="s">
        <v>1561</v>
      </c>
      <c r="P472">
        <v>0</v>
      </c>
      <c r="Q472">
        <v>57.150000000000006</v>
      </c>
      <c r="R472">
        <v>10194</v>
      </c>
      <c r="S472">
        <v>395.944999</v>
      </c>
      <c r="T472">
        <v>429.75040275102003</v>
      </c>
      <c r="U472">
        <v>8.6069269939181597E-2</v>
      </c>
      <c r="V472">
        <v>7.7373893034067595E-2</v>
      </c>
      <c r="W472" t="s">
        <v>1561</v>
      </c>
      <c r="X472">
        <v>9392.1</v>
      </c>
      <c r="Y472">
        <v>27.64</v>
      </c>
      <c r="Z472">
        <v>50248.509406657002</v>
      </c>
      <c r="AA472">
        <v>13.2727272727273</v>
      </c>
      <c r="AB472">
        <v>14.325072322720693</v>
      </c>
      <c r="AC472">
        <v>4.53</v>
      </c>
      <c r="AD472">
        <v>87.405077041942604</v>
      </c>
      <c r="AE472">
        <v>0.70879999999999999</v>
      </c>
      <c r="AF472">
        <v>0.11187087806898173</v>
      </c>
      <c r="AG472">
        <v>0.13817764862907891</v>
      </c>
      <c r="AH472">
        <v>0.25222365219029375</v>
      </c>
      <c r="AI472">
        <v>187.91751427071316</v>
      </c>
      <c r="AJ472">
        <v>5.5014168402661108</v>
      </c>
      <c r="AK472">
        <v>1.1161557691015389</v>
      </c>
      <c r="AL472">
        <v>2.0647043881459584</v>
      </c>
      <c r="AM472">
        <v>0.5</v>
      </c>
      <c r="AN472">
        <v>1.0227876498022299</v>
      </c>
      <c r="AO472">
        <v>22</v>
      </c>
      <c r="AP472">
        <v>0</v>
      </c>
      <c r="AQ472">
        <v>6.41</v>
      </c>
      <c r="AR472" t="s">
        <v>1561</v>
      </c>
      <c r="AS472">
        <v>-5304.5099999999802</v>
      </c>
      <c r="AT472">
        <v>0.66977596664743944</v>
      </c>
      <c r="AU472">
        <v>4036277.86</v>
      </c>
    </row>
    <row r="473" spans="1:47" ht="15" x14ac:dyDescent="0.25">
      <c r="A473" t="s">
        <v>1250</v>
      </c>
      <c r="B473" t="s">
        <v>283</v>
      </c>
      <c r="C473" t="s">
        <v>168</v>
      </c>
      <c r="D473"/>
      <c r="E473">
        <v>86.180999999999997</v>
      </c>
      <c r="F473" t="s">
        <v>1540</v>
      </c>
      <c r="G473">
        <v>376474</v>
      </c>
      <c r="H473">
        <v>0.14262822048545562</v>
      </c>
      <c r="I473">
        <v>376474</v>
      </c>
      <c r="J473">
        <v>7.5876157186024109E-3</v>
      </c>
      <c r="K473">
        <v>0.66356216653819156</v>
      </c>
      <c r="L473" s="126">
        <v>132616.83429999999</v>
      </c>
      <c r="M473">
        <v>31911</v>
      </c>
      <c r="N473">
        <v>30</v>
      </c>
      <c r="O473">
        <v>37.270000000000003</v>
      </c>
      <c r="P473">
        <v>0</v>
      </c>
      <c r="Q473">
        <v>-158.65</v>
      </c>
      <c r="R473">
        <v>9308.2000000000007</v>
      </c>
      <c r="S473">
        <v>2049.734543</v>
      </c>
      <c r="T473">
        <v>2494.6332186488603</v>
      </c>
      <c r="U473">
        <v>0.51624219614861599</v>
      </c>
      <c r="V473">
        <v>0.120709550826943</v>
      </c>
      <c r="W473">
        <v>4.2106270441089E-2</v>
      </c>
      <c r="X473">
        <v>7648.1</v>
      </c>
      <c r="Y473">
        <v>121.02</v>
      </c>
      <c r="Z473">
        <v>52628.255990745303</v>
      </c>
      <c r="AA473">
        <v>12.590909090909101</v>
      </c>
      <c r="AB473">
        <v>16.937155371013056</v>
      </c>
      <c r="AC473">
        <v>19.900000000000002</v>
      </c>
      <c r="AD473">
        <v>103.00173582914572</v>
      </c>
      <c r="AE473">
        <v>0.54259999999999997</v>
      </c>
      <c r="AF473">
        <v>0.11536205240061108</v>
      </c>
      <c r="AG473">
        <v>0.16135054848336952</v>
      </c>
      <c r="AH473">
        <v>0.28308240650465372</v>
      </c>
      <c r="AI473">
        <v>246.75195221120885</v>
      </c>
      <c r="AJ473">
        <v>3.3293891366929236</v>
      </c>
      <c r="AK473">
        <v>0.65716514820790228</v>
      </c>
      <c r="AL473">
        <v>1.6876987243364652</v>
      </c>
      <c r="AM473">
        <v>3</v>
      </c>
      <c r="AN473">
        <v>1.0670878936561601</v>
      </c>
      <c r="AO473">
        <v>18</v>
      </c>
      <c r="AP473">
        <v>3.7691401648998819E-2</v>
      </c>
      <c r="AQ473">
        <v>39.17</v>
      </c>
      <c r="AR473">
        <v>2.6509898110509065</v>
      </c>
      <c r="AS473">
        <v>143237.59999999998</v>
      </c>
      <c r="AT473">
        <v>0.41352509258398473</v>
      </c>
      <c r="AU473">
        <v>19079260.390000001</v>
      </c>
    </row>
    <row r="474" spans="1:47" ht="15" x14ac:dyDescent="0.25">
      <c r="A474" t="s">
        <v>1251</v>
      </c>
      <c r="B474" t="s">
        <v>284</v>
      </c>
      <c r="C474" t="s">
        <v>204</v>
      </c>
      <c r="D474"/>
      <c r="E474">
        <v>64.989999999999995</v>
      </c>
      <c r="F474" t="s">
        <v>1542</v>
      </c>
      <c r="G474">
        <v>1041443</v>
      </c>
      <c r="H474">
        <v>0.17796990214746786</v>
      </c>
      <c r="I474">
        <v>1033259</v>
      </c>
      <c r="J474">
        <v>0</v>
      </c>
      <c r="K474">
        <v>0.69854778223328151</v>
      </c>
      <c r="L474" s="126">
        <v>118880.3226</v>
      </c>
      <c r="M474">
        <v>23325</v>
      </c>
      <c r="N474">
        <v>32</v>
      </c>
      <c r="O474">
        <v>115.63999999999999</v>
      </c>
      <c r="P474">
        <v>32</v>
      </c>
      <c r="Q474">
        <v>-513.04999999999995</v>
      </c>
      <c r="R474">
        <v>13476.9</v>
      </c>
      <c r="S474">
        <v>3234.9648980000002</v>
      </c>
      <c r="T474">
        <v>4519.3125679813102</v>
      </c>
      <c r="U474">
        <v>0.99281331769183201</v>
      </c>
      <c r="V474">
        <v>0.15152071458427299</v>
      </c>
      <c r="W474">
        <v>5.4302527396388502E-3</v>
      </c>
      <c r="X474">
        <v>9646.9</v>
      </c>
      <c r="Y474">
        <v>219.59</v>
      </c>
      <c r="Z474">
        <v>65482.298829637104</v>
      </c>
      <c r="AA474">
        <v>13.7723880597015</v>
      </c>
      <c r="AB474">
        <v>14.731840694020676</v>
      </c>
      <c r="AC474">
        <v>33</v>
      </c>
      <c r="AD474">
        <v>98.029239333333337</v>
      </c>
      <c r="AE474">
        <v>0.47620000000000001</v>
      </c>
      <c r="AF474">
        <v>0.11920499145145702</v>
      </c>
      <c r="AG474">
        <v>0.15167543076809273</v>
      </c>
      <c r="AH474">
        <v>0.27233490709733049</v>
      </c>
      <c r="AI474">
        <v>186.63108226406479</v>
      </c>
      <c r="AJ474">
        <v>5.281202858822847</v>
      </c>
      <c r="AK474">
        <v>1.2401566224150924</v>
      </c>
      <c r="AL474">
        <v>3.6356185972554633</v>
      </c>
      <c r="AM474">
        <v>2</v>
      </c>
      <c r="AN474">
        <v>0.92623026719583501</v>
      </c>
      <c r="AO474">
        <v>10</v>
      </c>
      <c r="AP474">
        <v>4.2430591932949187E-2</v>
      </c>
      <c r="AQ474">
        <v>167.2</v>
      </c>
      <c r="AR474">
        <v>2.6156178729907631</v>
      </c>
      <c r="AS474">
        <v>304575.80000000028</v>
      </c>
      <c r="AT474">
        <v>0.78508837449936775</v>
      </c>
      <c r="AU474">
        <v>43597292.560000002</v>
      </c>
    </row>
    <row r="475" spans="1:47" ht="15" x14ac:dyDescent="0.25">
      <c r="A475" t="s">
        <v>1252</v>
      </c>
      <c r="B475" t="s">
        <v>719</v>
      </c>
      <c r="C475" t="s">
        <v>100</v>
      </c>
      <c r="D475"/>
      <c r="E475">
        <v>84.832999999999998</v>
      </c>
      <c r="F475" t="s">
        <v>1541</v>
      </c>
      <c r="G475">
        <v>1603232</v>
      </c>
      <c r="H475">
        <v>0.42352201078383345</v>
      </c>
      <c r="I475">
        <v>1291619</v>
      </c>
      <c r="J475">
        <v>0</v>
      </c>
      <c r="K475">
        <v>0.64016931981945557</v>
      </c>
      <c r="L475" s="126">
        <v>111908.3654</v>
      </c>
      <c r="M475">
        <v>35611</v>
      </c>
      <c r="N475">
        <v>12</v>
      </c>
      <c r="O475">
        <v>24.520000000000003</v>
      </c>
      <c r="P475">
        <v>0</v>
      </c>
      <c r="Q475">
        <v>39.01</v>
      </c>
      <c r="R475">
        <v>10189.4</v>
      </c>
      <c r="S475">
        <v>1357.559082</v>
      </c>
      <c r="T475">
        <v>1667.0837091495102</v>
      </c>
      <c r="U475">
        <v>0.48619805999721499</v>
      </c>
      <c r="V475">
        <v>0.13827366004833699</v>
      </c>
      <c r="W475">
        <v>1.57445449582282E-3</v>
      </c>
      <c r="X475">
        <v>8297.5</v>
      </c>
      <c r="Y475">
        <v>90.84</v>
      </c>
      <c r="Z475">
        <v>48561.346873624003</v>
      </c>
      <c r="AA475">
        <v>12.0520833333333</v>
      </c>
      <c r="AB475">
        <v>14.944507727873184</v>
      </c>
      <c r="AC475">
        <v>8.15</v>
      </c>
      <c r="AD475">
        <v>166.57166650306746</v>
      </c>
      <c r="AE475">
        <v>0.40970000000000001</v>
      </c>
      <c r="AF475">
        <v>0.10448792837902104</v>
      </c>
      <c r="AG475">
        <v>0.16332678605857928</v>
      </c>
      <c r="AH475">
        <v>0.27127754583874042</v>
      </c>
      <c r="AI475">
        <v>179.83158393396539</v>
      </c>
      <c r="AJ475">
        <v>5.5411685891239166</v>
      </c>
      <c r="AK475">
        <v>1.5337465387577212</v>
      </c>
      <c r="AL475">
        <v>2.9358192699031673</v>
      </c>
      <c r="AM475">
        <v>2.5</v>
      </c>
      <c r="AN475">
        <v>1.0394837158463299</v>
      </c>
      <c r="AO475">
        <v>73</v>
      </c>
      <c r="AP475">
        <v>1.8691588785046728E-2</v>
      </c>
      <c r="AQ475">
        <v>12.1</v>
      </c>
      <c r="AR475">
        <v>2.1157697084180325</v>
      </c>
      <c r="AS475">
        <v>88783.349999999977</v>
      </c>
      <c r="AT475">
        <v>0.53510255499387049</v>
      </c>
      <c r="AU475">
        <v>13832703.98</v>
      </c>
    </row>
    <row r="476" spans="1:47" ht="15" x14ac:dyDescent="0.25">
      <c r="A476" t="s">
        <v>1253</v>
      </c>
      <c r="B476" t="s">
        <v>650</v>
      </c>
      <c r="C476" t="s">
        <v>649</v>
      </c>
      <c r="D476"/>
      <c r="E476">
        <v>73.816000000000003</v>
      </c>
      <c r="F476" t="s">
        <v>1539</v>
      </c>
      <c r="G476">
        <v>-768573</v>
      </c>
      <c r="H476">
        <v>0.44236533963076308</v>
      </c>
      <c r="I476">
        <v>-520363</v>
      </c>
      <c r="J476">
        <v>5.0473886694126979E-3</v>
      </c>
      <c r="K476">
        <v>0.70630965064517071</v>
      </c>
      <c r="L476" s="126">
        <v>108559.5932</v>
      </c>
      <c r="M476">
        <v>30074</v>
      </c>
      <c r="N476">
        <v>29</v>
      </c>
      <c r="O476">
        <v>24.46</v>
      </c>
      <c r="P476">
        <v>0</v>
      </c>
      <c r="Q476">
        <v>-54.06</v>
      </c>
      <c r="R476">
        <v>12668.5</v>
      </c>
      <c r="S476">
        <v>1221.8197680000001</v>
      </c>
      <c r="T476">
        <v>1523.9422529049803</v>
      </c>
      <c r="U476">
        <v>0.61551873009145797</v>
      </c>
      <c r="V476">
        <v>0.16288358988148199</v>
      </c>
      <c r="W476" t="s">
        <v>1561</v>
      </c>
      <c r="X476">
        <v>10157</v>
      </c>
      <c r="Y476">
        <v>76.5</v>
      </c>
      <c r="Z476">
        <v>59469.281045751595</v>
      </c>
      <c r="AA476">
        <v>11.538461538461499</v>
      </c>
      <c r="AB476">
        <v>15.971500235294119</v>
      </c>
      <c r="AC476">
        <v>9</v>
      </c>
      <c r="AD476">
        <v>135.75775200000001</v>
      </c>
      <c r="AE476">
        <v>0.63129999999999997</v>
      </c>
      <c r="AF476">
        <v>0.11224309683303613</v>
      </c>
      <c r="AG476">
        <v>0.20351159817216169</v>
      </c>
      <c r="AH476">
        <v>0.32323517879420371</v>
      </c>
      <c r="AI476">
        <v>201.33656897913275</v>
      </c>
      <c r="AJ476">
        <v>7.4028430021504326</v>
      </c>
      <c r="AK476">
        <v>1.548212701780916</v>
      </c>
      <c r="AL476">
        <v>4.6768325223478335</v>
      </c>
      <c r="AM476">
        <v>0.5</v>
      </c>
      <c r="AN476">
        <v>1.18108634248001</v>
      </c>
      <c r="AO476">
        <v>144</v>
      </c>
      <c r="AP476">
        <v>2.0202020202020204E-2</v>
      </c>
      <c r="AQ476">
        <v>5.22</v>
      </c>
      <c r="AR476">
        <v>3.0340820838359606</v>
      </c>
      <c r="AS476">
        <v>-54910.069999999949</v>
      </c>
      <c r="AT476">
        <v>0.5849971737493701</v>
      </c>
      <c r="AU476">
        <v>15478674.6</v>
      </c>
    </row>
    <row r="477" spans="1:47" ht="15" x14ac:dyDescent="0.25">
      <c r="A477" t="s">
        <v>1254</v>
      </c>
      <c r="B477" t="s">
        <v>591</v>
      </c>
      <c r="C477" t="s">
        <v>136</v>
      </c>
      <c r="D477"/>
      <c r="E477">
        <v>69.244</v>
      </c>
      <c r="F477" t="s">
        <v>1543</v>
      </c>
      <c r="G477">
        <v>1438919</v>
      </c>
      <c r="H477">
        <v>0.45192349446539121</v>
      </c>
      <c r="I477">
        <v>1431945</v>
      </c>
      <c r="J477">
        <v>0</v>
      </c>
      <c r="K477">
        <v>0.54970097857575229</v>
      </c>
      <c r="L477" s="126">
        <v>83550.354000000007</v>
      </c>
      <c r="M477">
        <v>29104</v>
      </c>
      <c r="N477">
        <v>0</v>
      </c>
      <c r="O477">
        <v>13.579999999999998</v>
      </c>
      <c r="P477">
        <v>0</v>
      </c>
      <c r="Q477">
        <v>-58.990000000000009</v>
      </c>
      <c r="R477">
        <v>11376.6</v>
      </c>
      <c r="S477">
        <v>503.77861899999999</v>
      </c>
      <c r="T477">
        <v>713.80711944890504</v>
      </c>
      <c r="U477">
        <v>0.94606090458158199</v>
      </c>
      <c r="V477">
        <v>0.195382684551763</v>
      </c>
      <c r="W477">
        <v>2.8786453916576399E-4</v>
      </c>
      <c r="X477">
        <v>8029.2</v>
      </c>
      <c r="Y477">
        <v>34.97</v>
      </c>
      <c r="Z477">
        <v>53140.901629968503</v>
      </c>
      <c r="AA477">
        <v>13.097560975609799</v>
      </c>
      <c r="AB477">
        <v>14.406022848155562</v>
      </c>
      <c r="AC477">
        <v>6.41</v>
      </c>
      <c r="AD477">
        <v>78.592608268330736</v>
      </c>
      <c r="AE477">
        <v>0.29899999999999999</v>
      </c>
      <c r="AF477">
        <v>0.11871160207968481</v>
      </c>
      <c r="AG477">
        <v>0.20344341411511008</v>
      </c>
      <c r="AH477">
        <v>0.3257313667329228</v>
      </c>
      <c r="AI477">
        <v>337.44981146172859</v>
      </c>
      <c r="AJ477">
        <v>4.3096132941176473</v>
      </c>
      <c r="AK477">
        <v>0.9410990588235294</v>
      </c>
      <c r="AL477">
        <v>2.4985175882352939</v>
      </c>
      <c r="AM477">
        <v>3.5</v>
      </c>
      <c r="AN477">
        <v>0.53193912867009097</v>
      </c>
      <c r="AO477">
        <v>2</v>
      </c>
      <c r="AP477">
        <v>0</v>
      </c>
      <c r="AQ477">
        <v>44.5</v>
      </c>
      <c r="AR477">
        <v>2.8074794206693396</v>
      </c>
      <c r="AS477">
        <v>-37199.239999999991</v>
      </c>
      <c r="AT477">
        <v>0.77935467567396355</v>
      </c>
      <c r="AU477">
        <v>5731305.6799999997</v>
      </c>
    </row>
    <row r="478" spans="1:47" ht="15" x14ac:dyDescent="0.25">
      <c r="A478" t="s">
        <v>1255</v>
      </c>
      <c r="B478" t="s">
        <v>697</v>
      </c>
      <c r="C478" t="s">
        <v>181</v>
      </c>
      <c r="D478"/>
      <c r="E478">
        <v>86.350000000000009</v>
      </c>
      <c r="F478" t="s">
        <v>1539</v>
      </c>
      <c r="G478">
        <v>752435</v>
      </c>
      <c r="H478">
        <v>0.30778840050693779</v>
      </c>
      <c r="I478">
        <v>798773</v>
      </c>
      <c r="J478">
        <v>0</v>
      </c>
      <c r="K478">
        <v>0.65684447555491665</v>
      </c>
      <c r="L478" s="126">
        <v>199435.74179999999</v>
      </c>
      <c r="M478">
        <v>38513</v>
      </c>
      <c r="N478">
        <v>8</v>
      </c>
      <c r="O478">
        <v>19.52</v>
      </c>
      <c r="P478">
        <v>0</v>
      </c>
      <c r="Q478">
        <v>60.38000000000001</v>
      </c>
      <c r="R478">
        <v>10315.700000000001</v>
      </c>
      <c r="S478">
        <v>893.48403499999995</v>
      </c>
      <c r="T478">
        <v>1013.1709133126001</v>
      </c>
      <c r="U478">
        <v>0.28217494339448401</v>
      </c>
      <c r="V478">
        <v>0.14572000606591701</v>
      </c>
      <c r="W478">
        <v>1.11921417823655E-3</v>
      </c>
      <c r="X478">
        <v>9097.1</v>
      </c>
      <c r="Y478">
        <v>61.09</v>
      </c>
      <c r="Z478">
        <v>55664.126370928105</v>
      </c>
      <c r="AA478">
        <v>15.514285714285698</v>
      </c>
      <c r="AB478">
        <v>14.625700360124405</v>
      </c>
      <c r="AC478">
        <v>5</v>
      </c>
      <c r="AD478">
        <v>178.69680699999998</v>
      </c>
      <c r="AE478">
        <v>0.60909999999999997</v>
      </c>
      <c r="AF478">
        <v>0.12338540324811524</v>
      </c>
      <c r="AG478">
        <v>0.12018566352512269</v>
      </c>
      <c r="AH478">
        <v>0.24636115888410515</v>
      </c>
      <c r="AI478">
        <v>133.84682357530878</v>
      </c>
      <c r="AJ478">
        <v>8.0112725144242845</v>
      </c>
      <c r="AK478">
        <v>1.979817794129944</v>
      </c>
      <c r="AL478">
        <v>3.7715370014215233</v>
      </c>
      <c r="AM478">
        <v>0.5</v>
      </c>
      <c r="AN478">
        <v>1.5024785786075701</v>
      </c>
      <c r="AO478">
        <v>156</v>
      </c>
      <c r="AP478">
        <v>4.852686308492201E-2</v>
      </c>
      <c r="AQ478">
        <v>3.5</v>
      </c>
      <c r="AR478">
        <v>3.6985882271289627</v>
      </c>
      <c r="AS478">
        <v>-27945.960000000021</v>
      </c>
      <c r="AT478">
        <v>0.55056632570074093</v>
      </c>
      <c r="AU478">
        <v>9216943.7599999998</v>
      </c>
    </row>
    <row r="479" spans="1:47" ht="15" x14ac:dyDescent="0.25">
      <c r="A479" t="s">
        <v>1256</v>
      </c>
      <c r="B479" t="s">
        <v>416</v>
      </c>
      <c r="C479" t="s">
        <v>113</v>
      </c>
      <c r="D479"/>
      <c r="E479">
        <v>82.445000000000007</v>
      </c>
      <c r="F479" t="s">
        <v>1543</v>
      </c>
      <c r="G479">
        <v>2160099</v>
      </c>
      <c r="H479">
        <v>0.7124941416960785</v>
      </c>
      <c r="I479">
        <v>2102410</v>
      </c>
      <c r="J479">
        <v>0</v>
      </c>
      <c r="K479">
        <v>0.5761074488633926</v>
      </c>
      <c r="L479" s="126">
        <v>140070.5716</v>
      </c>
      <c r="M479">
        <v>36475</v>
      </c>
      <c r="N479">
        <v>0</v>
      </c>
      <c r="O479">
        <v>1.98</v>
      </c>
      <c r="P479">
        <v>0</v>
      </c>
      <c r="Q479">
        <v>178.87</v>
      </c>
      <c r="R479">
        <v>8187.2</v>
      </c>
      <c r="S479">
        <v>800.12385800000004</v>
      </c>
      <c r="T479">
        <v>911.47156283711695</v>
      </c>
      <c r="U479">
        <v>0.30026536341577298</v>
      </c>
      <c r="V479">
        <v>0.136054364473156</v>
      </c>
      <c r="W479" t="s">
        <v>1561</v>
      </c>
      <c r="X479">
        <v>7187</v>
      </c>
      <c r="Y479">
        <v>45.75</v>
      </c>
      <c r="Z479">
        <v>47581.8579234973</v>
      </c>
      <c r="AA479">
        <v>14.280000000000001</v>
      </c>
      <c r="AB479">
        <v>17.489046076502735</v>
      </c>
      <c r="AC479">
        <v>7.25</v>
      </c>
      <c r="AD479">
        <v>110.36191144827586</v>
      </c>
      <c r="AE479">
        <v>0.70879999999999999</v>
      </c>
      <c r="AF479">
        <v>0.10095221407880585</v>
      </c>
      <c r="AG479">
        <v>0.20418713240941191</v>
      </c>
      <c r="AH479">
        <v>0.30769526619549309</v>
      </c>
      <c r="AI479">
        <v>184.53392999562325</v>
      </c>
      <c r="AJ479">
        <v>5.0193539451405353</v>
      </c>
      <c r="AK479">
        <v>0.99650010159160174</v>
      </c>
      <c r="AL479">
        <v>2.2742642736200476</v>
      </c>
      <c r="AM479">
        <v>4.5</v>
      </c>
      <c r="AN479">
        <v>0.96066486748748303</v>
      </c>
      <c r="AO479">
        <v>22</v>
      </c>
      <c r="AP479">
        <v>1.06951871657754E-2</v>
      </c>
      <c r="AQ479">
        <v>8.59</v>
      </c>
      <c r="AR479">
        <v>2.8159089585153749</v>
      </c>
      <c r="AS479">
        <v>-3381.7000000000116</v>
      </c>
      <c r="AT479">
        <v>0.23581071341804405</v>
      </c>
      <c r="AU479">
        <v>6550784.2800000003</v>
      </c>
    </row>
    <row r="480" spans="1:47" ht="15" x14ac:dyDescent="0.25">
      <c r="A480" t="s">
        <v>1257</v>
      </c>
      <c r="B480" t="s">
        <v>285</v>
      </c>
      <c r="C480" t="s">
        <v>109</v>
      </c>
      <c r="D480"/>
      <c r="E480">
        <v>87.765000000000001</v>
      </c>
      <c r="F480" t="s">
        <v>1543</v>
      </c>
      <c r="G480">
        <v>6564033</v>
      </c>
      <c r="H480">
        <v>0.40808411984167481</v>
      </c>
      <c r="I480">
        <v>5114139</v>
      </c>
      <c r="J480">
        <v>2.7944306033256456E-3</v>
      </c>
      <c r="K480">
        <v>0.73516804107745626</v>
      </c>
      <c r="L480" s="126">
        <v>153777.4436</v>
      </c>
      <c r="M480">
        <v>51834</v>
      </c>
      <c r="N480">
        <v>12</v>
      </c>
      <c r="O480">
        <v>75.13</v>
      </c>
      <c r="P480">
        <v>0</v>
      </c>
      <c r="Q480">
        <v>-22.57</v>
      </c>
      <c r="R480">
        <v>17790.5</v>
      </c>
      <c r="S480">
        <v>5021.341152</v>
      </c>
      <c r="T480">
        <v>6156.4696368639106</v>
      </c>
      <c r="U480">
        <v>0.30264281812334398</v>
      </c>
      <c r="V480">
        <v>0.15051891060996</v>
      </c>
      <c r="W480">
        <v>1.8051687638052E-2</v>
      </c>
      <c r="X480">
        <v>14510.300000000001</v>
      </c>
      <c r="Y480">
        <v>370.08</v>
      </c>
      <c r="Z480">
        <v>77462.640834414196</v>
      </c>
      <c r="AA480">
        <v>12.407692307692299</v>
      </c>
      <c r="AB480">
        <v>13.568258625162128</v>
      </c>
      <c r="AC480">
        <v>43</v>
      </c>
      <c r="AD480">
        <v>116.77537562790698</v>
      </c>
      <c r="AE480">
        <v>0.56489999999999996</v>
      </c>
      <c r="AF480">
        <v>0.12639113098140514</v>
      </c>
      <c r="AG480">
        <v>0.12272806299322778</v>
      </c>
      <c r="AH480">
        <v>0.25749046488138533</v>
      </c>
      <c r="AI480">
        <v>174.44343522668504</v>
      </c>
      <c r="AJ480">
        <v>9.8552605543758709</v>
      </c>
      <c r="AK480">
        <v>1.3909188985546956</v>
      </c>
      <c r="AL480">
        <v>6.1202044546430114</v>
      </c>
      <c r="AM480">
        <v>0</v>
      </c>
      <c r="AN480">
        <v>0.44967125309186701</v>
      </c>
      <c r="AO480">
        <v>7</v>
      </c>
      <c r="AP480">
        <v>8.7149187592319058E-2</v>
      </c>
      <c r="AQ480">
        <v>226.57</v>
      </c>
      <c r="AR480">
        <v>4.093928312207292</v>
      </c>
      <c r="AS480">
        <v>162610.16999999993</v>
      </c>
      <c r="AT480">
        <v>0.29323507181878355</v>
      </c>
      <c r="AU480">
        <v>89332545.159999996</v>
      </c>
    </row>
    <row r="481" spans="1:47" ht="15" x14ac:dyDescent="0.25">
      <c r="A481" t="s">
        <v>1258</v>
      </c>
      <c r="B481" t="s">
        <v>400</v>
      </c>
      <c r="C481" t="s">
        <v>164</v>
      </c>
      <c r="D481"/>
      <c r="E481">
        <v>96.841000000000008</v>
      </c>
      <c r="F481" t="s">
        <v>1539</v>
      </c>
      <c r="G481">
        <v>-1507308</v>
      </c>
      <c r="H481">
        <v>0.5602532678718789</v>
      </c>
      <c r="I481">
        <v>-1474563</v>
      </c>
      <c r="J481">
        <v>0</v>
      </c>
      <c r="K481">
        <v>0.80870907197190878</v>
      </c>
      <c r="L481" s="126">
        <v>164544.43359999999</v>
      </c>
      <c r="M481">
        <v>45437</v>
      </c>
      <c r="N481">
        <v>41</v>
      </c>
      <c r="O481">
        <v>58.54999999999999</v>
      </c>
      <c r="P481">
        <v>0</v>
      </c>
      <c r="Q481">
        <v>82.210000000000008</v>
      </c>
      <c r="R481">
        <v>10171.300000000001</v>
      </c>
      <c r="S481">
        <v>2396.6433139999999</v>
      </c>
      <c r="T481">
        <v>2642.3191620892303</v>
      </c>
      <c r="U481">
        <v>0.28869015508412899</v>
      </c>
      <c r="V481">
        <v>7.2605532489345703E-2</v>
      </c>
      <c r="W481">
        <v>2.99056641350512E-3</v>
      </c>
      <c r="X481">
        <v>9225.6</v>
      </c>
      <c r="Y481">
        <v>130.58000000000001</v>
      </c>
      <c r="Z481">
        <v>57738.196201562307</v>
      </c>
      <c r="AA481">
        <v>11.473684210526297</v>
      </c>
      <c r="AB481">
        <v>18.353831474957879</v>
      </c>
      <c r="AC481">
        <v>15</v>
      </c>
      <c r="AD481">
        <v>159.77622093333332</v>
      </c>
      <c r="AE481">
        <v>0.56489999999999996</v>
      </c>
      <c r="AF481">
        <v>0.12114190492596347</v>
      </c>
      <c r="AG481">
        <v>0.10887343516425721</v>
      </c>
      <c r="AH481">
        <v>0.23962589768994047</v>
      </c>
      <c r="AI481">
        <v>181.11163954370559</v>
      </c>
      <c r="AJ481">
        <v>7.6449214624706263</v>
      </c>
      <c r="AK481">
        <v>1.331735267013777</v>
      </c>
      <c r="AL481">
        <v>2.6886791227019309</v>
      </c>
      <c r="AM481">
        <v>2.4500000000000002</v>
      </c>
      <c r="AN481">
        <v>1.0466432776641601</v>
      </c>
      <c r="AO481">
        <v>42</v>
      </c>
      <c r="AP481">
        <v>7.6716016150740238E-2</v>
      </c>
      <c r="AQ481">
        <v>33.86</v>
      </c>
      <c r="AR481">
        <v>3.4027228746368845</v>
      </c>
      <c r="AS481">
        <v>113759.95999999996</v>
      </c>
      <c r="AT481">
        <v>0.55483387165758657</v>
      </c>
      <c r="AU481">
        <v>24377065.850000001</v>
      </c>
    </row>
    <row r="482" spans="1:47" ht="15" x14ac:dyDescent="0.25">
      <c r="A482" t="s">
        <v>1259</v>
      </c>
      <c r="B482" t="s">
        <v>286</v>
      </c>
      <c r="C482" t="s">
        <v>173</v>
      </c>
      <c r="D482"/>
      <c r="E482">
        <v>87.216000000000008</v>
      </c>
      <c r="F482" t="s">
        <v>1543</v>
      </c>
      <c r="G482">
        <v>1592387</v>
      </c>
      <c r="H482">
        <v>0.29108017138856596</v>
      </c>
      <c r="I482">
        <v>1668929</v>
      </c>
      <c r="J482">
        <v>0</v>
      </c>
      <c r="K482">
        <v>0.72397082136667079</v>
      </c>
      <c r="L482" s="126">
        <v>186830.63740000001</v>
      </c>
      <c r="M482">
        <v>39686</v>
      </c>
      <c r="N482">
        <v>0</v>
      </c>
      <c r="O482">
        <v>55.14</v>
      </c>
      <c r="P482">
        <v>0</v>
      </c>
      <c r="Q482">
        <v>84.47</v>
      </c>
      <c r="R482">
        <v>10988.5</v>
      </c>
      <c r="S482">
        <v>1699.8235380000001</v>
      </c>
      <c r="T482">
        <v>2075.4479122865</v>
      </c>
      <c r="U482">
        <v>0.41958067179088598</v>
      </c>
      <c r="V482">
        <v>0.140520684447658</v>
      </c>
      <c r="W482">
        <v>2.05903725990174E-3</v>
      </c>
      <c r="X482">
        <v>8999.7000000000007</v>
      </c>
      <c r="Y482">
        <v>102.35000000000001</v>
      </c>
      <c r="Z482">
        <v>58907.9287738153</v>
      </c>
      <c r="AA482">
        <v>7.4336283185840699</v>
      </c>
      <c r="AB482">
        <v>16.60794858817782</v>
      </c>
      <c r="AC482">
        <v>10.32</v>
      </c>
      <c r="AD482">
        <v>164.71158313953489</v>
      </c>
      <c r="AE482">
        <v>0.7752</v>
      </c>
      <c r="AF482">
        <v>0.105446335091659</v>
      </c>
      <c r="AG482">
        <v>0.1758717699077251</v>
      </c>
      <c r="AH482">
        <v>0.28603635310110331</v>
      </c>
      <c r="AI482">
        <v>125.34242245561845</v>
      </c>
      <c r="AJ482">
        <v>8.798465596545574</v>
      </c>
      <c r="AK482">
        <v>1.6977770581056979</v>
      </c>
      <c r="AL482">
        <v>5.2945617197033705</v>
      </c>
      <c r="AM482">
        <v>1</v>
      </c>
      <c r="AN482">
        <v>1.22673954249007</v>
      </c>
      <c r="AO482">
        <v>13</v>
      </c>
      <c r="AP482">
        <v>3.2342657342657344E-2</v>
      </c>
      <c r="AQ482">
        <v>87</v>
      </c>
      <c r="AR482">
        <v>3.5959200603727695</v>
      </c>
      <c r="AS482">
        <v>3478.4099999999162</v>
      </c>
      <c r="AT482">
        <v>0.4307800095894424</v>
      </c>
      <c r="AU482">
        <v>18678506.25</v>
      </c>
    </row>
    <row r="483" spans="1:47" ht="15" x14ac:dyDescent="0.25">
      <c r="A483" t="s">
        <v>1260</v>
      </c>
      <c r="B483" t="s">
        <v>287</v>
      </c>
      <c r="C483" t="s">
        <v>228</v>
      </c>
      <c r="D483"/>
      <c r="E483">
        <v>89.674000000000007</v>
      </c>
      <c r="F483" t="s">
        <v>1539</v>
      </c>
      <c r="G483">
        <v>1393278</v>
      </c>
      <c r="H483">
        <v>0.42996516830482923</v>
      </c>
      <c r="I483">
        <v>1622895</v>
      </c>
      <c r="J483">
        <v>0</v>
      </c>
      <c r="K483">
        <v>0.72129186584854676</v>
      </c>
      <c r="L483" s="126">
        <v>107365.4151</v>
      </c>
      <c r="M483">
        <v>33724</v>
      </c>
      <c r="N483">
        <v>36</v>
      </c>
      <c r="O483">
        <v>50.41</v>
      </c>
      <c r="P483">
        <v>0</v>
      </c>
      <c r="Q483">
        <v>38.070000000000007</v>
      </c>
      <c r="R483">
        <v>10720.2</v>
      </c>
      <c r="S483">
        <v>1801.6868449999999</v>
      </c>
      <c r="T483">
        <v>2175.3830928577904</v>
      </c>
      <c r="U483">
        <v>0.47540113942498102</v>
      </c>
      <c r="V483">
        <v>0.14295255732968401</v>
      </c>
      <c r="W483">
        <v>2.29635355971087E-4</v>
      </c>
      <c r="X483">
        <v>8878.7000000000007</v>
      </c>
      <c r="Y483">
        <v>110</v>
      </c>
      <c r="Z483">
        <v>51946.3272727273</v>
      </c>
      <c r="AA483">
        <v>14.3693693693694</v>
      </c>
      <c r="AB483">
        <v>16.378971318181819</v>
      </c>
      <c r="AC483">
        <v>14.4</v>
      </c>
      <c r="AD483">
        <v>125.11714201388888</v>
      </c>
      <c r="AE483">
        <v>0.74199999999999999</v>
      </c>
      <c r="AF483">
        <v>0.14629545326349741</v>
      </c>
      <c r="AG483">
        <v>0.19039919506715114</v>
      </c>
      <c r="AH483">
        <v>0.3403875238834263</v>
      </c>
      <c r="AI483">
        <v>193.66739617838527</v>
      </c>
      <c r="AJ483">
        <v>6.7869860830887747</v>
      </c>
      <c r="AK483">
        <v>1.2052550956071166</v>
      </c>
      <c r="AL483">
        <v>3.5187738444607484</v>
      </c>
      <c r="AM483">
        <v>3</v>
      </c>
      <c r="AN483">
        <v>1.3684311619290499</v>
      </c>
      <c r="AO483">
        <v>59</v>
      </c>
      <c r="AP483">
        <v>5.2356020942408377E-2</v>
      </c>
      <c r="AQ483">
        <v>11.97</v>
      </c>
      <c r="AR483">
        <v>3.2829274921422189</v>
      </c>
      <c r="AS483">
        <v>75366.989999999991</v>
      </c>
      <c r="AT483">
        <v>0.61599680122731504</v>
      </c>
      <c r="AU483">
        <v>19314511.219999999</v>
      </c>
    </row>
    <row r="484" spans="1:47" ht="15" x14ac:dyDescent="0.25">
      <c r="A484" t="s">
        <v>1261</v>
      </c>
      <c r="B484" t="s">
        <v>288</v>
      </c>
      <c r="C484" t="s">
        <v>289</v>
      </c>
      <c r="D484"/>
      <c r="E484">
        <v>81.497</v>
      </c>
      <c r="F484" t="s">
        <v>1543</v>
      </c>
      <c r="G484">
        <v>977739</v>
      </c>
      <c r="H484">
        <v>0.56939648726379066</v>
      </c>
      <c r="I484">
        <v>1001389</v>
      </c>
      <c r="J484">
        <v>0</v>
      </c>
      <c r="K484">
        <v>0.67014524794571184</v>
      </c>
      <c r="L484" s="126">
        <v>116478.6357</v>
      </c>
      <c r="M484">
        <v>32868</v>
      </c>
      <c r="N484">
        <v>72</v>
      </c>
      <c r="O484">
        <v>80.150000000000006</v>
      </c>
      <c r="P484">
        <v>0</v>
      </c>
      <c r="Q484">
        <v>-491.98</v>
      </c>
      <c r="R484">
        <v>9922.8000000000011</v>
      </c>
      <c r="S484">
        <v>3205.1911230000001</v>
      </c>
      <c r="T484">
        <v>4097.28488037649</v>
      </c>
      <c r="U484">
        <v>0.59620404046651299</v>
      </c>
      <c r="V484">
        <v>0.17261987811888699</v>
      </c>
      <c r="W484">
        <v>1.17988773676009E-2</v>
      </c>
      <c r="X484">
        <v>7762.3</v>
      </c>
      <c r="Y484">
        <v>185.14000000000001</v>
      </c>
      <c r="Z484">
        <v>58847.059846602606</v>
      </c>
      <c r="AA484">
        <v>14.4</v>
      </c>
      <c r="AB484">
        <v>17.312256254726151</v>
      </c>
      <c r="AC484">
        <v>21</v>
      </c>
      <c r="AD484">
        <v>152.62814871428571</v>
      </c>
      <c r="AE484">
        <v>0.65339999999999998</v>
      </c>
      <c r="AF484">
        <v>0.11802867312733782</v>
      </c>
      <c r="AG484">
        <v>0.14883492852952473</v>
      </c>
      <c r="AH484">
        <v>0.28083980695996946</v>
      </c>
      <c r="AI484">
        <v>152.18218860641716</v>
      </c>
      <c r="AJ484">
        <v>5.8168997668997671</v>
      </c>
      <c r="AK484">
        <v>1.2469463664450473</v>
      </c>
      <c r="AL484">
        <v>3.5403292515165865</v>
      </c>
      <c r="AM484">
        <v>0</v>
      </c>
      <c r="AN484">
        <v>1.38968022703718</v>
      </c>
      <c r="AO484">
        <v>65</v>
      </c>
      <c r="AP484">
        <v>6.2111801242236024E-2</v>
      </c>
      <c r="AQ484">
        <v>12.12</v>
      </c>
      <c r="AR484">
        <v>2.878913297751887</v>
      </c>
      <c r="AS484">
        <v>121163.53000000003</v>
      </c>
      <c r="AT484">
        <v>0.61278890405673803</v>
      </c>
      <c r="AU484">
        <v>31804496</v>
      </c>
    </row>
    <row r="485" spans="1:47" ht="15" x14ac:dyDescent="0.25">
      <c r="A485" t="s">
        <v>1262</v>
      </c>
      <c r="B485" t="s">
        <v>463</v>
      </c>
      <c r="C485" t="s">
        <v>109</v>
      </c>
      <c r="D485"/>
      <c r="E485">
        <v>110.586</v>
      </c>
      <c r="F485" t="s">
        <v>1539</v>
      </c>
      <c r="G485">
        <v>1454636</v>
      </c>
      <c r="H485">
        <v>0.55728965813402964</v>
      </c>
      <c r="I485">
        <v>1092294</v>
      </c>
      <c r="J485">
        <v>0</v>
      </c>
      <c r="K485">
        <v>0.78754170262433898</v>
      </c>
      <c r="L485" s="126">
        <v>258476.3125</v>
      </c>
      <c r="M485">
        <v>62704</v>
      </c>
      <c r="N485">
        <v>29</v>
      </c>
      <c r="O485">
        <v>15.010000000000002</v>
      </c>
      <c r="P485">
        <v>0</v>
      </c>
      <c r="Q485">
        <v>-9</v>
      </c>
      <c r="R485">
        <v>14789.300000000001</v>
      </c>
      <c r="S485">
        <v>4525.994404</v>
      </c>
      <c r="T485">
        <v>5229.8138479846803</v>
      </c>
      <c r="U485">
        <v>0.1061760541673</v>
      </c>
      <c r="V485">
        <v>9.4496369377305101E-2</v>
      </c>
      <c r="W485">
        <v>4.1047574171945399E-2</v>
      </c>
      <c r="X485">
        <v>12799</v>
      </c>
      <c r="Y485">
        <v>281.77</v>
      </c>
      <c r="Z485">
        <v>80008.738190722899</v>
      </c>
      <c r="AA485">
        <v>14.316831683168298</v>
      </c>
      <c r="AB485">
        <v>16.062726351279412</v>
      </c>
      <c r="AC485">
        <v>18</v>
      </c>
      <c r="AD485">
        <v>251.44413355555557</v>
      </c>
      <c r="AE485">
        <v>0.3987</v>
      </c>
      <c r="AF485">
        <v>0.12331613481441439</v>
      </c>
      <c r="AG485">
        <v>0.13801390776124828</v>
      </c>
      <c r="AH485">
        <v>0.26909950408009808</v>
      </c>
      <c r="AI485">
        <v>200.45208169020086</v>
      </c>
      <c r="AJ485">
        <v>7.7308561744622457</v>
      </c>
      <c r="AK485">
        <v>1.1596537319026283</v>
      </c>
      <c r="AL485">
        <v>3.4201600119041711</v>
      </c>
      <c r="AM485">
        <v>2.8</v>
      </c>
      <c r="AN485">
        <v>0.56380723446103198</v>
      </c>
      <c r="AO485">
        <v>23</v>
      </c>
      <c r="AP485">
        <v>9.8710717163577766E-2</v>
      </c>
      <c r="AQ485">
        <v>83.78</v>
      </c>
      <c r="AR485" t="s">
        <v>1561</v>
      </c>
      <c r="AS485">
        <v>77152.379999999888</v>
      </c>
      <c r="AT485">
        <v>0.24041125615143383</v>
      </c>
      <c r="AU485">
        <v>66936281.590000004</v>
      </c>
    </row>
    <row r="486" spans="1:47" ht="15" x14ac:dyDescent="0.25">
      <c r="A486" t="s">
        <v>1263</v>
      </c>
      <c r="B486" t="s">
        <v>542</v>
      </c>
      <c r="C486" t="s">
        <v>117</v>
      </c>
      <c r="D486"/>
      <c r="E486">
        <v>81.11</v>
      </c>
      <c r="F486" t="s">
        <v>1539</v>
      </c>
      <c r="G486">
        <v>151469</v>
      </c>
      <c r="H486">
        <v>0.27732618529066844</v>
      </c>
      <c r="I486">
        <v>267254</v>
      </c>
      <c r="J486">
        <v>2.5407027216375515E-3</v>
      </c>
      <c r="K486">
        <v>0.7130186773075029</v>
      </c>
      <c r="L486" s="126">
        <v>120214.2689</v>
      </c>
      <c r="M486">
        <v>34002</v>
      </c>
      <c r="N486">
        <v>33</v>
      </c>
      <c r="O486">
        <v>17.47</v>
      </c>
      <c r="P486">
        <v>0</v>
      </c>
      <c r="Q486">
        <v>9.9099999999999966</v>
      </c>
      <c r="R486">
        <v>11813.300000000001</v>
      </c>
      <c r="S486">
        <v>766.66154600000004</v>
      </c>
      <c r="T486">
        <v>909.17942635624797</v>
      </c>
      <c r="U486">
        <v>0.38459850443575</v>
      </c>
      <c r="V486">
        <v>0.14206221580859099</v>
      </c>
      <c r="W486">
        <v>7.8261392283264508E-3</v>
      </c>
      <c r="X486">
        <v>9961.5</v>
      </c>
      <c r="Y486">
        <v>54.160000000000004</v>
      </c>
      <c r="Z486">
        <v>54577.307237813904</v>
      </c>
      <c r="AA486">
        <v>13.950819672131098</v>
      </c>
      <c r="AB486">
        <v>14.155493833087149</v>
      </c>
      <c r="AC486">
        <v>10</v>
      </c>
      <c r="AD486">
        <v>76.666154599999999</v>
      </c>
      <c r="AE486">
        <v>0.31009999999999999</v>
      </c>
      <c r="AF486">
        <v>9.9025401393031828E-2</v>
      </c>
      <c r="AG486">
        <v>0.18210780178099409</v>
      </c>
      <c r="AH486">
        <v>0.28562421636610025</v>
      </c>
      <c r="AI486">
        <v>175.1816048433972</v>
      </c>
      <c r="AJ486">
        <v>5.4021008897658316</v>
      </c>
      <c r="AK486">
        <v>0.89850422545698228</v>
      </c>
      <c r="AL486">
        <v>3.0706728714493132</v>
      </c>
      <c r="AM486">
        <v>0.5</v>
      </c>
      <c r="AN486" t="s">
        <v>1561</v>
      </c>
      <c r="AO486" t="s">
        <v>1561</v>
      </c>
      <c r="AP486">
        <v>0</v>
      </c>
      <c r="AQ486" t="s">
        <v>1561</v>
      </c>
      <c r="AR486">
        <v>3.920043088257029</v>
      </c>
      <c r="AS486">
        <v>-41305.460000000021</v>
      </c>
      <c r="AT486">
        <v>0.52400349988772399</v>
      </c>
      <c r="AU486">
        <v>9056778.4100000001</v>
      </c>
    </row>
    <row r="487" spans="1:47" ht="15" x14ac:dyDescent="0.25">
      <c r="A487" t="s">
        <v>1264</v>
      </c>
      <c r="B487" t="s">
        <v>290</v>
      </c>
      <c r="C487" t="s">
        <v>109</v>
      </c>
      <c r="D487"/>
      <c r="E487">
        <v>72.972999999999999</v>
      </c>
      <c r="F487" t="s">
        <v>1543</v>
      </c>
      <c r="G487">
        <v>272460</v>
      </c>
      <c r="H487">
        <v>0.27771622127811374</v>
      </c>
      <c r="I487">
        <v>157760</v>
      </c>
      <c r="J487">
        <v>0</v>
      </c>
      <c r="K487">
        <v>0.76068829877779875</v>
      </c>
      <c r="L487" s="126">
        <v>202633.87359999999</v>
      </c>
      <c r="M487">
        <v>43158</v>
      </c>
      <c r="N487">
        <v>89</v>
      </c>
      <c r="O487">
        <v>171.74000000000004</v>
      </c>
      <c r="P487">
        <v>0</v>
      </c>
      <c r="Q487">
        <v>-88.64</v>
      </c>
      <c r="R487">
        <v>16962.400000000001</v>
      </c>
      <c r="S487">
        <v>3288.3745009999998</v>
      </c>
      <c r="T487">
        <v>4242.3547512244004</v>
      </c>
      <c r="U487">
        <v>0.57633742611240402</v>
      </c>
      <c r="V487">
        <v>0.16393387548652599</v>
      </c>
      <c r="W487">
        <v>2.3405127663103702E-2</v>
      </c>
      <c r="X487">
        <v>13148</v>
      </c>
      <c r="Y487">
        <v>234.26</v>
      </c>
      <c r="Z487">
        <v>75776.942499786601</v>
      </c>
      <c r="AA487">
        <v>14.653696498054501</v>
      </c>
      <c r="AB487">
        <v>14.037285499018184</v>
      </c>
      <c r="AC487">
        <v>43.44</v>
      </c>
      <c r="AD487">
        <v>75.699228844383057</v>
      </c>
      <c r="AE487">
        <v>0.69779999999999998</v>
      </c>
      <c r="AF487">
        <v>0.11492283396242392</v>
      </c>
      <c r="AG487">
        <v>0.14844608554700839</v>
      </c>
      <c r="AH487">
        <v>0.2766023698903044</v>
      </c>
      <c r="AI487">
        <v>227.21256346343384</v>
      </c>
      <c r="AJ487">
        <v>7.4124899486053861</v>
      </c>
      <c r="AK487">
        <v>1.1109496359548157</v>
      </c>
      <c r="AL487">
        <v>3.8401873494298409</v>
      </c>
      <c r="AM487">
        <v>2.6</v>
      </c>
      <c r="AN487">
        <v>0.57425340302768602</v>
      </c>
      <c r="AO487">
        <v>9</v>
      </c>
      <c r="AP487">
        <v>0.25787401574803148</v>
      </c>
      <c r="AQ487">
        <v>128.22</v>
      </c>
      <c r="AR487">
        <v>4.0426586676095209</v>
      </c>
      <c r="AS487">
        <v>-270304.83999999985</v>
      </c>
      <c r="AT487">
        <v>0.54625435404107248</v>
      </c>
      <c r="AU487">
        <v>55778575.799999997</v>
      </c>
    </row>
    <row r="488" spans="1:47" ht="15" x14ac:dyDescent="0.25">
      <c r="A488" t="s">
        <v>1265</v>
      </c>
      <c r="B488" t="s">
        <v>559</v>
      </c>
      <c r="C488" t="s">
        <v>206</v>
      </c>
      <c r="D488"/>
      <c r="E488">
        <v>79.838999999999999</v>
      </c>
      <c r="F488" t="s">
        <v>1543</v>
      </c>
      <c r="G488">
        <v>664163</v>
      </c>
      <c r="H488">
        <v>0.41519629749250186</v>
      </c>
      <c r="I488">
        <v>842022</v>
      </c>
      <c r="J488">
        <v>0</v>
      </c>
      <c r="K488">
        <v>0.64493544290652116</v>
      </c>
      <c r="L488" s="126">
        <v>99228.452699999994</v>
      </c>
      <c r="M488">
        <v>30872</v>
      </c>
      <c r="N488">
        <v>12</v>
      </c>
      <c r="O488">
        <v>71.25</v>
      </c>
      <c r="P488">
        <v>0</v>
      </c>
      <c r="Q488">
        <v>-242.71000000000004</v>
      </c>
      <c r="R488">
        <v>10293.300000000001</v>
      </c>
      <c r="S488">
        <v>1527.6013889999999</v>
      </c>
      <c r="T488">
        <v>2016.2152684246901</v>
      </c>
      <c r="U488">
        <v>0.96144507891646103</v>
      </c>
      <c r="V488">
        <v>0.120271190719636</v>
      </c>
      <c r="W488">
        <v>6.5462103347170997E-4</v>
      </c>
      <c r="X488">
        <v>7798.8</v>
      </c>
      <c r="Y488">
        <v>95.08</v>
      </c>
      <c r="Z488">
        <v>53315.521665965505</v>
      </c>
      <c r="AA488">
        <v>11.990099009901</v>
      </c>
      <c r="AB488">
        <v>16.066484949516198</v>
      </c>
      <c r="AC488">
        <v>12.14</v>
      </c>
      <c r="AD488">
        <v>125.83207487644151</v>
      </c>
      <c r="AE488">
        <v>0.432</v>
      </c>
      <c r="AF488">
        <v>0.11389792514711571</v>
      </c>
      <c r="AG488">
        <v>0.14856056179640273</v>
      </c>
      <c r="AH488">
        <v>0.26656566778833746</v>
      </c>
      <c r="AI488">
        <v>166.75357971934918</v>
      </c>
      <c r="AJ488">
        <v>7.4298038730749454</v>
      </c>
      <c r="AK488">
        <v>2.2422568728825869</v>
      </c>
      <c r="AL488">
        <v>4.6842614031162038</v>
      </c>
      <c r="AM488">
        <v>0.5</v>
      </c>
      <c r="AN488">
        <v>1.3738139429776499</v>
      </c>
      <c r="AO488">
        <v>28</v>
      </c>
      <c r="AP488">
        <v>0</v>
      </c>
      <c r="AQ488">
        <v>49.89</v>
      </c>
      <c r="AR488">
        <v>2.596174017876888</v>
      </c>
      <c r="AS488">
        <v>-97213.560000000056</v>
      </c>
      <c r="AT488">
        <v>0.66570958642201716</v>
      </c>
      <c r="AU488">
        <v>15724024.119999999</v>
      </c>
    </row>
    <row r="489" spans="1:47" ht="15" x14ac:dyDescent="0.25">
      <c r="A489" t="s">
        <v>1266</v>
      </c>
      <c r="B489" t="s">
        <v>592</v>
      </c>
      <c r="C489" t="s">
        <v>136</v>
      </c>
      <c r="D489"/>
      <c r="E489">
        <v>97.210999999999999</v>
      </c>
      <c r="F489" t="s">
        <v>1543</v>
      </c>
      <c r="G489" t="s">
        <v>1561</v>
      </c>
      <c r="H489">
        <v>0.15961506036959572</v>
      </c>
      <c r="I489">
        <v>136804</v>
      </c>
      <c r="J489">
        <v>0</v>
      </c>
      <c r="K489">
        <v>0.74349944587104699</v>
      </c>
      <c r="L489" s="126">
        <v>172157.27489999999</v>
      </c>
      <c r="M489">
        <v>42113</v>
      </c>
      <c r="N489">
        <v>33</v>
      </c>
      <c r="O489">
        <v>21.92</v>
      </c>
      <c r="P489">
        <v>0</v>
      </c>
      <c r="Q489">
        <v>263.69</v>
      </c>
      <c r="R489">
        <v>9876.7000000000007</v>
      </c>
      <c r="S489">
        <v>1286.2665099999999</v>
      </c>
      <c r="T489">
        <v>1479.8471473623902</v>
      </c>
      <c r="U489">
        <v>0.26487190279097</v>
      </c>
      <c r="V489">
        <v>0.12385062874722599</v>
      </c>
      <c r="W489" t="s">
        <v>1561</v>
      </c>
      <c r="X489">
        <v>8584.7000000000007</v>
      </c>
      <c r="Y489">
        <v>70.12</v>
      </c>
      <c r="Z489">
        <v>56765.682401597303</v>
      </c>
      <c r="AA489">
        <v>15.4146341463415</v>
      </c>
      <c r="AB489">
        <v>18.343789361095261</v>
      </c>
      <c r="AC489">
        <v>6.17</v>
      </c>
      <c r="AD489">
        <v>208.47107131280387</v>
      </c>
      <c r="AE489">
        <v>0.33229999999999998</v>
      </c>
      <c r="AF489">
        <v>0.1059187046499093</v>
      </c>
      <c r="AG489">
        <v>0.17654813672076469</v>
      </c>
      <c r="AH489">
        <v>0.28559027851668595</v>
      </c>
      <c r="AI489">
        <v>136.9405163164825</v>
      </c>
      <c r="AJ489">
        <v>7.1710696483518985</v>
      </c>
      <c r="AK489">
        <v>1.6186110638007971</v>
      </c>
      <c r="AL489">
        <v>3.1921206185918178</v>
      </c>
      <c r="AM489">
        <v>0.5</v>
      </c>
      <c r="AN489">
        <v>0.77813134726036504</v>
      </c>
      <c r="AO489">
        <v>53</v>
      </c>
      <c r="AP489">
        <v>2.5839793281653745E-2</v>
      </c>
      <c r="AQ489">
        <v>14.43</v>
      </c>
      <c r="AR489">
        <v>4.3623121999435188</v>
      </c>
      <c r="AS489">
        <v>10028.140000000014</v>
      </c>
      <c r="AT489">
        <v>0.30701258015339294</v>
      </c>
      <c r="AU489">
        <v>12704083.220000001</v>
      </c>
    </row>
    <row r="490" spans="1:47" ht="15" x14ac:dyDescent="0.25">
      <c r="A490" t="s">
        <v>1267</v>
      </c>
      <c r="B490" t="s">
        <v>658</v>
      </c>
      <c r="C490" t="s">
        <v>210</v>
      </c>
      <c r="D490"/>
      <c r="E490">
        <v>85.716999999999999</v>
      </c>
      <c r="F490" t="s">
        <v>1540</v>
      </c>
      <c r="G490">
        <v>-555227</v>
      </c>
      <c r="H490">
        <v>0.75770005907901472</v>
      </c>
      <c r="I490">
        <v>-627474</v>
      </c>
      <c r="J490">
        <v>0</v>
      </c>
      <c r="K490">
        <v>0.69539669982268904</v>
      </c>
      <c r="L490" s="126">
        <v>127649.1471</v>
      </c>
      <c r="M490">
        <v>37577</v>
      </c>
      <c r="N490">
        <v>19</v>
      </c>
      <c r="O490">
        <v>62.42</v>
      </c>
      <c r="P490">
        <v>0</v>
      </c>
      <c r="Q490">
        <v>4.0099999999999909</v>
      </c>
      <c r="R490">
        <v>12123.2</v>
      </c>
      <c r="S490">
        <v>1562.9313509999999</v>
      </c>
      <c r="T490">
        <v>1956.7518029553801</v>
      </c>
      <c r="U490">
        <v>0.43293987836833697</v>
      </c>
      <c r="V490">
        <v>0.149711756597811</v>
      </c>
      <c r="W490">
        <v>6.3982336739241703E-4</v>
      </c>
      <c r="X490">
        <v>9683.2000000000007</v>
      </c>
      <c r="Y490">
        <v>116.03</v>
      </c>
      <c r="Z490">
        <v>48515.154011893501</v>
      </c>
      <c r="AA490">
        <v>10.2868217054264</v>
      </c>
      <c r="AB490">
        <v>13.470062492458846</v>
      </c>
      <c r="AC490">
        <v>11</v>
      </c>
      <c r="AD490">
        <v>142.08466827272727</v>
      </c>
      <c r="AE490">
        <v>0.68669999999999998</v>
      </c>
      <c r="AF490">
        <v>0.10845006348604877</v>
      </c>
      <c r="AG490">
        <v>0.19288683448437635</v>
      </c>
      <c r="AH490">
        <v>0.30770481849199344</v>
      </c>
      <c r="AI490">
        <v>209.25679159915964</v>
      </c>
      <c r="AJ490">
        <v>7.509352003033138</v>
      </c>
      <c r="AK490">
        <v>1.5840593602279747</v>
      </c>
      <c r="AL490">
        <v>2.8314085135787974</v>
      </c>
      <c r="AM490">
        <v>0.5</v>
      </c>
      <c r="AN490">
        <v>1.1860625507953999</v>
      </c>
      <c r="AO490">
        <v>99</v>
      </c>
      <c r="AP490">
        <v>1.3464991023339317E-2</v>
      </c>
      <c r="AQ490">
        <v>11.59</v>
      </c>
      <c r="AR490">
        <v>3.4678103915152887</v>
      </c>
      <c r="AS490">
        <v>-8452.5400000000373</v>
      </c>
      <c r="AT490">
        <v>0.48663898951588264</v>
      </c>
      <c r="AU490">
        <v>18947709.629999999</v>
      </c>
    </row>
    <row r="491" spans="1:47" ht="15" x14ac:dyDescent="0.25">
      <c r="A491" t="s">
        <v>1268</v>
      </c>
      <c r="B491" t="s">
        <v>772</v>
      </c>
      <c r="C491" t="s">
        <v>267</v>
      </c>
      <c r="D491"/>
      <c r="E491">
        <v>92.319000000000003</v>
      </c>
      <c r="F491" t="s">
        <v>1540</v>
      </c>
      <c r="G491">
        <v>1051392</v>
      </c>
      <c r="H491">
        <v>0.48230741287646267</v>
      </c>
      <c r="I491">
        <v>1219181</v>
      </c>
      <c r="J491">
        <v>0</v>
      </c>
      <c r="K491">
        <v>0.44001652541449904</v>
      </c>
      <c r="L491" s="126">
        <v>213657.73910000001</v>
      </c>
      <c r="M491">
        <v>33442</v>
      </c>
      <c r="N491">
        <v>119</v>
      </c>
      <c r="O491">
        <v>60.399999999999991</v>
      </c>
      <c r="P491">
        <v>0</v>
      </c>
      <c r="Q491">
        <v>80.529999999999987</v>
      </c>
      <c r="R491">
        <v>11597.1</v>
      </c>
      <c r="S491">
        <v>1420.7247729999999</v>
      </c>
      <c r="T491">
        <v>1739.45295775302</v>
      </c>
      <c r="U491">
        <v>0.40361170995080597</v>
      </c>
      <c r="V491">
        <v>0.125868004414673</v>
      </c>
      <c r="W491">
        <v>8.4027569778991895E-2</v>
      </c>
      <c r="X491">
        <v>9472.1</v>
      </c>
      <c r="Y491">
        <v>98.63</v>
      </c>
      <c r="Z491">
        <v>54392.369563013301</v>
      </c>
      <c r="AA491">
        <v>13.5213675213675</v>
      </c>
      <c r="AB491">
        <v>14.404590621514751</v>
      </c>
      <c r="AC491">
        <v>7.71</v>
      </c>
      <c r="AD491">
        <v>184.27039857328145</v>
      </c>
      <c r="AE491">
        <v>0.4541</v>
      </c>
      <c r="AF491">
        <v>0.11608085519742797</v>
      </c>
      <c r="AG491">
        <v>0.1752331057032164</v>
      </c>
      <c r="AH491">
        <v>0.29588182403603513</v>
      </c>
      <c r="AI491">
        <v>161.95958877673488</v>
      </c>
      <c r="AJ491">
        <v>6.1112930030421557</v>
      </c>
      <c r="AK491">
        <v>1.0887706214689266</v>
      </c>
      <c r="AL491">
        <v>3.7665664928292051</v>
      </c>
      <c r="AM491">
        <v>1.9</v>
      </c>
      <c r="AN491">
        <v>1.0755124132774201</v>
      </c>
      <c r="AO491">
        <v>118</v>
      </c>
      <c r="AP491">
        <v>7.7262693156732898E-2</v>
      </c>
      <c r="AQ491">
        <v>6.74</v>
      </c>
      <c r="AR491">
        <v>3.2834904055953236</v>
      </c>
      <c r="AS491">
        <v>-58724.340000000084</v>
      </c>
      <c r="AT491">
        <v>0.55571792455977842</v>
      </c>
      <c r="AU491">
        <v>16476318.039999999</v>
      </c>
    </row>
    <row r="492" spans="1:47" ht="15" x14ac:dyDescent="0.25">
      <c r="A492" t="s">
        <v>1269</v>
      </c>
      <c r="B492" t="s">
        <v>437</v>
      </c>
      <c r="C492" t="s">
        <v>293</v>
      </c>
      <c r="D492"/>
      <c r="E492">
        <v>83.344999999999999</v>
      </c>
      <c r="F492" t="s">
        <v>1539</v>
      </c>
      <c r="G492">
        <v>111191</v>
      </c>
      <c r="H492">
        <v>0.73497180221827385</v>
      </c>
      <c r="I492">
        <v>107819</v>
      </c>
      <c r="J492">
        <v>0</v>
      </c>
      <c r="K492">
        <v>0.73786742598422417</v>
      </c>
      <c r="L492" s="126">
        <v>160979.53950000001</v>
      </c>
      <c r="M492">
        <v>40328</v>
      </c>
      <c r="N492">
        <v>22</v>
      </c>
      <c r="O492">
        <v>31.169999999999998</v>
      </c>
      <c r="P492">
        <v>0</v>
      </c>
      <c r="Q492">
        <v>27.909999999999997</v>
      </c>
      <c r="R492">
        <v>11965.6</v>
      </c>
      <c r="S492">
        <v>720.41973800000005</v>
      </c>
      <c r="T492">
        <v>883.13123152958701</v>
      </c>
      <c r="U492">
        <v>0.31536380115115598</v>
      </c>
      <c r="V492">
        <v>0.18210393202746999</v>
      </c>
      <c r="W492" t="s">
        <v>1561</v>
      </c>
      <c r="X492">
        <v>9761</v>
      </c>
      <c r="Y492">
        <v>26.86</v>
      </c>
      <c r="Z492">
        <v>128415.04095309001</v>
      </c>
      <c r="AA492">
        <v>11.7972972972973</v>
      </c>
      <c r="AB492">
        <v>26.821285852568877</v>
      </c>
      <c r="AC492">
        <v>3.4</v>
      </c>
      <c r="AD492">
        <v>211.88815823529413</v>
      </c>
      <c r="AE492">
        <v>0.4541</v>
      </c>
      <c r="AF492">
        <v>0.11243448609042311</v>
      </c>
      <c r="AG492">
        <v>0.13759496445649969</v>
      </c>
      <c r="AH492">
        <v>0.25619316980336754</v>
      </c>
      <c r="AI492">
        <v>183.96081202317083</v>
      </c>
      <c r="AJ492">
        <v>4.3386398448641428</v>
      </c>
      <c r="AK492">
        <v>0.68550505927004657</v>
      </c>
      <c r="AL492">
        <v>2.6099514068618945</v>
      </c>
      <c r="AM492">
        <v>3</v>
      </c>
      <c r="AN492">
        <v>1.4198898715066</v>
      </c>
      <c r="AO492">
        <v>79</v>
      </c>
      <c r="AP492">
        <v>3.8235294117647062E-2</v>
      </c>
      <c r="AQ492">
        <v>4.2699999999999996</v>
      </c>
      <c r="AR492">
        <v>7.7346379063097519</v>
      </c>
      <c r="AS492">
        <v>27320.089999999967</v>
      </c>
      <c r="AT492">
        <v>0.35405285726175739</v>
      </c>
      <c r="AU492">
        <v>8620286.0299999993</v>
      </c>
    </row>
    <row r="493" spans="1:47" ht="15" x14ac:dyDescent="0.25">
      <c r="A493" t="s">
        <v>1270</v>
      </c>
      <c r="B493" t="s">
        <v>684</v>
      </c>
      <c r="C493" t="s">
        <v>143</v>
      </c>
      <c r="D493"/>
      <c r="E493">
        <v>84.154000000000011</v>
      </c>
      <c r="F493" t="s">
        <v>1539</v>
      </c>
      <c r="G493">
        <v>1302417</v>
      </c>
      <c r="H493">
        <v>0.89278136964610733</v>
      </c>
      <c r="I493">
        <v>1044548</v>
      </c>
      <c r="J493">
        <v>2.1727721645880254E-3</v>
      </c>
      <c r="K493">
        <v>0.64073911183703014</v>
      </c>
      <c r="L493" s="126">
        <v>88594.494300000006</v>
      </c>
      <c r="M493">
        <v>34193</v>
      </c>
      <c r="N493">
        <v>13</v>
      </c>
      <c r="O493">
        <v>22.27</v>
      </c>
      <c r="P493">
        <v>0</v>
      </c>
      <c r="Q493">
        <v>88.31</v>
      </c>
      <c r="R493">
        <v>10149.200000000001</v>
      </c>
      <c r="S493">
        <v>1084.8329679999999</v>
      </c>
      <c r="T493">
        <v>1301.3700248233501</v>
      </c>
      <c r="U493">
        <v>0.53069696440125103</v>
      </c>
      <c r="V493">
        <v>0.13624657100207199</v>
      </c>
      <c r="W493" t="s">
        <v>1561</v>
      </c>
      <c r="X493">
        <v>8460.5</v>
      </c>
      <c r="Y493">
        <v>66.13</v>
      </c>
      <c r="Z493">
        <v>52669.519885074908</v>
      </c>
      <c r="AA493">
        <v>11.447368421052598</v>
      </c>
      <c r="AB493">
        <v>16.404551156812339</v>
      </c>
      <c r="AC493">
        <v>6.1400000000000006</v>
      </c>
      <c r="AD493">
        <v>176.6828938110749</v>
      </c>
      <c r="AE493">
        <v>0.29899999999999999</v>
      </c>
      <c r="AF493">
        <v>0.1109209694491662</v>
      </c>
      <c r="AG493">
        <v>0.16629066674626808</v>
      </c>
      <c r="AH493">
        <v>0.27921371855096733</v>
      </c>
      <c r="AI493">
        <v>182.51657705889338</v>
      </c>
      <c r="AJ493">
        <v>5.7710800505050512</v>
      </c>
      <c r="AK493">
        <v>1.4608631313131315</v>
      </c>
      <c r="AL493">
        <v>3.3020335858585859</v>
      </c>
      <c r="AM493">
        <v>0.5</v>
      </c>
      <c r="AN493">
        <v>1.49401276692979</v>
      </c>
      <c r="AO493">
        <v>136</v>
      </c>
      <c r="AP493">
        <v>3.3594624860022394E-3</v>
      </c>
      <c r="AQ493">
        <v>6.46</v>
      </c>
      <c r="AR493">
        <v>3.2142731608071742</v>
      </c>
      <c r="AS493">
        <v>-36209.900000000023</v>
      </c>
      <c r="AT493">
        <v>0.5203719681449307</v>
      </c>
      <c r="AU493">
        <v>11010191.09</v>
      </c>
    </row>
    <row r="494" spans="1:47" ht="15" x14ac:dyDescent="0.25">
      <c r="A494" t="s">
        <v>1271</v>
      </c>
      <c r="B494" t="s">
        <v>451</v>
      </c>
      <c r="C494" t="s">
        <v>168</v>
      </c>
      <c r="D494"/>
      <c r="E494">
        <v>80.822000000000003</v>
      </c>
      <c r="F494" t="s">
        <v>1539</v>
      </c>
      <c r="G494">
        <v>376092</v>
      </c>
      <c r="H494">
        <v>0.11169129110430882</v>
      </c>
      <c r="I494">
        <v>376092</v>
      </c>
      <c r="J494">
        <v>0</v>
      </c>
      <c r="K494">
        <v>0.66227371273435198</v>
      </c>
      <c r="L494" s="126">
        <v>101697.6695</v>
      </c>
      <c r="M494">
        <v>33255</v>
      </c>
      <c r="N494">
        <v>14</v>
      </c>
      <c r="O494">
        <v>46.010000000000005</v>
      </c>
      <c r="P494">
        <v>0</v>
      </c>
      <c r="Q494">
        <v>36.970000000000013</v>
      </c>
      <c r="R494">
        <v>13522.9</v>
      </c>
      <c r="S494">
        <v>826.15162399999997</v>
      </c>
      <c r="T494">
        <v>1047.80640003349</v>
      </c>
      <c r="U494">
        <v>0.66540195410909198</v>
      </c>
      <c r="V494">
        <v>0.172632559032529</v>
      </c>
      <c r="W494" t="s">
        <v>1561</v>
      </c>
      <c r="X494">
        <v>10662.300000000001</v>
      </c>
      <c r="Y494">
        <v>69.570000000000007</v>
      </c>
      <c r="Z494">
        <v>35146.874658617206</v>
      </c>
      <c r="AA494">
        <v>10.872093023255799</v>
      </c>
      <c r="AB494">
        <v>11.875113180968807</v>
      </c>
      <c r="AC494">
        <v>10.16</v>
      </c>
      <c r="AD494">
        <v>81.314136220472435</v>
      </c>
      <c r="AE494">
        <v>0.3765</v>
      </c>
      <c r="AF494">
        <v>9.5636891692025286E-2</v>
      </c>
      <c r="AG494">
        <v>0.25189411203643497</v>
      </c>
      <c r="AH494">
        <v>0.34890652687237012</v>
      </c>
      <c r="AI494">
        <v>158.60284745987499</v>
      </c>
      <c r="AJ494">
        <v>14.703765168282073</v>
      </c>
      <c r="AK494">
        <v>2.6071337861558419</v>
      </c>
      <c r="AL494">
        <v>3.8692484163931922</v>
      </c>
      <c r="AM494">
        <v>2.5</v>
      </c>
      <c r="AN494">
        <v>1.92740926157697</v>
      </c>
      <c r="AO494">
        <v>100</v>
      </c>
      <c r="AP494">
        <v>5.7937427578215531E-3</v>
      </c>
      <c r="AQ494">
        <v>6.82</v>
      </c>
      <c r="AR494">
        <v>3.3889929663715574</v>
      </c>
      <c r="AS494">
        <v>-11408.010000000009</v>
      </c>
      <c r="AT494">
        <v>0.59026695080369407</v>
      </c>
      <c r="AU494">
        <v>11171991.4</v>
      </c>
    </row>
    <row r="495" spans="1:47" ht="15" x14ac:dyDescent="0.25">
      <c r="A495" t="s">
        <v>1272</v>
      </c>
      <c r="B495" t="s">
        <v>607</v>
      </c>
      <c r="C495" t="s">
        <v>605</v>
      </c>
      <c r="D495"/>
      <c r="E495">
        <v>87.227000000000004</v>
      </c>
      <c r="F495" t="s">
        <v>1540</v>
      </c>
      <c r="G495">
        <v>703110</v>
      </c>
      <c r="H495">
        <v>0.26728898156228992</v>
      </c>
      <c r="I495">
        <v>703110</v>
      </c>
      <c r="J495">
        <v>9.5165624650655556E-4</v>
      </c>
      <c r="K495">
        <v>0.63560285875905176</v>
      </c>
      <c r="L495" s="126">
        <v>122519.2785</v>
      </c>
      <c r="M495">
        <v>34497</v>
      </c>
      <c r="N495">
        <v>22</v>
      </c>
      <c r="O495">
        <v>15.6</v>
      </c>
      <c r="P495">
        <v>0</v>
      </c>
      <c r="Q495">
        <v>-28.9</v>
      </c>
      <c r="R495">
        <v>9706.8000000000011</v>
      </c>
      <c r="S495">
        <v>777.84264800000005</v>
      </c>
      <c r="T495">
        <v>939.3308486604891</v>
      </c>
      <c r="U495">
        <v>0.62270648343262303</v>
      </c>
      <c r="V495">
        <v>0.14111219959746901</v>
      </c>
      <c r="W495" t="s">
        <v>1561</v>
      </c>
      <c r="X495">
        <v>8038</v>
      </c>
      <c r="Y495">
        <v>54.5</v>
      </c>
      <c r="Z495">
        <v>38896.724770642199</v>
      </c>
      <c r="AA495">
        <v>11.037037037036999</v>
      </c>
      <c r="AB495">
        <v>14.272342165137616</v>
      </c>
      <c r="AC495">
        <v>14.51</v>
      </c>
      <c r="AD495">
        <v>53.607349965541012</v>
      </c>
      <c r="AE495">
        <v>0.40970000000000001</v>
      </c>
      <c r="AF495">
        <v>9.412732661506322E-2</v>
      </c>
      <c r="AG495">
        <v>0.25255036113614443</v>
      </c>
      <c r="AH495">
        <v>0.35026693232927808</v>
      </c>
      <c r="AI495">
        <v>173.01057012754589</v>
      </c>
      <c r="AJ495">
        <v>5.9004190971577186</v>
      </c>
      <c r="AK495">
        <v>1.730845699424113</v>
      </c>
      <c r="AL495">
        <v>2.4175945012075055</v>
      </c>
      <c r="AM495">
        <v>0.5</v>
      </c>
      <c r="AN495">
        <v>1.4127144298688199</v>
      </c>
      <c r="AO495">
        <v>80</v>
      </c>
      <c r="AP495">
        <v>0</v>
      </c>
      <c r="AQ495">
        <v>5.88</v>
      </c>
      <c r="AR495">
        <v>2.615570186379673</v>
      </c>
      <c r="AS495">
        <v>-74855.660000000033</v>
      </c>
      <c r="AT495">
        <v>0.65552389773881925</v>
      </c>
      <c r="AU495">
        <v>7550356.54</v>
      </c>
    </row>
    <row r="496" spans="1:47" ht="15" x14ac:dyDescent="0.25">
      <c r="A496" t="s">
        <v>1273</v>
      </c>
      <c r="B496" t="s">
        <v>644</v>
      </c>
      <c r="C496" t="s">
        <v>252</v>
      </c>
      <c r="D496"/>
      <c r="E496">
        <v>74.353999999999999</v>
      </c>
      <c r="F496" t="s">
        <v>1543</v>
      </c>
      <c r="G496">
        <v>555262</v>
      </c>
      <c r="H496">
        <v>0.23856011133831942</v>
      </c>
      <c r="I496">
        <v>555262</v>
      </c>
      <c r="J496">
        <v>9.9737852545199249E-3</v>
      </c>
      <c r="K496">
        <v>0.61030831937737862</v>
      </c>
      <c r="L496" s="126">
        <v>75368.628800000006</v>
      </c>
      <c r="M496">
        <v>31789</v>
      </c>
      <c r="N496">
        <v>20</v>
      </c>
      <c r="O496">
        <v>11.65</v>
      </c>
      <c r="P496">
        <v>0</v>
      </c>
      <c r="Q496">
        <v>-52.12</v>
      </c>
      <c r="R496">
        <v>14293</v>
      </c>
      <c r="S496">
        <v>659.57928400000003</v>
      </c>
      <c r="T496">
        <v>946.2756154684721</v>
      </c>
      <c r="U496">
        <v>1</v>
      </c>
      <c r="V496">
        <v>0.19416989754941999</v>
      </c>
      <c r="W496" t="s">
        <v>1561</v>
      </c>
      <c r="X496">
        <v>9962.6</v>
      </c>
      <c r="Y496">
        <v>48.92</v>
      </c>
      <c r="Z496">
        <v>50401.0314799673</v>
      </c>
      <c r="AA496">
        <v>14.137254901960798</v>
      </c>
      <c r="AB496">
        <v>13.482814472608339</v>
      </c>
      <c r="AC496">
        <v>9.25</v>
      </c>
      <c r="AD496">
        <v>71.305868540540544</v>
      </c>
      <c r="AE496">
        <v>0.64229999999999998</v>
      </c>
      <c r="AF496">
        <v>9.7278167956188225E-2</v>
      </c>
      <c r="AG496">
        <v>0.25170212548316184</v>
      </c>
      <c r="AH496">
        <v>0.35620452670582664</v>
      </c>
      <c r="AI496">
        <v>255.68722986151275</v>
      </c>
      <c r="AJ496">
        <v>6.4612529796141027</v>
      </c>
      <c r="AK496">
        <v>1.0791575845261674</v>
      </c>
      <c r="AL496">
        <v>2.0232777534006146</v>
      </c>
      <c r="AM496">
        <v>0.5</v>
      </c>
      <c r="AN496">
        <v>1.6212374114508901</v>
      </c>
      <c r="AO496">
        <v>87</v>
      </c>
      <c r="AP496">
        <v>0</v>
      </c>
      <c r="AQ496">
        <v>5.4</v>
      </c>
      <c r="AR496">
        <v>2.7022582815792089</v>
      </c>
      <c r="AS496">
        <v>-25706.520000000019</v>
      </c>
      <c r="AT496">
        <v>0.69303436629933801</v>
      </c>
      <c r="AU496">
        <v>9427379.4800000004</v>
      </c>
    </row>
    <row r="497" spans="1:47" ht="15" x14ac:dyDescent="0.25">
      <c r="A497" t="s">
        <v>1274</v>
      </c>
      <c r="B497" t="s">
        <v>744</v>
      </c>
      <c r="C497" t="s">
        <v>192</v>
      </c>
      <c r="D497"/>
      <c r="E497">
        <v>86.094000000000008</v>
      </c>
      <c r="F497" t="s">
        <v>1539</v>
      </c>
      <c r="G497">
        <v>575239</v>
      </c>
      <c r="H497">
        <v>0.38482993316032466</v>
      </c>
      <c r="I497">
        <v>638503</v>
      </c>
      <c r="J497">
        <v>0</v>
      </c>
      <c r="K497">
        <v>0.59624857257949504</v>
      </c>
      <c r="L497" s="126">
        <v>121209.61010000001</v>
      </c>
      <c r="M497">
        <v>36532</v>
      </c>
      <c r="N497">
        <v>6</v>
      </c>
      <c r="O497">
        <v>18.02</v>
      </c>
      <c r="P497">
        <v>0</v>
      </c>
      <c r="Q497">
        <v>16.029999999999994</v>
      </c>
      <c r="R497">
        <v>10045.200000000001</v>
      </c>
      <c r="S497">
        <v>497.80845399999998</v>
      </c>
      <c r="T497">
        <v>588.07176323732813</v>
      </c>
      <c r="U497">
        <v>0.47828663432059798</v>
      </c>
      <c r="V497">
        <v>0.12367282738030801</v>
      </c>
      <c r="W497">
        <v>2.6114462089870401E-2</v>
      </c>
      <c r="X497">
        <v>8503.4</v>
      </c>
      <c r="Y497">
        <v>36.61</v>
      </c>
      <c r="Z497">
        <v>47148.477738322901</v>
      </c>
      <c r="AA497">
        <v>11.4791666666667</v>
      </c>
      <c r="AB497">
        <v>13.597608686151325</v>
      </c>
      <c r="AC497">
        <v>6.08</v>
      </c>
      <c r="AD497">
        <v>81.876390460526309</v>
      </c>
      <c r="AE497">
        <v>0.73099999999999998</v>
      </c>
      <c r="AF497">
        <v>0.10607339602977846</v>
      </c>
      <c r="AG497">
        <v>0.16785006139545475</v>
      </c>
      <c r="AH497">
        <v>0.27768304460773574</v>
      </c>
      <c r="AI497">
        <v>214.81555634649789</v>
      </c>
      <c r="AJ497">
        <v>6.58584512376446</v>
      </c>
      <c r="AK497">
        <v>1.4327808896827106</v>
      </c>
      <c r="AL497">
        <v>1.5466282951644428</v>
      </c>
      <c r="AM497">
        <v>1.5</v>
      </c>
      <c r="AN497">
        <v>1.54599760529019</v>
      </c>
      <c r="AO497">
        <v>26</v>
      </c>
      <c r="AP497">
        <v>1.4018691588785047E-2</v>
      </c>
      <c r="AQ497">
        <v>15.42</v>
      </c>
      <c r="AR497">
        <v>3.1193662898080259</v>
      </c>
      <c r="AS497">
        <v>6562.75</v>
      </c>
      <c r="AT497">
        <v>0.49022648556484522</v>
      </c>
      <c r="AU497">
        <v>5000590.05</v>
      </c>
    </row>
    <row r="498" spans="1:47" ht="15" x14ac:dyDescent="0.25">
      <c r="A498" t="s">
        <v>1275</v>
      </c>
      <c r="B498" t="s">
        <v>567</v>
      </c>
      <c r="C498" t="s">
        <v>200</v>
      </c>
      <c r="D498"/>
      <c r="E498">
        <v>88.963000000000008</v>
      </c>
      <c r="F498" t="s">
        <v>1539</v>
      </c>
      <c r="G498">
        <v>3183711</v>
      </c>
      <c r="H498">
        <v>0.30158519456475635</v>
      </c>
      <c r="I498">
        <v>1646581</v>
      </c>
      <c r="J498">
        <v>3.4384042799398282E-3</v>
      </c>
      <c r="K498">
        <v>0.71408918462103443</v>
      </c>
      <c r="L498" s="126">
        <v>144271.29800000001</v>
      </c>
      <c r="M498">
        <v>48575</v>
      </c>
      <c r="N498">
        <v>154</v>
      </c>
      <c r="O498">
        <v>106.46</v>
      </c>
      <c r="P498">
        <v>0</v>
      </c>
      <c r="Q498">
        <v>-86.54</v>
      </c>
      <c r="R498">
        <v>9093.8000000000011</v>
      </c>
      <c r="S498">
        <v>3883.1303419999999</v>
      </c>
      <c r="T498">
        <v>4528.2010680813601</v>
      </c>
      <c r="U498">
        <v>0.27800044987519001</v>
      </c>
      <c r="V498">
        <v>0.126789406648251</v>
      </c>
      <c r="W498">
        <v>8.9268806213046795E-3</v>
      </c>
      <c r="X498">
        <v>7798.3</v>
      </c>
      <c r="Y498">
        <v>218.34</v>
      </c>
      <c r="Z498">
        <v>58602.278876980905</v>
      </c>
      <c r="AA498">
        <v>11.787755102040798</v>
      </c>
      <c r="AB498">
        <v>17.784786763762938</v>
      </c>
      <c r="AC498">
        <v>24.91</v>
      </c>
      <c r="AD498">
        <v>155.8864047370534</v>
      </c>
      <c r="AE498">
        <v>0.7863</v>
      </c>
      <c r="AF498">
        <v>0.11453222656816588</v>
      </c>
      <c r="AG498">
        <v>0.15759043728605587</v>
      </c>
      <c r="AH498">
        <v>0.27888033423794234</v>
      </c>
      <c r="AI498">
        <v>93.142637033840785</v>
      </c>
      <c r="AJ498">
        <v>7.5899519471363206</v>
      </c>
      <c r="AK498">
        <v>1.9836379169719507</v>
      </c>
      <c r="AL498">
        <v>3.2250247314652256</v>
      </c>
      <c r="AM498">
        <v>2.8</v>
      </c>
      <c r="AN498">
        <v>1.0536274265705201</v>
      </c>
      <c r="AO498">
        <v>65</v>
      </c>
      <c r="AP498">
        <v>3.1543372136687946E-2</v>
      </c>
      <c r="AQ498">
        <v>36.340000000000003</v>
      </c>
      <c r="AR498">
        <v>2.8291184100471702</v>
      </c>
      <c r="AS498">
        <v>-70228.75</v>
      </c>
      <c r="AT498">
        <v>0.39905662504513711</v>
      </c>
      <c r="AU498">
        <v>35312443.780000001</v>
      </c>
    </row>
    <row r="499" spans="1:47" ht="15" x14ac:dyDescent="0.25">
      <c r="A499" t="s">
        <v>1276</v>
      </c>
      <c r="B499" t="s">
        <v>517</v>
      </c>
      <c r="C499" t="s">
        <v>145</v>
      </c>
      <c r="D499"/>
      <c r="E499">
        <v>91.033000000000001</v>
      </c>
      <c r="F499" t="s">
        <v>1539</v>
      </c>
      <c r="G499">
        <v>1092969</v>
      </c>
      <c r="H499">
        <v>0.24818162154585235</v>
      </c>
      <c r="I499">
        <v>595354</v>
      </c>
      <c r="J499">
        <v>0</v>
      </c>
      <c r="K499">
        <v>0.68914158854536844</v>
      </c>
      <c r="L499" s="126">
        <v>146871.0693</v>
      </c>
      <c r="M499">
        <v>40175</v>
      </c>
      <c r="N499" t="s">
        <v>1561</v>
      </c>
      <c r="O499">
        <v>83.84</v>
      </c>
      <c r="P499">
        <v>0</v>
      </c>
      <c r="Q499">
        <v>31.879999999999995</v>
      </c>
      <c r="R499">
        <v>9555.9</v>
      </c>
      <c r="S499">
        <v>3458.7041330000002</v>
      </c>
      <c r="T499">
        <v>4141.0902076936409</v>
      </c>
      <c r="U499">
        <v>0.43436174741460598</v>
      </c>
      <c r="V499">
        <v>0.13762717066727501</v>
      </c>
      <c r="W499">
        <v>1.1565025067728199E-3</v>
      </c>
      <c r="X499">
        <v>7981.3</v>
      </c>
      <c r="Y499">
        <v>187.03</v>
      </c>
      <c r="Z499">
        <v>67752.087900336803</v>
      </c>
      <c r="AA499">
        <v>15.191387559808598</v>
      </c>
      <c r="AB499">
        <v>18.492777271026039</v>
      </c>
      <c r="AC499">
        <v>13.13</v>
      </c>
      <c r="AD499">
        <v>263.41996443259711</v>
      </c>
      <c r="AE499">
        <v>0.91920000000000002</v>
      </c>
      <c r="AF499">
        <v>0.10327787517089602</v>
      </c>
      <c r="AG499">
        <v>0.16022794507611582</v>
      </c>
      <c r="AH499">
        <v>0.26745942394225997</v>
      </c>
      <c r="AI499">
        <v>166.04195615364014</v>
      </c>
      <c r="AJ499">
        <v>5.033729370178829</v>
      </c>
      <c r="AK499">
        <v>1.1055969806195476</v>
      </c>
      <c r="AL499">
        <v>1.3420559821692872</v>
      </c>
      <c r="AM499">
        <v>0</v>
      </c>
      <c r="AN499">
        <v>1.6353570828330599</v>
      </c>
      <c r="AO499">
        <v>68</v>
      </c>
      <c r="AP499">
        <v>8.8124999999999995E-2</v>
      </c>
      <c r="AQ499">
        <v>21.54</v>
      </c>
      <c r="AR499">
        <v>3.2334938207564341</v>
      </c>
      <c r="AS499">
        <v>198285.38000000012</v>
      </c>
      <c r="AT499">
        <v>0.52283872077717386</v>
      </c>
      <c r="AU499">
        <v>33051154.91</v>
      </c>
    </row>
    <row r="500" spans="1:47" ht="15" x14ac:dyDescent="0.25">
      <c r="A500" t="s">
        <v>1277</v>
      </c>
      <c r="B500" t="s">
        <v>291</v>
      </c>
      <c r="C500" t="s">
        <v>122</v>
      </c>
      <c r="D500"/>
      <c r="E500">
        <v>77.754000000000005</v>
      </c>
      <c r="F500" t="s">
        <v>1543</v>
      </c>
      <c r="G500">
        <v>23893957</v>
      </c>
      <c r="H500">
        <v>0.61462856919183628</v>
      </c>
      <c r="I500">
        <v>24422370</v>
      </c>
      <c r="J500">
        <v>1.4804215068226476E-3</v>
      </c>
      <c r="K500">
        <v>0.73012879837536981</v>
      </c>
      <c r="L500" s="126">
        <v>103877.0434</v>
      </c>
      <c r="M500">
        <v>35744</v>
      </c>
      <c r="N500">
        <v>462</v>
      </c>
      <c r="O500">
        <v>1963.0899999999995</v>
      </c>
      <c r="P500">
        <v>27.15</v>
      </c>
      <c r="Q500">
        <v>-141.09</v>
      </c>
      <c r="R500">
        <v>10501.9</v>
      </c>
      <c r="S500">
        <v>22222.228459000002</v>
      </c>
      <c r="T500">
        <v>28772.447268275304</v>
      </c>
      <c r="U500">
        <v>0.58974236054585805</v>
      </c>
      <c r="V500">
        <v>0.15788778697300301</v>
      </c>
      <c r="W500">
        <v>0.13310629491805301</v>
      </c>
      <c r="X500">
        <v>8111.1</v>
      </c>
      <c r="Y500">
        <v>1314.59</v>
      </c>
      <c r="Z500">
        <v>65617.538905666399</v>
      </c>
      <c r="AA500">
        <v>11.593535075653399</v>
      </c>
      <c r="AB500">
        <v>16.904303591994463</v>
      </c>
      <c r="AC500">
        <v>112</v>
      </c>
      <c r="AD500">
        <v>198.41275409821429</v>
      </c>
      <c r="AE500">
        <v>0.47620000000000001</v>
      </c>
      <c r="AF500">
        <v>0.11110296462565526</v>
      </c>
      <c r="AG500">
        <v>0.14767921509733575</v>
      </c>
      <c r="AH500">
        <v>0.26709153423594956</v>
      </c>
      <c r="AI500">
        <v>133.24446760427392</v>
      </c>
      <c r="AJ500">
        <v>5.7469521669955537</v>
      </c>
      <c r="AK500">
        <v>1.2891455118543163</v>
      </c>
      <c r="AL500">
        <v>3.7823964459172257</v>
      </c>
      <c r="AM500">
        <v>2</v>
      </c>
      <c r="AN500">
        <v>1.1370230407048201</v>
      </c>
      <c r="AO500">
        <v>119</v>
      </c>
      <c r="AP500">
        <v>7.7433940935424619E-2</v>
      </c>
      <c r="AQ500">
        <v>102.63</v>
      </c>
      <c r="AR500">
        <v>2.8625101131060178</v>
      </c>
      <c r="AS500">
        <v>1046799.6600000001</v>
      </c>
      <c r="AT500">
        <v>0.58504233580494314</v>
      </c>
      <c r="AU500">
        <v>233375618.99000001</v>
      </c>
    </row>
    <row r="501" spans="1:47" ht="15" x14ac:dyDescent="0.25">
      <c r="A501" t="s">
        <v>1278</v>
      </c>
      <c r="B501" t="s">
        <v>401</v>
      </c>
      <c r="C501" t="s">
        <v>164</v>
      </c>
      <c r="D501"/>
      <c r="E501">
        <v>93.358000000000004</v>
      </c>
      <c r="F501" t="s">
        <v>1539</v>
      </c>
      <c r="G501">
        <v>991656</v>
      </c>
      <c r="H501">
        <v>0.60403662506562672</v>
      </c>
      <c r="I501">
        <v>877066</v>
      </c>
      <c r="J501">
        <v>0</v>
      </c>
      <c r="K501">
        <v>0.58579091556405138</v>
      </c>
      <c r="L501" s="126">
        <v>143197.44519999999</v>
      </c>
      <c r="M501">
        <v>38704</v>
      </c>
      <c r="N501">
        <v>19</v>
      </c>
      <c r="O501">
        <v>13.530000000000001</v>
      </c>
      <c r="P501">
        <v>0</v>
      </c>
      <c r="Q501">
        <v>81.990000000000009</v>
      </c>
      <c r="R501">
        <v>9779.1</v>
      </c>
      <c r="S501">
        <v>967.09401500000001</v>
      </c>
      <c r="T501">
        <v>1131.8757285236002</v>
      </c>
      <c r="U501">
        <v>0.37601216258173198</v>
      </c>
      <c r="V501">
        <v>0.13209248844332899</v>
      </c>
      <c r="W501" t="s">
        <v>1561</v>
      </c>
      <c r="X501">
        <v>8355.4</v>
      </c>
      <c r="Y501">
        <v>57.81</v>
      </c>
      <c r="Z501">
        <v>52092.209652309306</v>
      </c>
      <c r="AA501">
        <v>9.0655737704917989</v>
      </c>
      <c r="AB501">
        <v>16.728836101020583</v>
      </c>
      <c r="AC501">
        <v>13</v>
      </c>
      <c r="AD501">
        <v>74.391847307692302</v>
      </c>
      <c r="AE501">
        <v>0.29899999999999999</v>
      </c>
      <c r="AF501">
        <v>0.11195613569735463</v>
      </c>
      <c r="AG501">
        <v>0.14272485238729848</v>
      </c>
      <c r="AH501">
        <v>0.25786507486668775</v>
      </c>
      <c r="AI501">
        <v>188.43669506113116</v>
      </c>
      <c r="AJ501">
        <v>5.6990862946947907</v>
      </c>
      <c r="AK501">
        <v>1.6122803397791876</v>
      </c>
      <c r="AL501">
        <v>3.039090355363375</v>
      </c>
      <c r="AM501">
        <v>1.9</v>
      </c>
      <c r="AN501">
        <v>1.8616194426512001</v>
      </c>
      <c r="AO501">
        <v>89</v>
      </c>
      <c r="AP501">
        <v>2.5000000000000001E-2</v>
      </c>
      <c r="AQ501">
        <v>4.38</v>
      </c>
      <c r="AR501">
        <v>3.1338245116390291</v>
      </c>
      <c r="AS501">
        <v>35661.400000000023</v>
      </c>
      <c r="AT501">
        <v>0.58890057573381038</v>
      </c>
      <c r="AU501">
        <v>9457309.9100000001</v>
      </c>
    </row>
    <row r="502" spans="1:47" ht="15" x14ac:dyDescent="0.25">
      <c r="A502" t="s">
        <v>1279</v>
      </c>
      <c r="B502" t="s">
        <v>758</v>
      </c>
      <c r="C502" t="s">
        <v>183</v>
      </c>
      <c r="D502"/>
      <c r="E502">
        <v>97.90100000000001</v>
      </c>
      <c r="F502" t="s">
        <v>1539</v>
      </c>
      <c r="G502">
        <v>434459</v>
      </c>
      <c r="H502">
        <v>0.17100498296693761</v>
      </c>
      <c r="I502">
        <v>434459</v>
      </c>
      <c r="J502">
        <v>1.8198228606153968E-2</v>
      </c>
      <c r="K502">
        <v>0.73370776202707677</v>
      </c>
      <c r="L502" s="126">
        <v>173507.52069999999</v>
      </c>
      <c r="M502">
        <v>70951</v>
      </c>
      <c r="N502">
        <v>238</v>
      </c>
      <c r="O502">
        <v>90.63</v>
      </c>
      <c r="P502">
        <v>0</v>
      </c>
      <c r="Q502">
        <v>-57.75</v>
      </c>
      <c r="R502">
        <v>8429.2000000000007</v>
      </c>
      <c r="S502">
        <v>5755.3228499999996</v>
      </c>
      <c r="T502">
        <v>6462.6420679260609</v>
      </c>
      <c r="U502">
        <v>6.7345192980789906E-2</v>
      </c>
      <c r="V502">
        <v>9.1973010688705295E-2</v>
      </c>
      <c r="W502">
        <v>2.5060234457568299E-3</v>
      </c>
      <c r="X502">
        <v>7506.6</v>
      </c>
      <c r="Y502">
        <v>293.68</v>
      </c>
      <c r="Z502">
        <v>58185.639096976302</v>
      </c>
      <c r="AA502">
        <v>13.2897196261682</v>
      </c>
      <c r="AB502">
        <v>19.597258410514844</v>
      </c>
      <c r="AC502">
        <v>26.1</v>
      </c>
      <c r="AD502">
        <v>220.51045402298848</v>
      </c>
      <c r="AE502">
        <v>0.31009999999999999</v>
      </c>
      <c r="AF502">
        <v>0.10995924435386957</v>
      </c>
      <c r="AG502">
        <v>0.13405442824600786</v>
      </c>
      <c r="AH502">
        <v>0.24909392656209683</v>
      </c>
      <c r="AI502">
        <v>186.71654536287224</v>
      </c>
      <c r="AJ502">
        <v>3.6398181765731699</v>
      </c>
      <c r="AK502">
        <v>0.91750664889904654</v>
      </c>
      <c r="AL502">
        <v>1.7604295961154424</v>
      </c>
      <c r="AM502">
        <v>0</v>
      </c>
      <c r="AN502">
        <v>0.94112251833122995</v>
      </c>
      <c r="AO502">
        <v>38</v>
      </c>
      <c r="AP502">
        <v>0.10377358490566038</v>
      </c>
      <c r="AQ502">
        <v>94.34</v>
      </c>
      <c r="AR502" t="s">
        <v>1561</v>
      </c>
      <c r="AS502">
        <v>161279.39999999991</v>
      </c>
      <c r="AT502">
        <v>0.25347163819161095</v>
      </c>
      <c r="AU502">
        <v>48512652.609999999</v>
      </c>
    </row>
    <row r="503" spans="1:47" ht="15" x14ac:dyDescent="0.25">
      <c r="A503" t="s">
        <v>1280</v>
      </c>
      <c r="B503" t="s">
        <v>292</v>
      </c>
      <c r="C503" t="s">
        <v>293</v>
      </c>
      <c r="D503"/>
      <c r="E503">
        <v>65.015000000000001</v>
      </c>
      <c r="F503" t="s">
        <v>1543</v>
      </c>
      <c r="G503">
        <v>4689775</v>
      </c>
      <c r="H503">
        <v>0.31633355145679809</v>
      </c>
      <c r="I503">
        <v>4760266</v>
      </c>
      <c r="J503">
        <v>1.0115890468255777E-3</v>
      </c>
      <c r="K503">
        <v>0.67441782987393006</v>
      </c>
      <c r="L503" s="126">
        <v>62986.2382</v>
      </c>
      <c r="M503">
        <v>25342</v>
      </c>
      <c r="N503">
        <v>92</v>
      </c>
      <c r="O503">
        <v>689.43</v>
      </c>
      <c r="P503">
        <v>493.85</v>
      </c>
      <c r="Q503">
        <v>-519.89</v>
      </c>
      <c r="R503">
        <v>12198.800000000001</v>
      </c>
      <c r="S503">
        <v>7718.8078089999999</v>
      </c>
      <c r="T503">
        <v>10927.870681084702</v>
      </c>
      <c r="U503">
        <v>0.99985499962847901</v>
      </c>
      <c r="V503">
        <v>0.185819217745988</v>
      </c>
      <c r="W503">
        <v>3.4595108287143003E-2</v>
      </c>
      <c r="X503">
        <v>8616.5</v>
      </c>
      <c r="Y503">
        <v>518.9</v>
      </c>
      <c r="Z503">
        <v>55940.708228945805</v>
      </c>
      <c r="AA503">
        <v>11.410646387832701</v>
      </c>
      <c r="AB503">
        <v>14.875328211601465</v>
      </c>
      <c r="AC503">
        <v>71.600000000000009</v>
      </c>
      <c r="AD503">
        <v>107.80457833798881</v>
      </c>
      <c r="AE503">
        <v>0.7752</v>
      </c>
      <c r="AF503">
        <v>0.10992341678685962</v>
      </c>
      <c r="AG503">
        <v>0.16445526338276159</v>
      </c>
      <c r="AH503">
        <v>0.27815982560435926</v>
      </c>
      <c r="AI503">
        <v>161.42363313505322</v>
      </c>
      <c r="AJ503">
        <v>6.6882702460196564</v>
      </c>
      <c r="AK503">
        <v>1.5886040748058985</v>
      </c>
      <c r="AL503">
        <v>3.5592864836059124</v>
      </c>
      <c r="AM503">
        <v>2.0499999999999998</v>
      </c>
      <c r="AN503">
        <v>0.70408639592239397</v>
      </c>
      <c r="AO503">
        <v>17</v>
      </c>
      <c r="AP503">
        <v>0.17610837438423646</v>
      </c>
      <c r="AQ503">
        <v>77.239999999999995</v>
      </c>
      <c r="AR503">
        <v>2.7447811201213153</v>
      </c>
      <c r="AS503">
        <v>1041948.3999999994</v>
      </c>
      <c r="AT503">
        <v>0.78113171162590289</v>
      </c>
      <c r="AU503">
        <v>94159972.219999999</v>
      </c>
    </row>
    <row r="504" spans="1:47" ht="15" x14ac:dyDescent="0.25">
      <c r="A504" t="s">
        <v>1281</v>
      </c>
      <c r="B504" t="s">
        <v>580</v>
      </c>
      <c r="C504" t="s">
        <v>237</v>
      </c>
      <c r="D504"/>
      <c r="E504">
        <v>86.093000000000004</v>
      </c>
      <c r="F504" t="s">
        <v>1539</v>
      </c>
      <c r="G504">
        <v>619297</v>
      </c>
      <c r="H504">
        <v>4.2673518624051977E-2</v>
      </c>
      <c r="I504">
        <v>-4492972</v>
      </c>
      <c r="J504">
        <v>5.9903245809368637E-3</v>
      </c>
      <c r="K504">
        <v>0.6773639880601211</v>
      </c>
      <c r="L504" s="126">
        <v>162429.64050000001</v>
      </c>
      <c r="M504">
        <v>40954</v>
      </c>
      <c r="N504">
        <v>82</v>
      </c>
      <c r="O504">
        <v>244.43</v>
      </c>
      <c r="P504">
        <v>0</v>
      </c>
      <c r="Q504">
        <v>-57.13</v>
      </c>
      <c r="R504">
        <v>11204.800000000001</v>
      </c>
      <c r="S504">
        <v>3663.1898940000001</v>
      </c>
      <c r="T504">
        <v>4520.4729775862806</v>
      </c>
      <c r="U504">
        <v>0.43370913001323103</v>
      </c>
      <c r="V504">
        <v>0.12730899120568501</v>
      </c>
      <c r="W504">
        <v>7.9541573991905104E-3</v>
      </c>
      <c r="X504">
        <v>9079.9</v>
      </c>
      <c r="Y504">
        <v>225.07</v>
      </c>
      <c r="Z504">
        <v>59722.492469009601</v>
      </c>
      <c r="AA504">
        <v>11.2477876106195</v>
      </c>
      <c r="AB504">
        <v>16.275780397209758</v>
      </c>
      <c r="AC504">
        <v>20.5</v>
      </c>
      <c r="AD504">
        <v>178.69218995121952</v>
      </c>
      <c r="AE504">
        <v>0</v>
      </c>
      <c r="AF504">
        <v>0.11030127386389436</v>
      </c>
      <c r="AG504">
        <v>0.13217464463275697</v>
      </c>
      <c r="AH504">
        <v>0.25434658068831512</v>
      </c>
      <c r="AI504">
        <v>156.17263001763456</v>
      </c>
      <c r="AJ504">
        <v>13.106386180496076</v>
      </c>
      <c r="AK504">
        <v>1.2875955181876977</v>
      </c>
      <c r="AL504">
        <v>3.4604285864112287</v>
      </c>
      <c r="AM504">
        <v>1.35</v>
      </c>
      <c r="AN504">
        <v>1.3961617966187601</v>
      </c>
      <c r="AO504">
        <v>22</v>
      </c>
      <c r="AP504">
        <v>0.13913663931501963</v>
      </c>
      <c r="AQ504">
        <v>110.77</v>
      </c>
      <c r="AR504">
        <v>3.4409721795987109</v>
      </c>
      <c r="AS504">
        <v>-3643.3900000001304</v>
      </c>
      <c r="AT504">
        <v>0.48613216785764701</v>
      </c>
      <c r="AU504">
        <v>41045485.079999998</v>
      </c>
    </row>
    <row r="505" spans="1:47" ht="15" x14ac:dyDescent="0.25">
      <c r="A505" t="s">
        <v>1282</v>
      </c>
      <c r="B505" t="s">
        <v>593</v>
      </c>
      <c r="C505" t="s">
        <v>136</v>
      </c>
      <c r="D505"/>
      <c r="E505">
        <v>95.361000000000004</v>
      </c>
      <c r="F505" t="s">
        <v>1543</v>
      </c>
      <c r="G505">
        <v>47179</v>
      </c>
      <c r="H505">
        <v>0.25404021660978648</v>
      </c>
      <c r="I505">
        <v>33074</v>
      </c>
      <c r="J505">
        <v>0</v>
      </c>
      <c r="K505">
        <v>0.75436862110169423</v>
      </c>
      <c r="L505" s="126">
        <v>166680.83189999999</v>
      </c>
      <c r="M505">
        <v>37622</v>
      </c>
      <c r="N505">
        <v>8</v>
      </c>
      <c r="O505">
        <v>30.580000000000002</v>
      </c>
      <c r="P505">
        <v>0</v>
      </c>
      <c r="Q505">
        <v>-30.94</v>
      </c>
      <c r="R505">
        <v>10080.4</v>
      </c>
      <c r="S505">
        <v>1048.6431849999999</v>
      </c>
      <c r="T505">
        <v>1190.71580343862</v>
      </c>
      <c r="U505">
        <v>0.29553093696022098</v>
      </c>
      <c r="V505">
        <v>0.104822905037999</v>
      </c>
      <c r="W505">
        <v>1.9072264318391601E-3</v>
      </c>
      <c r="X505">
        <v>8877.6</v>
      </c>
      <c r="Y505">
        <v>44.37</v>
      </c>
      <c r="Z505">
        <v>85343.923822402503</v>
      </c>
      <c r="AA505">
        <v>11.573170731707298</v>
      </c>
      <c r="AB505">
        <v>23.634058710840659</v>
      </c>
      <c r="AC505">
        <v>5.5</v>
      </c>
      <c r="AD505">
        <v>190.66239727272725</v>
      </c>
      <c r="AE505">
        <v>0.59809999999999997</v>
      </c>
      <c r="AF505">
        <v>0.12370601419704177</v>
      </c>
      <c r="AG505">
        <v>0.16625580002031959</v>
      </c>
      <c r="AH505">
        <v>0.29252659545067755</v>
      </c>
      <c r="AI505">
        <v>157.38337154215142</v>
      </c>
      <c r="AJ505">
        <v>6.8370952926278035</v>
      </c>
      <c r="AK505">
        <v>1.3653547949272598</v>
      </c>
      <c r="AL505">
        <v>4.4659118753749114</v>
      </c>
      <c r="AM505">
        <v>3.5</v>
      </c>
      <c r="AN505">
        <v>1.34626238067668</v>
      </c>
      <c r="AO505">
        <v>35</v>
      </c>
      <c r="AP505">
        <v>3.9011703511053319E-2</v>
      </c>
      <c r="AQ505">
        <v>20.2</v>
      </c>
      <c r="AR505">
        <v>3.3022926614812311</v>
      </c>
      <c r="AS505">
        <v>-82309.200000000012</v>
      </c>
      <c r="AT505">
        <v>0.44407648324894977</v>
      </c>
      <c r="AU505">
        <v>10570701.25</v>
      </c>
    </row>
    <row r="506" spans="1:47" ht="15" x14ac:dyDescent="0.25">
      <c r="A506" t="s">
        <v>1283</v>
      </c>
      <c r="B506" t="s">
        <v>730</v>
      </c>
      <c r="C506" t="s">
        <v>98</v>
      </c>
      <c r="D506"/>
      <c r="E506">
        <v>79.454000000000008</v>
      </c>
      <c r="F506" t="s">
        <v>1539</v>
      </c>
      <c r="G506">
        <v>-653773</v>
      </c>
      <c r="H506">
        <v>0.27771539341402646</v>
      </c>
      <c r="I506">
        <v>-664024</v>
      </c>
      <c r="J506">
        <v>0</v>
      </c>
      <c r="K506">
        <v>0.75746178825697075</v>
      </c>
      <c r="L506" s="126">
        <v>155268.94690000001</v>
      </c>
      <c r="M506">
        <v>34996</v>
      </c>
      <c r="N506">
        <v>13</v>
      </c>
      <c r="O506">
        <v>115.34000000000002</v>
      </c>
      <c r="P506">
        <v>0</v>
      </c>
      <c r="Q506">
        <v>-7.6800000000000068</v>
      </c>
      <c r="R506">
        <v>11563.6</v>
      </c>
      <c r="S506">
        <v>2160.8948479999999</v>
      </c>
      <c r="T506">
        <v>2758.5863207423999</v>
      </c>
      <c r="U506">
        <v>0.55934298381926595</v>
      </c>
      <c r="V506">
        <v>0.17991363502015301</v>
      </c>
      <c r="W506">
        <v>7.8911882342550706E-3</v>
      </c>
      <c r="X506">
        <v>9058.1</v>
      </c>
      <c r="Y506">
        <v>142.69</v>
      </c>
      <c r="Z506">
        <v>64961.889410610405</v>
      </c>
      <c r="AA506">
        <v>15.522875816993499</v>
      </c>
      <c r="AB506">
        <v>15.14398239540262</v>
      </c>
      <c r="AC506">
        <v>17</v>
      </c>
      <c r="AD506">
        <v>127.11146164705882</v>
      </c>
      <c r="AE506">
        <v>0.58699999999999997</v>
      </c>
      <c r="AF506">
        <v>0.10430217964656865</v>
      </c>
      <c r="AG506">
        <v>9.8195852744996162E-3</v>
      </c>
      <c r="AH506">
        <v>0.27904584454869846</v>
      </c>
      <c r="AI506">
        <v>184.95578365134776</v>
      </c>
      <c r="AJ506">
        <v>5.1488186754072114</v>
      </c>
      <c r="AK506">
        <v>1.0732612155027899</v>
      </c>
      <c r="AL506">
        <v>3.5199705256836893</v>
      </c>
      <c r="AM506">
        <v>2.2999999999999998</v>
      </c>
      <c r="AN506">
        <v>0.948140580997337</v>
      </c>
      <c r="AO506">
        <v>20</v>
      </c>
      <c r="AP506">
        <v>6.4540059347181003E-2</v>
      </c>
      <c r="AQ506">
        <v>63.6</v>
      </c>
      <c r="AR506">
        <v>3.1684505572983461</v>
      </c>
      <c r="AS506">
        <v>-56987.599999999977</v>
      </c>
      <c r="AT506">
        <v>0.50005261112599553</v>
      </c>
      <c r="AU506">
        <v>24987644.84</v>
      </c>
    </row>
    <row r="507" spans="1:47" ht="15" x14ac:dyDescent="0.25">
      <c r="A507" t="s">
        <v>1284</v>
      </c>
      <c r="B507" t="s">
        <v>280</v>
      </c>
      <c r="C507" t="s">
        <v>145</v>
      </c>
      <c r="D507"/>
      <c r="E507">
        <v>74.238</v>
      </c>
      <c r="F507" t="s">
        <v>1541</v>
      </c>
      <c r="G507">
        <v>2477444</v>
      </c>
      <c r="H507">
        <v>0.85190247318541124</v>
      </c>
      <c r="I507">
        <v>2477444</v>
      </c>
      <c r="J507">
        <v>0</v>
      </c>
      <c r="K507">
        <v>0.58755492572515833</v>
      </c>
      <c r="L507" s="126">
        <v>114977.6226</v>
      </c>
      <c r="M507">
        <v>29605</v>
      </c>
      <c r="N507">
        <v>10</v>
      </c>
      <c r="O507">
        <v>43.47</v>
      </c>
      <c r="P507">
        <v>0</v>
      </c>
      <c r="Q507">
        <v>190.68</v>
      </c>
      <c r="R507">
        <v>12844.6</v>
      </c>
      <c r="S507">
        <v>950.72156900000004</v>
      </c>
      <c r="T507">
        <v>1286.4514316667801</v>
      </c>
      <c r="U507">
        <v>0.84427303763001105</v>
      </c>
      <c r="V507">
        <v>0.212707251622268</v>
      </c>
      <c r="W507">
        <v>2.2774770980293201E-2</v>
      </c>
      <c r="X507">
        <v>9492.5</v>
      </c>
      <c r="Y507">
        <v>67.400000000000006</v>
      </c>
      <c r="Z507">
        <v>64200.089020771498</v>
      </c>
      <c r="AA507">
        <v>13.220588235294098</v>
      </c>
      <c r="AB507">
        <v>14.105661261127596</v>
      </c>
      <c r="AC507">
        <v>6.46</v>
      </c>
      <c r="AD507">
        <v>147.17052151702788</v>
      </c>
      <c r="AE507">
        <v>0.66449999999999998</v>
      </c>
      <c r="AF507">
        <v>0.10971664752626145</v>
      </c>
      <c r="AG507">
        <v>0.14234857490234687</v>
      </c>
      <c r="AH507">
        <v>0.27034124410067745</v>
      </c>
      <c r="AI507">
        <v>216.6480773299885</v>
      </c>
      <c r="AJ507">
        <v>6.7529263200823415</v>
      </c>
      <c r="AK507">
        <v>1.6251639057736003</v>
      </c>
      <c r="AL507">
        <v>2.033250004855029</v>
      </c>
      <c r="AM507">
        <v>0</v>
      </c>
      <c r="AN507">
        <v>0.72412621356170503</v>
      </c>
      <c r="AO507">
        <v>2</v>
      </c>
      <c r="AP507">
        <v>0.14705882352941177</v>
      </c>
      <c r="AQ507">
        <v>89.5</v>
      </c>
      <c r="AR507">
        <v>3.1226951284917646</v>
      </c>
      <c r="AS507">
        <v>40262.820000000007</v>
      </c>
      <c r="AT507">
        <v>0.68166353152572912</v>
      </c>
      <c r="AU507">
        <v>12211613.970000001</v>
      </c>
    </row>
    <row r="508" spans="1:47" ht="15" x14ac:dyDescent="0.25">
      <c r="A508" t="s">
        <v>1285</v>
      </c>
      <c r="B508" t="s">
        <v>415</v>
      </c>
      <c r="C508" t="s">
        <v>113</v>
      </c>
      <c r="D508"/>
      <c r="E508">
        <v>83.131</v>
      </c>
      <c r="F508" t="s">
        <v>1543</v>
      </c>
      <c r="G508">
        <v>413668</v>
      </c>
      <c r="H508">
        <v>0.1347140920907437</v>
      </c>
      <c r="I508">
        <v>476908</v>
      </c>
      <c r="J508">
        <v>1.8073789837678477E-3</v>
      </c>
      <c r="K508">
        <v>0.54024660775242539</v>
      </c>
      <c r="L508" s="126">
        <v>264705.40549999999</v>
      </c>
      <c r="M508">
        <v>42963</v>
      </c>
      <c r="N508">
        <v>35</v>
      </c>
      <c r="O508">
        <v>16.41</v>
      </c>
      <c r="P508">
        <v>0</v>
      </c>
      <c r="Q508">
        <v>71.049999999999983</v>
      </c>
      <c r="R508">
        <v>9153.3000000000011</v>
      </c>
      <c r="S508">
        <v>1663.826654</v>
      </c>
      <c r="T508">
        <v>1987.8905424480902</v>
      </c>
      <c r="U508">
        <v>0.281358761668209</v>
      </c>
      <c r="V508">
        <v>0.107198184721472</v>
      </c>
      <c r="W508">
        <v>2.5456702414385001E-3</v>
      </c>
      <c r="X508">
        <v>7661.1</v>
      </c>
      <c r="Y508">
        <v>97.33</v>
      </c>
      <c r="Z508">
        <v>54299.116716325902</v>
      </c>
      <c r="AA508">
        <v>13.747747747747697</v>
      </c>
      <c r="AB508">
        <v>17.094694893660741</v>
      </c>
      <c r="AC508">
        <v>7</v>
      </c>
      <c r="AD508">
        <v>237.68952199999998</v>
      </c>
      <c r="AE508">
        <v>0.31009999999999999</v>
      </c>
      <c r="AF508">
        <v>0.10521840531651232</v>
      </c>
      <c r="AG508">
        <v>0.17309315050698285</v>
      </c>
      <c r="AH508">
        <v>0.28065586058646486</v>
      </c>
      <c r="AI508">
        <v>140.72078929443572</v>
      </c>
      <c r="AJ508">
        <v>5.6041178807098477</v>
      </c>
      <c r="AK508">
        <v>1.2444996262839814</v>
      </c>
      <c r="AL508">
        <v>2.5175358660601792</v>
      </c>
      <c r="AM508">
        <v>0</v>
      </c>
      <c r="AN508">
        <v>2.05287534142373</v>
      </c>
      <c r="AO508">
        <v>78</v>
      </c>
      <c r="AP508">
        <v>1.1857707509881422E-2</v>
      </c>
      <c r="AQ508">
        <v>6.31</v>
      </c>
      <c r="AR508">
        <v>3.2179457059536682</v>
      </c>
      <c r="AS508">
        <v>-21292.400000000023</v>
      </c>
      <c r="AT508">
        <v>0.32937792916122971</v>
      </c>
      <c r="AU508">
        <v>15229477.48</v>
      </c>
    </row>
    <row r="509" spans="1:47" ht="15" x14ac:dyDescent="0.25">
      <c r="A509" t="s">
        <v>1286</v>
      </c>
      <c r="B509" t="s">
        <v>610</v>
      </c>
      <c r="C509" t="s">
        <v>139</v>
      </c>
      <c r="D509"/>
      <c r="E509">
        <v>101.92800000000001</v>
      </c>
      <c r="F509" t="s">
        <v>1539</v>
      </c>
      <c r="G509">
        <v>855862</v>
      </c>
      <c r="H509">
        <v>0.6017951108055769</v>
      </c>
      <c r="I509">
        <v>824069</v>
      </c>
      <c r="J509">
        <v>0</v>
      </c>
      <c r="K509">
        <v>0.76090370725334122</v>
      </c>
      <c r="L509" s="126">
        <v>146302.47810000001</v>
      </c>
      <c r="M509">
        <v>44582</v>
      </c>
      <c r="N509">
        <v>7</v>
      </c>
      <c r="O509" t="s">
        <v>1561</v>
      </c>
      <c r="P509">
        <v>0</v>
      </c>
      <c r="Q509">
        <v>16.03</v>
      </c>
      <c r="R509">
        <v>9530.4</v>
      </c>
      <c r="S509">
        <v>974.08173199999999</v>
      </c>
      <c r="T509">
        <v>1079.7711205395301</v>
      </c>
      <c r="U509">
        <v>8.6873503752352504E-2</v>
      </c>
      <c r="V509">
        <v>0.104525980372251</v>
      </c>
      <c r="W509">
        <v>9.6402187737568597E-3</v>
      </c>
      <c r="X509">
        <v>8597.6</v>
      </c>
      <c r="Y509">
        <v>65.88</v>
      </c>
      <c r="Z509">
        <v>52390.8145112325</v>
      </c>
      <c r="AA509">
        <v>15.266666666666699</v>
      </c>
      <c r="AB509">
        <v>14.785697207043109</v>
      </c>
      <c r="AC509">
        <v>5</v>
      </c>
      <c r="AD509">
        <v>194.81634639999999</v>
      </c>
      <c r="AE509">
        <v>0.31009999999999999</v>
      </c>
      <c r="AF509">
        <v>0.10455804847814527</v>
      </c>
      <c r="AG509">
        <v>0.18824413208230592</v>
      </c>
      <c r="AH509">
        <v>0.29545758544500572</v>
      </c>
      <c r="AI509">
        <v>205.32157972961554</v>
      </c>
      <c r="AJ509">
        <v>3.1735513000000002</v>
      </c>
      <c r="AK509">
        <v>0.76527515000000002</v>
      </c>
      <c r="AL509">
        <v>1.8346703500000001</v>
      </c>
      <c r="AM509">
        <v>1.71</v>
      </c>
      <c r="AN509">
        <v>1.4962981837742999</v>
      </c>
      <c r="AO509">
        <v>50</v>
      </c>
      <c r="AP509">
        <v>0</v>
      </c>
      <c r="AQ509">
        <v>6.04</v>
      </c>
      <c r="AR509" t="s">
        <v>1561</v>
      </c>
      <c r="AS509">
        <v>20527.409999999974</v>
      </c>
      <c r="AT509">
        <v>0.6777551279330315</v>
      </c>
      <c r="AU509">
        <v>9283430.5199999996</v>
      </c>
    </row>
    <row r="510" spans="1:47" ht="15" x14ac:dyDescent="0.25">
      <c r="A510" t="s">
        <v>1287</v>
      </c>
      <c r="B510" t="s">
        <v>281</v>
      </c>
      <c r="C510" t="s">
        <v>282</v>
      </c>
      <c r="D510"/>
      <c r="E510">
        <v>91.548000000000002</v>
      </c>
      <c r="F510" t="s">
        <v>1543</v>
      </c>
      <c r="G510">
        <v>-861201</v>
      </c>
      <c r="H510">
        <v>0.1642939696663408</v>
      </c>
      <c r="I510">
        <v>-861201</v>
      </c>
      <c r="J510">
        <v>0</v>
      </c>
      <c r="K510">
        <v>0.77290336861437914</v>
      </c>
      <c r="L510" s="126">
        <v>130148.864</v>
      </c>
      <c r="M510">
        <v>37165</v>
      </c>
      <c r="N510">
        <v>26</v>
      </c>
      <c r="O510">
        <v>28.560000000000002</v>
      </c>
      <c r="P510">
        <v>0</v>
      </c>
      <c r="Q510">
        <v>-75.5</v>
      </c>
      <c r="R510">
        <v>10160</v>
      </c>
      <c r="S510">
        <v>2017.089162</v>
      </c>
      <c r="T510">
        <v>2434.42656059708</v>
      </c>
      <c r="U510">
        <v>0.48662205394369201</v>
      </c>
      <c r="V510">
        <v>0.133241315784731</v>
      </c>
      <c r="W510">
        <v>1.71640801270638E-3</v>
      </c>
      <c r="X510">
        <v>8418.2999999999993</v>
      </c>
      <c r="Y510">
        <v>134.93</v>
      </c>
      <c r="Z510">
        <v>58390.547691395499</v>
      </c>
      <c r="AA510">
        <v>13.274390243902399</v>
      </c>
      <c r="AB510">
        <v>14.949152612465722</v>
      </c>
      <c r="AC510">
        <v>17.3</v>
      </c>
      <c r="AD510">
        <v>116.5947492485549</v>
      </c>
      <c r="AE510">
        <v>0.7974</v>
      </c>
      <c r="AF510">
        <v>0.11136588605211356</v>
      </c>
      <c r="AG510">
        <v>0.1590145372393347</v>
      </c>
      <c r="AH510">
        <v>0.27473094593984693</v>
      </c>
      <c r="AI510">
        <v>190.54834423824047</v>
      </c>
      <c r="AJ510">
        <v>4.9681469898764945</v>
      </c>
      <c r="AK510">
        <v>1.3092938262482665</v>
      </c>
      <c r="AL510">
        <v>2.4375396055188849</v>
      </c>
      <c r="AM510">
        <v>2.5</v>
      </c>
      <c r="AN510">
        <v>1.4847445640788599</v>
      </c>
      <c r="AO510">
        <v>81</v>
      </c>
      <c r="AP510">
        <v>5.6562726613488032E-2</v>
      </c>
      <c r="AQ510">
        <v>16.2</v>
      </c>
      <c r="AR510">
        <v>3.4969537609785384</v>
      </c>
      <c r="AS510">
        <v>-12004.869999999995</v>
      </c>
      <c r="AT510">
        <v>0.68891352260411387</v>
      </c>
      <c r="AU510">
        <v>20493622.41</v>
      </c>
    </row>
    <row r="511" spans="1:47" ht="15" x14ac:dyDescent="0.25">
      <c r="A511" t="s">
        <v>1288</v>
      </c>
      <c r="B511" t="s">
        <v>294</v>
      </c>
      <c r="C511" t="s">
        <v>295</v>
      </c>
      <c r="D511"/>
      <c r="E511">
        <v>95.749000000000009</v>
      </c>
      <c r="F511" t="s">
        <v>1539</v>
      </c>
      <c r="G511">
        <v>-473599</v>
      </c>
      <c r="H511">
        <v>0.19752325174053637</v>
      </c>
      <c r="I511">
        <v>-249332</v>
      </c>
      <c r="J511">
        <v>0</v>
      </c>
      <c r="K511">
        <v>0.67031949138069569</v>
      </c>
      <c r="L511" s="126">
        <v>86893.0141</v>
      </c>
      <c r="M511">
        <v>25951</v>
      </c>
      <c r="N511">
        <v>55</v>
      </c>
      <c r="O511">
        <v>56.25</v>
      </c>
      <c r="P511">
        <v>0</v>
      </c>
      <c r="Q511">
        <v>410.08000000000004</v>
      </c>
      <c r="R511">
        <v>10756.5</v>
      </c>
      <c r="S511">
        <v>2384.0386389999999</v>
      </c>
      <c r="T511">
        <v>3238.2081541113303</v>
      </c>
      <c r="U511">
        <v>0.99948966011703999</v>
      </c>
      <c r="V511">
        <v>0.137502430387413</v>
      </c>
      <c r="W511">
        <v>4.1945628885421801E-4</v>
      </c>
      <c r="X511">
        <v>7919.2</v>
      </c>
      <c r="Y511">
        <v>123.84</v>
      </c>
      <c r="Z511">
        <v>52064.607558139498</v>
      </c>
      <c r="AA511">
        <v>13.734848484848499</v>
      </c>
      <c r="AB511">
        <v>19.25095800226098</v>
      </c>
      <c r="AC511">
        <v>11.9</v>
      </c>
      <c r="AD511">
        <v>200.33938142857141</v>
      </c>
      <c r="AE511">
        <v>0.67549999999999999</v>
      </c>
      <c r="AF511">
        <v>0.10014444094496673</v>
      </c>
      <c r="AG511">
        <v>0.20076696833468602</v>
      </c>
      <c r="AH511">
        <v>0.30353328675491975</v>
      </c>
      <c r="AI511">
        <v>192.7871438328647</v>
      </c>
      <c r="AJ511">
        <v>11.234453190952369</v>
      </c>
      <c r="AK511">
        <v>1.5086005369746656</v>
      </c>
      <c r="AL511">
        <v>3.8951692732130581</v>
      </c>
      <c r="AM511">
        <v>0.5</v>
      </c>
      <c r="AN511">
        <v>0.85343163394838295</v>
      </c>
      <c r="AO511">
        <v>7</v>
      </c>
      <c r="AP511">
        <v>4.6511627906976744E-3</v>
      </c>
      <c r="AQ511">
        <v>81.430000000000007</v>
      </c>
      <c r="AR511">
        <v>2.0258092913577084</v>
      </c>
      <c r="AS511">
        <v>401442.84000000008</v>
      </c>
      <c r="AT511">
        <v>0.79900597244938831</v>
      </c>
      <c r="AU511">
        <v>25643953.850000001</v>
      </c>
    </row>
    <row r="512" spans="1:47" ht="15" x14ac:dyDescent="0.25">
      <c r="A512" t="s">
        <v>1289</v>
      </c>
      <c r="B512" t="s">
        <v>296</v>
      </c>
      <c r="C512" t="s">
        <v>98</v>
      </c>
      <c r="D512"/>
      <c r="E512">
        <v>89.289000000000001</v>
      </c>
      <c r="F512" t="s">
        <v>1543</v>
      </c>
      <c r="G512">
        <v>-4164756</v>
      </c>
      <c r="H512">
        <v>0.38854137651973675</v>
      </c>
      <c r="I512">
        <v>-4052839</v>
      </c>
      <c r="J512">
        <v>1.2083373631823392E-2</v>
      </c>
      <c r="K512">
        <v>0.82214994612182013</v>
      </c>
      <c r="L512" s="126">
        <v>181802.88089999999</v>
      </c>
      <c r="M512">
        <v>46363</v>
      </c>
      <c r="N512">
        <v>71</v>
      </c>
      <c r="O512">
        <v>89.649999999999977</v>
      </c>
      <c r="P512">
        <v>0</v>
      </c>
      <c r="Q512">
        <v>236.17000000000002</v>
      </c>
      <c r="R512">
        <v>11370.5</v>
      </c>
      <c r="S512">
        <v>5025.5409879999997</v>
      </c>
      <c r="T512">
        <v>5948.3308835158905</v>
      </c>
      <c r="U512">
        <v>0.20916755579349799</v>
      </c>
      <c r="V512">
        <v>0.12427125865479099</v>
      </c>
      <c r="W512">
        <v>2.0538707623012999E-2</v>
      </c>
      <c r="X512">
        <v>9606.5</v>
      </c>
      <c r="Y512">
        <v>302.98</v>
      </c>
      <c r="Z512">
        <v>65851.122186282897</v>
      </c>
      <c r="AA512">
        <v>13.515432098765398</v>
      </c>
      <c r="AB512">
        <v>16.587038708825663</v>
      </c>
      <c r="AC512">
        <v>30</v>
      </c>
      <c r="AD512">
        <v>167.51803293333333</v>
      </c>
      <c r="AE512">
        <v>0.65339999999999998</v>
      </c>
      <c r="AF512">
        <v>0.111164826045814</v>
      </c>
      <c r="AG512">
        <v>0.13199414033328016</v>
      </c>
      <c r="AH512">
        <v>0.25216779510504711</v>
      </c>
      <c r="AI512">
        <v>149.99618982313632</v>
      </c>
      <c r="AJ512">
        <v>6.9730096628867679</v>
      </c>
      <c r="AK512">
        <v>1.0337053668553964</v>
      </c>
      <c r="AL512">
        <v>3.2676836399526672</v>
      </c>
      <c r="AM512">
        <v>0.66</v>
      </c>
      <c r="AN512">
        <v>0.68490443488577601</v>
      </c>
      <c r="AO512">
        <v>21</v>
      </c>
      <c r="AP512">
        <v>6.6878980891719744E-2</v>
      </c>
      <c r="AQ512">
        <v>114.81</v>
      </c>
      <c r="AR512">
        <v>4.3736002790737105</v>
      </c>
      <c r="AS512">
        <v>-157931.57000000007</v>
      </c>
      <c r="AT512">
        <v>0.28324977086692371</v>
      </c>
      <c r="AU512">
        <v>57142899.520000003</v>
      </c>
    </row>
    <row r="513" spans="1:47" ht="15" x14ac:dyDescent="0.25">
      <c r="A513" t="s">
        <v>1290</v>
      </c>
      <c r="B513" t="s">
        <v>749</v>
      </c>
      <c r="C513" t="s">
        <v>149</v>
      </c>
      <c r="D513"/>
      <c r="E513">
        <v>80.108000000000004</v>
      </c>
      <c r="F513" t="s">
        <v>1539</v>
      </c>
      <c r="G513">
        <v>494784</v>
      </c>
      <c r="H513">
        <v>0.46959440107606681</v>
      </c>
      <c r="I513">
        <v>669096</v>
      </c>
      <c r="J513">
        <v>0</v>
      </c>
      <c r="K513">
        <v>0.62859193384670875</v>
      </c>
      <c r="L513" s="126">
        <v>147075.74919999999</v>
      </c>
      <c r="M513" t="s">
        <v>1561</v>
      </c>
      <c r="N513">
        <v>22</v>
      </c>
      <c r="O513">
        <v>11.51</v>
      </c>
      <c r="P513">
        <v>0</v>
      </c>
      <c r="Q513">
        <v>-9.6899999999999977</v>
      </c>
      <c r="R513">
        <v>10283.4</v>
      </c>
      <c r="S513">
        <v>572.38237700000002</v>
      </c>
      <c r="T513">
        <v>649.889087117842</v>
      </c>
      <c r="U513">
        <v>0.30503970075934</v>
      </c>
      <c r="V513">
        <v>0.11091744182054</v>
      </c>
      <c r="W513">
        <v>8.5741371453859402E-3</v>
      </c>
      <c r="X513">
        <v>9057</v>
      </c>
      <c r="Y513">
        <v>38.200000000000003</v>
      </c>
      <c r="Z513">
        <v>46783.057591623001</v>
      </c>
      <c r="AA513">
        <v>11.880952380952399</v>
      </c>
      <c r="AB513">
        <v>14.983831858638743</v>
      </c>
      <c r="AC513">
        <v>4</v>
      </c>
      <c r="AD513">
        <v>143.09559425</v>
      </c>
      <c r="AE513">
        <v>0.432</v>
      </c>
      <c r="AF513">
        <v>0.10521448401468833</v>
      </c>
      <c r="AG513">
        <v>0.18367224537070925</v>
      </c>
      <c r="AH513">
        <v>0.28867692588905869</v>
      </c>
      <c r="AI513">
        <v>58.363082691485452</v>
      </c>
      <c r="AJ513">
        <v>25.298870262827037</v>
      </c>
      <c r="AK513">
        <v>4.4079823983715496</v>
      </c>
      <c r="AL513">
        <v>6.9536843680775906</v>
      </c>
      <c r="AM513">
        <v>2.1</v>
      </c>
      <c r="AN513">
        <v>1.8097002166284699</v>
      </c>
      <c r="AO513">
        <v>22</v>
      </c>
      <c r="AP513">
        <v>0.10526315789473684</v>
      </c>
      <c r="AQ513">
        <v>11.09</v>
      </c>
      <c r="AR513">
        <v>3.5989156551022008</v>
      </c>
      <c r="AS513">
        <v>-15375.790000000008</v>
      </c>
      <c r="AT513">
        <v>0.42407548360513786</v>
      </c>
      <c r="AU513">
        <v>5886058.8200000003</v>
      </c>
    </row>
    <row r="514" spans="1:47" ht="15" x14ac:dyDescent="0.25">
      <c r="A514" t="s">
        <v>1291</v>
      </c>
      <c r="B514" t="s">
        <v>659</v>
      </c>
      <c r="C514" t="s">
        <v>210</v>
      </c>
      <c r="D514"/>
      <c r="E514">
        <v>84.433999999999997</v>
      </c>
      <c r="F514" t="s">
        <v>1543</v>
      </c>
      <c r="G514">
        <v>-24983</v>
      </c>
      <c r="H514">
        <v>0.2251137266348287</v>
      </c>
      <c r="I514">
        <v>-106387</v>
      </c>
      <c r="J514">
        <v>0</v>
      </c>
      <c r="K514">
        <v>0.82043358507151809</v>
      </c>
      <c r="L514" s="126">
        <v>195262.0202</v>
      </c>
      <c r="M514">
        <v>41033</v>
      </c>
      <c r="N514">
        <v>48</v>
      </c>
      <c r="O514">
        <v>49.730000000000004</v>
      </c>
      <c r="P514">
        <v>0</v>
      </c>
      <c r="Q514">
        <v>-2.8299999999999983</v>
      </c>
      <c r="R514">
        <v>10439.6</v>
      </c>
      <c r="S514">
        <v>2167.6940420000001</v>
      </c>
      <c r="T514">
        <v>2574.71497566479</v>
      </c>
      <c r="U514">
        <v>0.384861849428841</v>
      </c>
      <c r="V514">
        <v>0.120267518823581</v>
      </c>
      <c r="W514">
        <v>1.57805434425787E-2</v>
      </c>
      <c r="X514">
        <v>8789.3000000000011</v>
      </c>
      <c r="Y514">
        <v>136.13</v>
      </c>
      <c r="Z514">
        <v>63241.728200984406</v>
      </c>
      <c r="AA514">
        <v>12.266666666666699</v>
      </c>
      <c r="AB514">
        <v>15.923705590244619</v>
      </c>
      <c r="AC514">
        <v>14.5</v>
      </c>
      <c r="AD514">
        <v>149.4961408275862</v>
      </c>
      <c r="AE514">
        <v>0.7863</v>
      </c>
      <c r="AF514">
        <v>0.10931110142957443</v>
      </c>
      <c r="AG514">
        <v>0.1597115374056666</v>
      </c>
      <c r="AH514">
        <v>0.27408323181866884</v>
      </c>
      <c r="AI514">
        <v>164.04482971771714</v>
      </c>
      <c r="AJ514">
        <v>5.3433662636846568</v>
      </c>
      <c r="AK514">
        <v>1.1268734445259969</v>
      </c>
      <c r="AL514">
        <v>3.581754054426475</v>
      </c>
      <c r="AM514">
        <v>2</v>
      </c>
      <c r="AN514">
        <v>1.1526411385337201</v>
      </c>
      <c r="AO514">
        <v>24</v>
      </c>
      <c r="AP514">
        <v>4.2976266837716486E-2</v>
      </c>
      <c r="AQ514">
        <v>58.08</v>
      </c>
      <c r="AR514">
        <v>3.8241090025390747</v>
      </c>
      <c r="AS514">
        <v>-37711.849999999977</v>
      </c>
      <c r="AT514">
        <v>0.31283883968385645</v>
      </c>
      <c r="AU514">
        <v>22629898.16</v>
      </c>
    </row>
    <row r="515" spans="1:47" ht="15" x14ac:dyDescent="0.25">
      <c r="A515" t="s">
        <v>1292</v>
      </c>
      <c r="B515" t="s">
        <v>297</v>
      </c>
      <c r="C515" t="s">
        <v>109</v>
      </c>
      <c r="D515"/>
      <c r="E515">
        <v>94.76400000000001</v>
      </c>
      <c r="F515" t="s">
        <v>1541</v>
      </c>
      <c r="G515">
        <v>5861729</v>
      </c>
      <c r="H515">
        <v>0.31404450526560146</v>
      </c>
      <c r="I515">
        <v>5663080</v>
      </c>
      <c r="J515">
        <v>6.9078981173654793E-3</v>
      </c>
      <c r="K515">
        <v>0.75290390903235349</v>
      </c>
      <c r="L515" s="126">
        <v>267170.0502</v>
      </c>
      <c r="M515">
        <v>52133</v>
      </c>
      <c r="N515">
        <v>77</v>
      </c>
      <c r="O515">
        <v>91.47</v>
      </c>
      <c r="P515">
        <v>0</v>
      </c>
      <c r="Q515">
        <v>-22.62</v>
      </c>
      <c r="R515">
        <v>12837</v>
      </c>
      <c r="S515">
        <v>5306.0452310000001</v>
      </c>
      <c r="T515">
        <v>6175.3103621213104</v>
      </c>
      <c r="U515">
        <v>0.20396376696473001</v>
      </c>
      <c r="V515">
        <v>0.106247834018888</v>
      </c>
      <c r="W515">
        <v>3.6544972490454103E-2</v>
      </c>
      <c r="X515">
        <v>11030</v>
      </c>
      <c r="Y515">
        <v>267.11</v>
      </c>
      <c r="Z515">
        <v>86157.478192505005</v>
      </c>
      <c r="AA515">
        <v>12.593471810089</v>
      </c>
      <c r="AB515">
        <v>19.864644644528472</v>
      </c>
      <c r="AC515">
        <v>36.33</v>
      </c>
      <c r="AD515">
        <v>146.05134134324251</v>
      </c>
      <c r="AE515">
        <v>0.33229999999999998</v>
      </c>
      <c r="AF515">
        <v>0.10997192871451791</v>
      </c>
      <c r="AG515">
        <v>0.16393174709338548</v>
      </c>
      <c r="AH515">
        <v>0.28538783303820497</v>
      </c>
      <c r="AI515">
        <v>143.96107962616045</v>
      </c>
      <c r="AJ515">
        <v>9.8136292455201453</v>
      </c>
      <c r="AK515">
        <v>1.7530984965910164</v>
      </c>
      <c r="AL515">
        <v>5.8635959935276434</v>
      </c>
      <c r="AM515">
        <v>1</v>
      </c>
      <c r="AN515">
        <v>0.89536782473730903</v>
      </c>
      <c r="AO515">
        <v>25</v>
      </c>
      <c r="AP515">
        <v>0.15020060180541625</v>
      </c>
      <c r="AQ515">
        <v>153.84</v>
      </c>
      <c r="AR515">
        <v>5.6736414870120511</v>
      </c>
      <c r="AS515">
        <v>-327509</v>
      </c>
      <c r="AT515">
        <v>0.31701157916076905</v>
      </c>
      <c r="AU515">
        <v>68113829.079999998</v>
      </c>
    </row>
    <row r="516" spans="1:47" ht="15" x14ac:dyDescent="0.25">
      <c r="A516" t="s">
        <v>1293</v>
      </c>
      <c r="B516" t="s">
        <v>298</v>
      </c>
      <c r="C516" t="s">
        <v>136</v>
      </c>
      <c r="D516"/>
      <c r="E516">
        <v>79.825000000000003</v>
      </c>
      <c r="F516" t="s">
        <v>1540</v>
      </c>
      <c r="G516">
        <v>-142103</v>
      </c>
      <c r="H516">
        <v>0.43694811363575342</v>
      </c>
      <c r="I516">
        <v>-262143</v>
      </c>
      <c r="J516">
        <v>0</v>
      </c>
      <c r="K516">
        <v>0.73002576354056259</v>
      </c>
      <c r="L516" s="126">
        <v>79491.759000000005</v>
      </c>
      <c r="M516">
        <v>29070</v>
      </c>
      <c r="N516">
        <v>12</v>
      </c>
      <c r="O516">
        <v>60.929999999999993</v>
      </c>
      <c r="P516">
        <v>0</v>
      </c>
      <c r="Q516">
        <v>229.01000000000002</v>
      </c>
      <c r="R516">
        <v>10967.9</v>
      </c>
      <c r="S516">
        <v>1834.333926</v>
      </c>
      <c r="T516">
        <v>2258.0331328299103</v>
      </c>
      <c r="U516">
        <v>0.59594964771970305</v>
      </c>
      <c r="V516">
        <v>0.12034957423559101</v>
      </c>
      <c r="W516">
        <v>5.1892149325051496E-3</v>
      </c>
      <c r="X516">
        <v>8909.9</v>
      </c>
      <c r="Y516">
        <v>101.55</v>
      </c>
      <c r="Z516">
        <v>68351.71669128511</v>
      </c>
      <c r="AA516">
        <v>10.963503649634999</v>
      </c>
      <c r="AB516">
        <v>18.063357223042836</v>
      </c>
      <c r="AC516">
        <v>11.25</v>
      </c>
      <c r="AD516">
        <v>163.05190453333333</v>
      </c>
      <c r="AE516">
        <v>0.58699999999999997</v>
      </c>
      <c r="AF516">
        <v>0.11857639137072172</v>
      </c>
      <c r="AG516">
        <v>0.1502603966339752</v>
      </c>
      <c r="AH516">
        <v>0.27294580648107253</v>
      </c>
      <c r="AI516">
        <v>155.48096012263363</v>
      </c>
      <c r="AJ516">
        <v>7.0095190460161856</v>
      </c>
      <c r="AK516">
        <v>1.8298154654212424</v>
      </c>
      <c r="AL516">
        <v>3.5279460666750815</v>
      </c>
      <c r="AM516">
        <v>0.5</v>
      </c>
      <c r="AN516">
        <v>0.44452203697804599</v>
      </c>
      <c r="AO516">
        <v>6</v>
      </c>
      <c r="AP516">
        <v>7.289293849658314E-2</v>
      </c>
      <c r="AQ516">
        <v>60</v>
      </c>
      <c r="AR516">
        <v>2.88634454771368</v>
      </c>
      <c r="AS516">
        <v>56801.70000000007</v>
      </c>
      <c r="AT516">
        <v>0.61659377982244701</v>
      </c>
      <c r="AU516">
        <v>20118842.5</v>
      </c>
    </row>
    <row r="517" spans="1:47" ht="15" x14ac:dyDescent="0.25">
      <c r="A517" t="s">
        <v>1294</v>
      </c>
      <c r="B517" t="s">
        <v>778</v>
      </c>
      <c r="C517" t="s">
        <v>130</v>
      </c>
      <c r="D517"/>
      <c r="E517">
        <v>86.26100000000001</v>
      </c>
      <c r="F517" t="s">
        <v>1541</v>
      </c>
      <c r="G517">
        <v>953605</v>
      </c>
      <c r="H517">
        <v>0.6635008934501293</v>
      </c>
      <c r="I517">
        <v>982742</v>
      </c>
      <c r="J517">
        <v>0</v>
      </c>
      <c r="K517">
        <v>0.53536991620633534</v>
      </c>
      <c r="L517" s="126">
        <v>150561.34</v>
      </c>
      <c r="M517">
        <v>35597</v>
      </c>
      <c r="N517">
        <v>20</v>
      </c>
      <c r="O517">
        <v>3.0300000000000002</v>
      </c>
      <c r="P517">
        <v>3</v>
      </c>
      <c r="Q517">
        <v>-86.5</v>
      </c>
      <c r="R517">
        <v>11922.800000000001</v>
      </c>
      <c r="S517">
        <v>378.046763</v>
      </c>
      <c r="T517">
        <v>445.80069007046706</v>
      </c>
      <c r="U517">
        <v>0.48434905392907701</v>
      </c>
      <c r="V517">
        <v>0.12065097089589399</v>
      </c>
      <c r="W517">
        <v>2.8007963660305201E-3</v>
      </c>
      <c r="X517">
        <v>10110.700000000001</v>
      </c>
      <c r="Y517">
        <v>36.17</v>
      </c>
      <c r="Z517">
        <v>45897.055570915101</v>
      </c>
      <c r="AA517">
        <v>7.3243243243243201</v>
      </c>
      <c r="AB517">
        <v>10.45194257672104</v>
      </c>
      <c r="AC517">
        <v>4.6000000000000005</v>
      </c>
      <c r="AD517">
        <v>82.184078913043464</v>
      </c>
      <c r="AE517">
        <v>0.4541</v>
      </c>
      <c r="AF517">
        <v>0.12540363696120771</v>
      </c>
      <c r="AG517">
        <v>0.1516317729132437</v>
      </c>
      <c r="AH517">
        <v>0.28344045241665566</v>
      </c>
      <c r="AI517">
        <v>312.03018130325853</v>
      </c>
      <c r="AJ517">
        <v>4.5238200437428997</v>
      </c>
      <c r="AK517">
        <v>1.374610128685509</v>
      </c>
      <c r="AL517">
        <v>2.1196069073091337</v>
      </c>
      <c r="AM517">
        <v>5</v>
      </c>
      <c r="AN517">
        <v>1.78651854075965</v>
      </c>
      <c r="AO517">
        <v>51</v>
      </c>
      <c r="AP517">
        <v>0</v>
      </c>
      <c r="AQ517">
        <v>2.76</v>
      </c>
      <c r="AR517">
        <v>3.7313357923857198</v>
      </c>
      <c r="AS517">
        <v>-13067.549999999988</v>
      </c>
      <c r="AT517">
        <v>0.63296108394105965</v>
      </c>
      <c r="AU517">
        <v>4507378.6900000004</v>
      </c>
    </row>
    <row r="518" spans="1:47" ht="15" x14ac:dyDescent="0.25">
      <c r="A518" t="s">
        <v>1295</v>
      </c>
      <c r="B518" t="s">
        <v>500</v>
      </c>
      <c r="C518" t="s">
        <v>392</v>
      </c>
      <c r="D518"/>
      <c r="E518">
        <v>88.251000000000005</v>
      </c>
      <c r="F518" t="s">
        <v>1539</v>
      </c>
      <c r="G518">
        <v>-4549998</v>
      </c>
      <c r="H518">
        <v>0.17903936522998803</v>
      </c>
      <c r="I518">
        <v>-4344481</v>
      </c>
      <c r="J518">
        <v>0</v>
      </c>
      <c r="K518">
        <v>0.68752899592092198</v>
      </c>
      <c r="L518" s="126">
        <v>133645.58689999999</v>
      </c>
      <c r="M518">
        <v>40112</v>
      </c>
      <c r="N518">
        <v>52</v>
      </c>
      <c r="O518">
        <v>27.86</v>
      </c>
      <c r="P518">
        <v>0</v>
      </c>
      <c r="Q518">
        <v>12.070000000000007</v>
      </c>
      <c r="R518">
        <v>11028.2</v>
      </c>
      <c r="S518">
        <v>1213.954976</v>
      </c>
      <c r="T518">
        <v>1500.9740567361503</v>
      </c>
      <c r="U518">
        <v>0.41448010177273698</v>
      </c>
      <c r="V518">
        <v>0.17647184717334999</v>
      </c>
      <c r="W518">
        <v>3.0079179806418101E-3</v>
      </c>
      <c r="X518">
        <v>8919.4</v>
      </c>
      <c r="Y518">
        <v>76.460000000000008</v>
      </c>
      <c r="Z518">
        <v>52763.401778707805</v>
      </c>
      <c r="AA518">
        <v>11</v>
      </c>
      <c r="AB518">
        <v>15.876994193042112</v>
      </c>
      <c r="AC518">
        <v>11.85</v>
      </c>
      <c r="AD518">
        <v>102.44345789029536</v>
      </c>
      <c r="AE518">
        <v>0.4541</v>
      </c>
      <c r="AF518">
        <v>0.12157563986312167</v>
      </c>
      <c r="AG518">
        <v>0.1332098138884576</v>
      </c>
      <c r="AH518">
        <v>0.26473057135623956</v>
      </c>
      <c r="AI518">
        <v>234.43044068876571</v>
      </c>
      <c r="AJ518">
        <v>4.4914412765120106</v>
      </c>
      <c r="AK518">
        <v>1.2781177351118109</v>
      </c>
      <c r="AL518">
        <v>1.9995564465121509</v>
      </c>
      <c r="AM518">
        <v>1</v>
      </c>
      <c r="AN518">
        <v>1.16524236946531</v>
      </c>
      <c r="AO518">
        <v>43</v>
      </c>
      <c r="AP518">
        <v>3.3236994219653176E-2</v>
      </c>
      <c r="AQ518">
        <v>15.47</v>
      </c>
      <c r="AR518">
        <v>3.4713890342603295</v>
      </c>
      <c r="AS518">
        <v>-15879.25</v>
      </c>
      <c r="AT518">
        <v>0.53576945838887524</v>
      </c>
      <c r="AU518">
        <v>13387754.98</v>
      </c>
    </row>
    <row r="519" spans="1:47" ht="15" x14ac:dyDescent="0.25">
      <c r="A519" t="s">
        <v>1566</v>
      </c>
      <c r="B519" t="s">
        <v>615</v>
      </c>
      <c r="C519" t="s">
        <v>616</v>
      </c>
      <c r="D519"/>
      <c r="E519">
        <v>67.777000000000001</v>
      </c>
      <c r="F519" t="s">
        <v>1543</v>
      </c>
      <c r="G519">
        <v>-172729</v>
      </c>
      <c r="H519">
        <v>0.2577255966018297</v>
      </c>
      <c r="I519">
        <v>-172729</v>
      </c>
      <c r="J519">
        <v>0</v>
      </c>
      <c r="K519">
        <v>0.61821080208072909</v>
      </c>
      <c r="L519" s="126">
        <v>208808.51680000001</v>
      </c>
      <c r="M519">
        <v>37260</v>
      </c>
      <c r="N519">
        <v>52</v>
      </c>
      <c r="O519">
        <v>53.28</v>
      </c>
      <c r="P519">
        <v>0</v>
      </c>
      <c r="Q519">
        <v>-220.68</v>
      </c>
      <c r="R519">
        <v>13355.5</v>
      </c>
      <c r="S519">
        <v>2172.4449789999999</v>
      </c>
      <c r="T519">
        <v>2745.6356224003403</v>
      </c>
      <c r="U519">
        <v>0.60686838043965996</v>
      </c>
      <c r="V519">
        <v>0.20794250135989301</v>
      </c>
      <c r="W519">
        <v>1.2755333399861401E-3</v>
      </c>
      <c r="X519">
        <v>10567.300000000001</v>
      </c>
      <c r="Y519">
        <v>166.93</v>
      </c>
      <c r="Z519">
        <v>42956.799257173705</v>
      </c>
      <c r="AA519">
        <v>12.696132596685098</v>
      </c>
      <c r="AB519">
        <v>13.014107584017252</v>
      </c>
      <c r="AC519">
        <v>18</v>
      </c>
      <c r="AD519">
        <v>120.69138772222222</v>
      </c>
      <c r="AE519">
        <v>0.27689999999999998</v>
      </c>
      <c r="AF519">
        <v>0.10473290254246359</v>
      </c>
      <c r="AG519">
        <v>0.26253084294588053</v>
      </c>
      <c r="AH519">
        <v>0.37528434455752963</v>
      </c>
      <c r="AI519">
        <v>249.50827534859286</v>
      </c>
      <c r="AJ519">
        <v>6.3058889054927372</v>
      </c>
      <c r="AK519">
        <v>1.6556418586717292</v>
      </c>
      <c r="AL519">
        <v>2.3757674206658881</v>
      </c>
      <c r="AM519">
        <v>0.5</v>
      </c>
      <c r="AN519">
        <v>1.4988271412487</v>
      </c>
      <c r="AO519">
        <v>546</v>
      </c>
      <c r="AP519">
        <v>1.9256308100929615E-2</v>
      </c>
      <c r="AQ519">
        <v>2.74</v>
      </c>
      <c r="AR519">
        <v>2.5889367311929523</v>
      </c>
      <c r="AS519">
        <v>-37754.699999999953</v>
      </c>
      <c r="AT519">
        <v>0.56936872242057479</v>
      </c>
      <c r="AU519">
        <v>29014037.280000001</v>
      </c>
    </row>
    <row r="520" spans="1:47" ht="15" x14ac:dyDescent="0.25">
      <c r="A520" t="s">
        <v>1296</v>
      </c>
      <c r="B520" t="s">
        <v>299</v>
      </c>
      <c r="C520" t="s">
        <v>145</v>
      </c>
      <c r="D520"/>
      <c r="E520">
        <v>101.905</v>
      </c>
      <c r="F520" t="s">
        <v>1539</v>
      </c>
      <c r="G520">
        <v>4320352</v>
      </c>
      <c r="H520">
        <v>0.45920273891313951</v>
      </c>
      <c r="I520">
        <v>4503753</v>
      </c>
      <c r="J520">
        <v>1.2429309086719723E-2</v>
      </c>
      <c r="K520">
        <v>0.7558882944503823</v>
      </c>
      <c r="L520" s="126">
        <v>321837.4118</v>
      </c>
      <c r="M520">
        <v>63625</v>
      </c>
      <c r="N520">
        <v>63</v>
      </c>
      <c r="O520">
        <v>24.400000000000002</v>
      </c>
      <c r="P520">
        <v>0</v>
      </c>
      <c r="Q520">
        <v>-21.07</v>
      </c>
      <c r="R520">
        <v>13997.2</v>
      </c>
      <c r="S520">
        <v>5249.31466</v>
      </c>
      <c r="T520">
        <v>6223.1790462851404</v>
      </c>
      <c r="U520">
        <v>0.14666403290062999</v>
      </c>
      <c r="V520">
        <v>9.5925454390649895E-2</v>
      </c>
      <c r="W520">
        <v>6.5753547911719196E-2</v>
      </c>
      <c r="X520">
        <v>11806.800000000001</v>
      </c>
      <c r="Y520">
        <v>356.83</v>
      </c>
      <c r="Z520">
        <v>70027.083905501204</v>
      </c>
      <c r="AA520">
        <v>12.6756756756757</v>
      </c>
      <c r="AB520">
        <v>14.710967855841718</v>
      </c>
      <c r="AC520">
        <v>28.05</v>
      </c>
      <c r="AD520">
        <v>187.14134260249554</v>
      </c>
      <c r="AE520">
        <v>0.63129999999999997</v>
      </c>
      <c r="AF520">
        <v>0.12375149795754695</v>
      </c>
      <c r="AG520">
        <v>0.11397675422300764</v>
      </c>
      <c r="AH520">
        <v>0.25151328232089959</v>
      </c>
      <c r="AI520">
        <v>194.88791704477475</v>
      </c>
      <c r="AJ520">
        <v>6.6639877207661966</v>
      </c>
      <c r="AK520">
        <v>1.3043587370042657</v>
      </c>
      <c r="AL520">
        <v>3.4525797143382193</v>
      </c>
      <c r="AM520">
        <v>0</v>
      </c>
      <c r="AN520">
        <v>0.85485905904141901</v>
      </c>
      <c r="AO520">
        <v>17</v>
      </c>
      <c r="AP520">
        <v>7.2842221000549753E-2</v>
      </c>
      <c r="AQ520">
        <v>194.59</v>
      </c>
      <c r="AR520">
        <v>4.2031719328139667</v>
      </c>
      <c r="AS520">
        <v>101344.63000000012</v>
      </c>
      <c r="AT520">
        <v>0.39497642832398916</v>
      </c>
      <c r="AU520">
        <v>73491992.140000001</v>
      </c>
    </row>
    <row r="521" spans="1:47" ht="15" x14ac:dyDescent="0.25">
      <c r="A521" t="s">
        <v>1564</v>
      </c>
      <c r="B521" t="s">
        <v>300</v>
      </c>
      <c r="C521" t="s">
        <v>237</v>
      </c>
      <c r="D521"/>
      <c r="E521">
        <v>93.692999999999998</v>
      </c>
      <c r="F521" t="s">
        <v>1539</v>
      </c>
      <c r="G521">
        <v>2835003</v>
      </c>
      <c r="H521">
        <v>6.9859675851491124E-2</v>
      </c>
      <c r="I521">
        <v>3381421</v>
      </c>
      <c r="J521">
        <v>5.2916840531348442E-3</v>
      </c>
      <c r="K521">
        <v>0.80070787491751438</v>
      </c>
      <c r="L521" s="126">
        <v>178453.0575</v>
      </c>
      <c r="M521">
        <v>50656</v>
      </c>
      <c r="N521">
        <v>112</v>
      </c>
      <c r="O521">
        <v>197.86999999999998</v>
      </c>
      <c r="P521">
        <v>0</v>
      </c>
      <c r="Q521">
        <v>-32.950000000000003</v>
      </c>
      <c r="R521">
        <v>11254.5</v>
      </c>
      <c r="S521">
        <v>7559.451986</v>
      </c>
      <c r="T521">
        <v>9004.5791681645405</v>
      </c>
      <c r="U521">
        <v>0.21473720409975799</v>
      </c>
      <c r="V521">
        <v>0.122913169991791</v>
      </c>
      <c r="W521">
        <v>2.28895608200772E-2</v>
      </c>
      <c r="X521">
        <v>9448.2000000000007</v>
      </c>
      <c r="Y521">
        <v>436.35</v>
      </c>
      <c r="Z521">
        <v>64919.340781482802</v>
      </c>
      <c r="AA521">
        <v>11.7438202247191</v>
      </c>
      <c r="AB521">
        <v>17.324285518505786</v>
      </c>
      <c r="AC521">
        <v>48.32</v>
      </c>
      <c r="AD521">
        <v>156.44561229304637</v>
      </c>
      <c r="AE521">
        <v>0.59809999999999997</v>
      </c>
      <c r="AF521">
        <v>0.12484284285338051</v>
      </c>
      <c r="AG521">
        <v>0.16497555757407401</v>
      </c>
      <c r="AH521">
        <v>0.30709255162549876</v>
      </c>
      <c r="AI521">
        <v>150.82799680606371</v>
      </c>
      <c r="AJ521">
        <v>7.7907820364732849</v>
      </c>
      <c r="AK521">
        <v>1.3777225816693375</v>
      </c>
      <c r="AL521">
        <v>3.8797859192037727</v>
      </c>
      <c r="AM521">
        <v>0.3</v>
      </c>
      <c r="AN521">
        <v>0.682647969842192</v>
      </c>
      <c r="AO521">
        <v>29</v>
      </c>
      <c r="AP521">
        <v>0.10112623181604881</v>
      </c>
      <c r="AQ521">
        <v>113.17</v>
      </c>
      <c r="AR521">
        <v>3.9715299747520394</v>
      </c>
      <c r="AS521">
        <v>-113370.93999999994</v>
      </c>
      <c r="AT521">
        <v>0.30559313968062374</v>
      </c>
      <c r="AU521">
        <v>85077476.200000003</v>
      </c>
    </row>
    <row r="522" spans="1:47" ht="15" x14ac:dyDescent="0.25">
      <c r="A522" t="s">
        <v>1297</v>
      </c>
      <c r="B522" t="s">
        <v>560</v>
      </c>
      <c r="C522" t="s">
        <v>206</v>
      </c>
      <c r="D522"/>
      <c r="E522">
        <v>81.364000000000004</v>
      </c>
      <c r="F522" t="s">
        <v>1541</v>
      </c>
      <c r="G522">
        <v>559684</v>
      </c>
      <c r="H522">
        <v>0.18116245874245138</v>
      </c>
      <c r="I522">
        <v>560981</v>
      </c>
      <c r="J522">
        <v>7.0084499814475282E-3</v>
      </c>
      <c r="K522">
        <v>0.68374926081911203</v>
      </c>
      <c r="L522" s="126">
        <v>85577.479500000001</v>
      </c>
      <c r="M522">
        <v>35081</v>
      </c>
      <c r="N522" t="s">
        <v>1561</v>
      </c>
      <c r="O522">
        <v>5.88</v>
      </c>
      <c r="P522">
        <v>0</v>
      </c>
      <c r="Q522">
        <v>76.090000000000018</v>
      </c>
      <c r="R522">
        <v>13247.1</v>
      </c>
      <c r="S522">
        <v>729.45860600000003</v>
      </c>
      <c r="T522">
        <v>992.38972851079711</v>
      </c>
      <c r="U522">
        <v>0.91714931662619903</v>
      </c>
      <c r="V522">
        <v>0.186169155978126</v>
      </c>
      <c r="W522" t="s">
        <v>1561</v>
      </c>
      <c r="X522">
        <v>9737.3000000000011</v>
      </c>
      <c r="Y522">
        <v>60.870000000000005</v>
      </c>
      <c r="Z522">
        <v>48251.700344997502</v>
      </c>
      <c r="AA522">
        <v>12.074626865671599</v>
      </c>
      <c r="AB522">
        <v>11.983877213734187</v>
      </c>
      <c r="AC522">
        <v>9.14</v>
      </c>
      <c r="AD522">
        <v>79.809475492341349</v>
      </c>
      <c r="AE522">
        <v>0.65339999999999998</v>
      </c>
      <c r="AF522">
        <v>0.10655027706294189</v>
      </c>
      <c r="AG522">
        <v>0.16447053874717815</v>
      </c>
      <c r="AH522">
        <v>0.27660521275404587</v>
      </c>
      <c r="AI522">
        <v>194.33590725228896</v>
      </c>
      <c r="AJ522">
        <v>7.6354228978555305</v>
      </c>
      <c r="AK522">
        <v>1.693031743792325</v>
      </c>
      <c r="AL522">
        <v>4.6142526805869073</v>
      </c>
      <c r="AM522">
        <v>2.2999999999999998</v>
      </c>
      <c r="AN522">
        <v>1.37248392016071</v>
      </c>
      <c r="AO522">
        <v>150</v>
      </c>
      <c r="AP522">
        <v>1.8018018018018018E-3</v>
      </c>
      <c r="AQ522">
        <v>3.61</v>
      </c>
      <c r="AR522">
        <v>2.64274767519702</v>
      </c>
      <c r="AS522">
        <v>-53998.94</v>
      </c>
      <c r="AT522">
        <v>0.69356612372022353</v>
      </c>
      <c r="AU522">
        <v>9663174.8399999999</v>
      </c>
    </row>
    <row r="523" spans="1:47" ht="15" x14ac:dyDescent="0.25">
      <c r="A523" t="s">
        <v>1298</v>
      </c>
      <c r="B523" t="s">
        <v>428</v>
      </c>
      <c r="C523" t="s">
        <v>198</v>
      </c>
      <c r="D523"/>
      <c r="E523">
        <v>90.734000000000009</v>
      </c>
      <c r="F523" t="s">
        <v>1539</v>
      </c>
      <c r="G523">
        <v>1093266</v>
      </c>
      <c r="H523">
        <v>0.71439910858164124</v>
      </c>
      <c r="I523">
        <v>1039311</v>
      </c>
      <c r="J523">
        <v>0</v>
      </c>
      <c r="K523">
        <v>0.7129519817762513</v>
      </c>
      <c r="L523" s="126">
        <v>232102.3486</v>
      </c>
      <c r="M523">
        <v>39415</v>
      </c>
      <c r="N523">
        <v>131</v>
      </c>
      <c r="O523">
        <v>54.39</v>
      </c>
      <c r="P523">
        <v>0</v>
      </c>
      <c r="Q523">
        <v>37.409999999999997</v>
      </c>
      <c r="R523">
        <v>11969.300000000001</v>
      </c>
      <c r="S523">
        <v>2838.7700839999998</v>
      </c>
      <c r="T523">
        <v>3263.1584048844602</v>
      </c>
      <c r="U523">
        <v>0.36686533786932801</v>
      </c>
      <c r="V523">
        <v>9.5700393818860599E-2</v>
      </c>
      <c r="W523">
        <v>1.95505385634464E-2</v>
      </c>
      <c r="X523">
        <v>10412.700000000001</v>
      </c>
      <c r="Y523">
        <v>185.01</v>
      </c>
      <c r="Z523">
        <v>63908.190692395001</v>
      </c>
      <c r="AA523">
        <v>13.7760416666667</v>
      </c>
      <c r="AB523">
        <v>15.343873758175233</v>
      </c>
      <c r="AC523">
        <v>16</v>
      </c>
      <c r="AD523">
        <v>177.42313024999999</v>
      </c>
      <c r="AE523">
        <v>0.3765</v>
      </c>
      <c r="AF523">
        <v>0.1141776470288742</v>
      </c>
      <c r="AG523">
        <v>0.13930441197957452</v>
      </c>
      <c r="AH523">
        <v>0.25856335115900608</v>
      </c>
      <c r="AI523">
        <v>148.35509306431032</v>
      </c>
      <c r="AJ523">
        <v>6.7984818091588188</v>
      </c>
      <c r="AK523">
        <v>1.7863331718691382</v>
      </c>
      <c r="AL523">
        <v>3.4900493890479787</v>
      </c>
      <c r="AM523">
        <v>2</v>
      </c>
      <c r="AN523">
        <v>1.2424577025124901</v>
      </c>
      <c r="AO523">
        <v>138</v>
      </c>
      <c r="AP523">
        <v>5.4177215189873416E-2</v>
      </c>
      <c r="AQ523">
        <v>14.44</v>
      </c>
      <c r="AR523">
        <v>3.7297396971143182</v>
      </c>
      <c r="AS523">
        <v>-36235.050000000047</v>
      </c>
      <c r="AT523">
        <v>0.43836081075016559</v>
      </c>
      <c r="AU523">
        <v>34030554.280000001</v>
      </c>
    </row>
    <row r="524" spans="1:47" ht="15" x14ac:dyDescent="0.25">
      <c r="A524" t="s">
        <v>1299</v>
      </c>
      <c r="B524" t="s">
        <v>301</v>
      </c>
      <c r="C524" t="s">
        <v>98</v>
      </c>
      <c r="D524"/>
      <c r="E524">
        <v>88.549000000000007</v>
      </c>
      <c r="F524" t="s">
        <v>1543</v>
      </c>
      <c r="G524">
        <v>-1099019</v>
      </c>
      <c r="H524">
        <v>0.15272375369448327</v>
      </c>
      <c r="I524">
        <v>-1099019</v>
      </c>
      <c r="J524">
        <v>0</v>
      </c>
      <c r="K524">
        <v>0.78207171557349398</v>
      </c>
      <c r="L524" s="126">
        <v>152612.4363</v>
      </c>
      <c r="M524">
        <v>41969</v>
      </c>
      <c r="N524">
        <v>36</v>
      </c>
      <c r="O524">
        <v>57.189999999999991</v>
      </c>
      <c r="P524">
        <v>0</v>
      </c>
      <c r="Q524">
        <v>-78.25</v>
      </c>
      <c r="R524">
        <v>11754.1</v>
      </c>
      <c r="S524">
        <v>2306.0832519999999</v>
      </c>
      <c r="T524">
        <v>2747.6915279855498</v>
      </c>
      <c r="U524">
        <v>0.21611473678054399</v>
      </c>
      <c r="V524">
        <v>0.123139257333282</v>
      </c>
      <c r="W524">
        <v>1.37386167531128E-2</v>
      </c>
      <c r="X524">
        <v>9865</v>
      </c>
      <c r="Y524">
        <v>157.20000000000002</v>
      </c>
      <c r="Z524">
        <v>61813.978371501304</v>
      </c>
      <c r="AA524">
        <v>7.7639751552794998</v>
      </c>
      <c r="AB524">
        <v>14.669740788804068</v>
      </c>
      <c r="AC524">
        <v>18</v>
      </c>
      <c r="AD524">
        <v>128.11573622222221</v>
      </c>
      <c r="AE524">
        <v>0.63129999999999997</v>
      </c>
      <c r="AF524">
        <v>0.10680818494883926</v>
      </c>
      <c r="AG524">
        <v>0.18435777574109524</v>
      </c>
      <c r="AH524">
        <v>0.29438637946759633</v>
      </c>
      <c r="AI524">
        <v>160.26134341831647</v>
      </c>
      <c r="AJ524">
        <v>5.5014083165573524</v>
      </c>
      <c r="AK524">
        <v>1.0800730566919929</v>
      </c>
      <c r="AL524">
        <v>2.6939339405156182</v>
      </c>
      <c r="AM524">
        <v>1.25</v>
      </c>
      <c r="AN524">
        <v>0.81258572409387997</v>
      </c>
      <c r="AO524">
        <v>14</v>
      </c>
      <c r="AP524">
        <v>3.248259860788863E-2</v>
      </c>
      <c r="AQ524">
        <v>89.71</v>
      </c>
      <c r="AR524">
        <v>3.9644457746622379</v>
      </c>
      <c r="AS524">
        <v>-24294.030000000028</v>
      </c>
      <c r="AT524">
        <v>0.35771812533755731</v>
      </c>
      <c r="AU524">
        <v>27105896.920000002</v>
      </c>
    </row>
    <row r="525" spans="1:47" ht="15" x14ac:dyDescent="0.25">
      <c r="A525" t="s">
        <v>1300</v>
      </c>
      <c r="B525" t="s">
        <v>646</v>
      </c>
      <c r="C525" t="s">
        <v>147</v>
      </c>
      <c r="D525"/>
      <c r="E525">
        <v>92.13900000000001</v>
      </c>
      <c r="F525" t="s">
        <v>1539</v>
      </c>
      <c r="G525">
        <v>3546925</v>
      </c>
      <c r="H525">
        <v>0.45197544190780281</v>
      </c>
      <c r="I525">
        <v>2977744</v>
      </c>
      <c r="J525">
        <v>0</v>
      </c>
      <c r="K525">
        <v>0.72553883955405851</v>
      </c>
      <c r="L525" s="126">
        <v>126826.44349999999</v>
      </c>
      <c r="M525">
        <v>44421</v>
      </c>
      <c r="N525">
        <v>94</v>
      </c>
      <c r="O525">
        <v>65.63</v>
      </c>
      <c r="P525">
        <v>0</v>
      </c>
      <c r="Q525">
        <v>93.31</v>
      </c>
      <c r="R525">
        <v>9442.5</v>
      </c>
      <c r="S525">
        <v>3878.3314540000001</v>
      </c>
      <c r="T525">
        <v>4425.5359000410699</v>
      </c>
      <c r="U525">
        <v>0.30676596523820499</v>
      </c>
      <c r="V525">
        <v>0.10901477710574201</v>
      </c>
      <c r="W525">
        <v>3.0114228601978601E-3</v>
      </c>
      <c r="X525">
        <v>8275</v>
      </c>
      <c r="Y525">
        <v>218</v>
      </c>
      <c r="Z525">
        <v>63932.784403669699</v>
      </c>
      <c r="AA525">
        <v>13.145922746781098</v>
      </c>
      <c r="AB525">
        <v>17.790511256880734</v>
      </c>
      <c r="AC525">
        <v>22</v>
      </c>
      <c r="AD525">
        <v>176.28779336363638</v>
      </c>
      <c r="AE525">
        <v>0.432</v>
      </c>
      <c r="AF525">
        <v>0.11024736504606857</v>
      </c>
      <c r="AG525">
        <v>0.12422778795757733</v>
      </c>
      <c r="AH525">
        <v>0.24176343026998384</v>
      </c>
      <c r="AI525">
        <v>189.73674858064362</v>
      </c>
      <c r="AJ525">
        <v>5.2446202277057381</v>
      </c>
      <c r="AK525">
        <v>1.2565611351041364</v>
      </c>
      <c r="AL525">
        <v>2.3041779844590424</v>
      </c>
      <c r="AM525">
        <v>2.2999999999999998</v>
      </c>
      <c r="AN525">
        <v>1.2875435434874101</v>
      </c>
      <c r="AO525">
        <v>152</v>
      </c>
      <c r="AP525">
        <v>1.9915254237288134E-2</v>
      </c>
      <c r="AQ525">
        <v>14.92</v>
      </c>
      <c r="AR525">
        <v>3.6388250850400223</v>
      </c>
      <c r="AS525">
        <v>2810.6699999999255</v>
      </c>
      <c r="AT525">
        <v>0.48309291422528439</v>
      </c>
      <c r="AU525">
        <v>36621254.82</v>
      </c>
    </row>
    <row r="526" spans="1:47" ht="15" x14ac:dyDescent="0.25">
      <c r="A526" t="s">
        <v>1301</v>
      </c>
      <c r="B526" t="s">
        <v>434</v>
      </c>
      <c r="C526" t="s">
        <v>293</v>
      </c>
      <c r="D526"/>
      <c r="E526">
        <v>77.62700000000001</v>
      </c>
      <c r="F526" t="s">
        <v>1543</v>
      </c>
      <c r="G526">
        <v>2267827</v>
      </c>
      <c r="H526">
        <v>0.23114462798145641</v>
      </c>
      <c r="I526">
        <v>2378989</v>
      </c>
      <c r="J526">
        <v>0</v>
      </c>
      <c r="K526">
        <v>0.7556888889840303</v>
      </c>
      <c r="L526" s="126">
        <v>89597.821800000005</v>
      </c>
      <c r="M526">
        <v>33459</v>
      </c>
      <c r="N526">
        <v>131</v>
      </c>
      <c r="O526">
        <v>68.48</v>
      </c>
      <c r="P526">
        <v>0</v>
      </c>
      <c r="Q526">
        <v>148.16</v>
      </c>
      <c r="R526">
        <v>9994.3000000000011</v>
      </c>
      <c r="S526">
        <v>2970.646835</v>
      </c>
      <c r="T526">
        <v>3672.58869906772</v>
      </c>
      <c r="U526">
        <v>0.591957105867147</v>
      </c>
      <c r="V526">
        <v>0.13588752094120901</v>
      </c>
      <c r="W526">
        <v>8.5491915096666093E-2</v>
      </c>
      <c r="X526">
        <v>8084.1</v>
      </c>
      <c r="Y526">
        <v>169.76</v>
      </c>
      <c r="Z526">
        <v>57627.512488218701</v>
      </c>
      <c r="AA526">
        <v>14.907514450867099</v>
      </c>
      <c r="AB526">
        <v>17.499097755655043</v>
      </c>
      <c r="AC526">
        <v>14</v>
      </c>
      <c r="AD526">
        <v>212.18905964285713</v>
      </c>
      <c r="AE526">
        <v>0.58699999999999997</v>
      </c>
      <c r="AF526">
        <v>0.10358566186106356</v>
      </c>
      <c r="AG526">
        <v>0.17486596815211644</v>
      </c>
      <c r="AH526">
        <v>0.28296414759731203</v>
      </c>
      <c r="AI526">
        <v>186.59639828912884</v>
      </c>
      <c r="AJ526">
        <v>5.8726752081860036</v>
      </c>
      <c r="AK526">
        <v>1.1760764515291029</v>
      </c>
      <c r="AL526">
        <v>2.9071322648616666</v>
      </c>
      <c r="AM526">
        <v>4.5</v>
      </c>
      <c r="AN526">
        <v>1.11580796106415</v>
      </c>
      <c r="AO526">
        <v>43</v>
      </c>
      <c r="AP526">
        <v>2.7347310847766638E-3</v>
      </c>
      <c r="AQ526">
        <v>44.91</v>
      </c>
      <c r="AR526">
        <v>2.5824576658482208</v>
      </c>
      <c r="AS526">
        <v>195574.26999999979</v>
      </c>
      <c r="AT526">
        <v>0.63751734692114248</v>
      </c>
      <c r="AU526">
        <v>29689654.620000001</v>
      </c>
    </row>
    <row r="527" spans="1:47" ht="15" x14ac:dyDescent="0.25">
      <c r="A527" t="s">
        <v>1302</v>
      </c>
      <c r="B527" t="s">
        <v>518</v>
      </c>
      <c r="C527" t="s">
        <v>145</v>
      </c>
      <c r="D527"/>
      <c r="E527">
        <v>90.15</v>
      </c>
      <c r="F527" t="s">
        <v>1539</v>
      </c>
      <c r="G527">
        <v>2771963</v>
      </c>
      <c r="H527">
        <v>0.61090998032111588</v>
      </c>
      <c r="I527">
        <v>2385360</v>
      </c>
      <c r="J527">
        <v>9.1681135897489618E-3</v>
      </c>
      <c r="K527">
        <v>0.69864771739411724</v>
      </c>
      <c r="L527" s="126">
        <v>203597.13260000001</v>
      </c>
      <c r="M527">
        <v>50644</v>
      </c>
      <c r="N527">
        <v>37</v>
      </c>
      <c r="O527">
        <v>32.369999999999997</v>
      </c>
      <c r="P527">
        <v>0</v>
      </c>
      <c r="Q527">
        <v>111.37</v>
      </c>
      <c r="R527">
        <v>9752.3000000000011</v>
      </c>
      <c r="S527">
        <v>2022.500454</v>
      </c>
      <c r="T527">
        <v>2424.99781284969</v>
      </c>
      <c r="U527">
        <v>0.37790626028704999</v>
      </c>
      <c r="V527">
        <v>0.163694702438865</v>
      </c>
      <c r="W527">
        <v>3.30952756364622E-3</v>
      </c>
      <c r="X527">
        <v>8133.7</v>
      </c>
      <c r="Y527">
        <v>112.5</v>
      </c>
      <c r="Z527">
        <v>59388.488888888904</v>
      </c>
      <c r="AA527">
        <v>13.858407079646</v>
      </c>
      <c r="AB527">
        <v>17.977781813333333</v>
      </c>
      <c r="AC527">
        <v>13.5</v>
      </c>
      <c r="AD527">
        <v>149.81484844444444</v>
      </c>
      <c r="AE527">
        <v>0.3765</v>
      </c>
      <c r="AF527">
        <v>0.12394105149477816</v>
      </c>
      <c r="AG527">
        <v>0.12966174689640234</v>
      </c>
      <c r="AH527">
        <v>0.26660832983629945</v>
      </c>
      <c r="AI527">
        <v>185.73592864073592</v>
      </c>
      <c r="AJ527">
        <v>4.1423553244900182</v>
      </c>
      <c r="AK527">
        <v>0.89923865502820444</v>
      </c>
      <c r="AL527">
        <v>1.4768765423225281</v>
      </c>
      <c r="AM527">
        <v>0.5</v>
      </c>
      <c r="AN527">
        <v>0.79502113874078995</v>
      </c>
      <c r="AO527">
        <v>24</v>
      </c>
      <c r="AP527">
        <v>0.36377952755905513</v>
      </c>
      <c r="AQ527">
        <v>54.92</v>
      </c>
      <c r="AR527">
        <v>3.5032196015220922</v>
      </c>
      <c r="AS527">
        <v>35070.869999999995</v>
      </c>
      <c r="AT527">
        <v>0.4243399679245648</v>
      </c>
      <c r="AU527">
        <v>19724089.190000001</v>
      </c>
    </row>
    <row r="528" spans="1:47" ht="15" x14ac:dyDescent="0.25">
      <c r="A528" t="s">
        <v>1303</v>
      </c>
      <c r="B528" t="s">
        <v>302</v>
      </c>
      <c r="C528" t="s">
        <v>181</v>
      </c>
      <c r="D528"/>
      <c r="E528">
        <v>81.698000000000008</v>
      </c>
      <c r="F528" t="s">
        <v>1542</v>
      </c>
      <c r="G528">
        <v>3159996</v>
      </c>
      <c r="H528">
        <v>0.50408838662135513</v>
      </c>
      <c r="I528">
        <v>2866573</v>
      </c>
      <c r="J528">
        <v>2.0037062197740809E-3</v>
      </c>
      <c r="K528">
        <v>0.58771192140435979</v>
      </c>
      <c r="L528" s="126">
        <v>121331.1094</v>
      </c>
      <c r="M528">
        <v>31585</v>
      </c>
      <c r="N528">
        <v>32</v>
      </c>
      <c r="O528">
        <v>165.05</v>
      </c>
      <c r="P528">
        <v>0</v>
      </c>
      <c r="Q528">
        <v>-64.830000000000013</v>
      </c>
      <c r="R528">
        <v>8297.7999999999993</v>
      </c>
      <c r="S528">
        <v>2577.1415609999999</v>
      </c>
      <c r="T528">
        <v>3160.0901766484103</v>
      </c>
      <c r="U528">
        <v>0.46000686184269701</v>
      </c>
      <c r="V528">
        <v>0.16454823103914101</v>
      </c>
      <c r="W528">
        <v>6.7632020156614099E-3</v>
      </c>
      <c r="X528">
        <v>6767</v>
      </c>
      <c r="Y528">
        <v>145.65</v>
      </c>
      <c r="Z528">
        <v>49829.461036731904</v>
      </c>
      <c r="AA528">
        <v>10.986754966887398</v>
      </c>
      <c r="AB528">
        <v>17.694071822863027</v>
      </c>
      <c r="AC528">
        <v>19</v>
      </c>
      <c r="AD528">
        <v>135.6390295263158</v>
      </c>
      <c r="AE528">
        <v>0.54259999999999997</v>
      </c>
      <c r="AF528">
        <v>0.11285132007566606</v>
      </c>
      <c r="AG528">
        <v>0.13814678412525108</v>
      </c>
      <c r="AH528">
        <v>0.25635659697522822</v>
      </c>
      <c r="AI528">
        <v>155.35506704747914</v>
      </c>
      <c r="AJ528">
        <v>5.4416421977560869</v>
      </c>
      <c r="AK528">
        <v>1.2606503951325267</v>
      </c>
      <c r="AL528">
        <v>2.937908669936959</v>
      </c>
      <c r="AM528">
        <v>1.5</v>
      </c>
      <c r="AN528">
        <v>0.55209840577320501</v>
      </c>
      <c r="AO528">
        <v>41</v>
      </c>
      <c r="AP528">
        <v>4.2471042471042469E-2</v>
      </c>
      <c r="AQ528">
        <v>15.37</v>
      </c>
      <c r="AR528">
        <v>2.9560072698006996</v>
      </c>
      <c r="AS528">
        <v>78768.04999999993</v>
      </c>
      <c r="AT528">
        <v>0.41156062827547563</v>
      </c>
      <c r="AU528">
        <v>21384484.77</v>
      </c>
    </row>
    <row r="529" spans="1:47" ht="15" x14ac:dyDescent="0.25">
      <c r="A529" t="s">
        <v>1304</v>
      </c>
      <c r="B529" t="s">
        <v>388</v>
      </c>
      <c r="C529" t="s">
        <v>272</v>
      </c>
      <c r="D529"/>
      <c r="E529">
        <v>96.165000000000006</v>
      </c>
      <c r="F529" t="s">
        <v>1539</v>
      </c>
      <c r="G529">
        <v>3710352</v>
      </c>
      <c r="H529">
        <v>0.46168627298703707</v>
      </c>
      <c r="I529">
        <v>3576592</v>
      </c>
      <c r="J529">
        <v>3.2558195398381079E-3</v>
      </c>
      <c r="K529">
        <v>0.69106150569341829</v>
      </c>
      <c r="L529" s="126">
        <v>152553.01939999999</v>
      </c>
      <c r="M529">
        <v>45763</v>
      </c>
      <c r="N529">
        <v>57</v>
      </c>
      <c r="O529">
        <v>32.63000000000001</v>
      </c>
      <c r="P529">
        <v>0</v>
      </c>
      <c r="Q529">
        <v>98.13</v>
      </c>
      <c r="R529">
        <v>9301.7000000000007</v>
      </c>
      <c r="S529">
        <v>2434.47982</v>
      </c>
      <c r="T529">
        <v>2796.6631955757302</v>
      </c>
      <c r="U529">
        <v>0.15240517951797999</v>
      </c>
      <c r="V529">
        <v>0.12943141833067201</v>
      </c>
      <c r="W529">
        <v>1.12710168203407E-2</v>
      </c>
      <c r="X529">
        <v>8097.1</v>
      </c>
      <c r="Y529">
        <v>108.48</v>
      </c>
      <c r="Z529">
        <v>62585.851493362796</v>
      </c>
      <c r="AA529">
        <v>16.517241379310299</v>
      </c>
      <c r="AB529">
        <v>22.441738753687314</v>
      </c>
      <c r="AC529">
        <v>14.5</v>
      </c>
      <c r="AD529">
        <v>167.89516</v>
      </c>
      <c r="AE529">
        <v>0.58699999999999997</v>
      </c>
      <c r="AF529">
        <v>0.11027421837307239</v>
      </c>
      <c r="AG529">
        <v>0.13830117063367431</v>
      </c>
      <c r="AH529">
        <v>0.25368097433955905</v>
      </c>
      <c r="AI529">
        <v>140.61484395463177</v>
      </c>
      <c r="AJ529">
        <v>5.5494189422885922</v>
      </c>
      <c r="AK529">
        <v>1.5314591147567802</v>
      </c>
      <c r="AL529">
        <v>3.2700837802783327</v>
      </c>
      <c r="AM529">
        <v>2</v>
      </c>
      <c r="AN529">
        <v>1.1290673074616</v>
      </c>
      <c r="AO529">
        <v>28</v>
      </c>
      <c r="AP529">
        <v>2.9488291413703384E-2</v>
      </c>
      <c r="AQ529">
        <v>45.04</v>
      </c>
      <c r="AR529" t="s">
        <v>1561</v>
      </c>
      <c r="AS529">
        <v>-70003.75</v>
      </c>
      <c r="AT529">
        <v>0.32219522681349555</v>
      </c>
      <c r="AU529">
        <v>22644741.030000001</v>
      </c>
    </row>
    <row r="530" spans="1:47" ht="15" x14ac:dyDescent="0.25">
      <c r="A530" t="s">
        <v>1305</v>
      </c>
      <c r="B530" t="s">
        <v>303</v>
      </c>
      <c r="C530" t="s">
        <v>237</v>
      </c>
      <c r="D530"/>
      <c r="E530">
        <v>61.642000000000003</v>
      </c>
      <c r="F530" t="s">
        <v>1543</v>
      </c>
      <c r="G530">
        <v>21459406</v>
      </c>
      <c r="H530">
        <v>0.20079721858341218</v>
      </c>
      <c r="I530">
        <v>20111466</v>
      </c>
      <c r="J530">
        <v>0</v>
      </c>
      <c r="K530">
        <v>0.62868310251257853</v>
      </c>
      <c r="L530" s="126">
        <v>69990.221000000005</v>
      </c>
      <c r="M530">
        <v>26704</v>
      </c>
      <c r="N530">
        <v>481</v>
      </c>
      <c r="O530">
        <v>8329.3000000000011</v>
      </c>
      <c r="P530">
        <v>1949.89</v>
      </c>
      <c r="Q530">
        <v>-379.53999999999996</v>
      </c>
      <c r="R530">
        <v>13581</v>
      </c>
      <c r="S530">
        <v>22807.464429</v>
      </c>
      <c r="T530">
        <v>31914.473432332001</v>
      </c>
      <c r="U530">
        <v>0.86111105380165698</v>
      </c>
      <c r="V530">
        <v>0.209014849495438</v>
      </c>
      <c r="W530">
        <v>1.5934509736115099E-2</v>
      </c>
      <c r="X530">
        <v>9705.6</v>
      </c>
      <c r="Y530">
        <v>1434.65</v>
      </c>
      <c r="Z530">
        <v>56800.397100338101</v>
      </c>
      <c r="AA530">
        <v>13.0081411126187</v>
      </c>
      <c r="AB530">
        <v>15.897580893597741</v>
      </c>
      <c r="AC530">
        <v>3.4</v>
      </c>
      <c r="AD530">
        <v>6708.0777732352944</v>
      </c>
      <c r="AE530">
        <v>0.66449999999999998</v>
      </c>
      <c r="AF530">
        <v>9.7025520802182769E-2</v>
      </c>
      <c r="AG530">
        <v>0.17724127668357303</v>
      </c>
      <c r="AH530">
        <v>0.30583296131876075</v>
      </c>
      <c r="AI530">
        <v>191.38111619500972</v>
      </c>
      <c r="AJ530">
        <v>6.8161946387079899</v>
      </c>
      <c r="AK530">
        <v>1.9802232298521987</v>
      </c>
      <c r="AL530">
        <v>3.4426511105134163</v>
      </c>
      <c r="AM530">
        <v>2</v>
      </c>
      <c r="AN530">
        <v>0.37134653243701099</v>
      </c>
      <c r="AO530">
        <v>70</v>
      </c>
      <c r="AP530">
        <v>0.15542638745123019</v>
      </c>
      <c r="AQ530">
        <v>35.61</v>
      </c>
      <c r="AR530">
        <v>3.0597765572788878</v>
      </c>
      <c r="AS530">
        <v>679285.61999999918</v>
      </c>
      <c r="AT530">
        <v>0.60998718881795044</v>
      </c>
      <c r="AU530">
        <v>309748359.63</v>
      </c>
    </row>
    <row r="531" spans="1:47" ht="15" x14ac:dyDescent="0.25">
      <c r="A531" t="s">
        <v>1306</v>
      </c>
      <c r="B531" t="s">
        <v>304</v>
      </c>
      <c r="C531" t="s">
        <v>295</v>
      </c>
      <c r="D531"/>
      <c r="E531">
        <v>69.45</v>
      </c>
      <c r="F531" t="s">
        <v>1543</v>
      </c>
      <c r="G531">
        <v>-1281284</v>
      </c>
      <c r="H531">
        <v>0.15073286841863556</v>
      </c>
      <c r="I531">
        <v>-1270678</v>
      </c>
      <c r="J531">
        <v>0</v>
      </c>
      <c r="K531">
        <v>0.58813949294749235</v>
      </c>
      <c r="L531" s="126">
        <v>99557.141099999993</v>
      </c>
      <c r="M531">
        <v>32917</v>
      </c>
      <c r="N531">
        <v>15</v>
      </c>
      <c r="O531">
        <v>12</v>
      </c>
      <c r="P531">
        <v>0</v>
      </c>
      <c r="Q531">
        <v>86.26</v>
      </c>
      <c r="R531">
        <v>8450.5</v>
      </c>
      <c r="S531">
        <v>931.01864799999998</v>
      </c>
      <c r="T531">
        <v>1113.6265828951002</v>
      </c>
      <c r="U531">
        <v>0.58410451623950699</v>
      </c>
      <c r="V531">
        <v>0.112446519975613</v>
      </c>
      <c r="W531" t="s">
        <v>1561</v>
      </c>
      <c r="X531">
        <v>7064.8</v>
      </c>
      <c r="Y531">
        <v>52.620000000000005</v>
      </c>
      <c r="Z531">
        <v>44502.527556062305</v>
      </c>
      <c r="AA531">
        <v>13.366666666666699</v>
      </c>
      <c r="AB531">
        <v>17.693246826301785</v>
      </c>
      <c r="AC531">
        <v>6.17</v>
      </c>
      <c r="AD531">
        <v>150.89443241491085</v>
      </c>
      <c r="AE531">
        <v>0.65339999999999998</v>
      </c>
      <c r="AF531">
        <v>0.10961129738708277</v>
      </c>
      <c r="AG531">
        <v>0.21236903064587032</v>
      </c>
      <c r="AH531">
        <v>0.32584528848994815</v>
      </c>
      <c r="AI531">
        <v>146.315007000805</v>
      </c>
      <c r="AJ531">
        <v>7.4282052825534786</v>
      </c>
      <c r="AK531">
        <v>1.5560947570876951</v>
      </c>
      <c r="AL531">
        <v>3.8287029261059153</v>
      </c>
      <c r="AM531">
        <v>0.5</v>
      </c>
      <c r="AN531">
        <v>1.08650196514423</v>
      </c>
      <c r="AO531">
        <v>5</v>
      </c>
      <c r="AP531">
        <v>4.8979591836734691E-2</v>
      </c>
      <c r="AQ531">
        <v>49</v>
      </c>
      <c r="AR531">
        <v>3.5102280411546571</v>
      </c>
      <c r="AS531">
        <v>-68029.450000000012</v>
      </c>
      <c r="AT531">
        <v>0.43084827424184724</v>
      </c>
      <c r="AU531">
        <v>7867544.7199999997</v>
      </c>
    </row>
    <row r="532" spans="1:47" ht="15" x14ac:dyDescent="0.25">
      <c r="A532" t="s">
        <v>1307</v>
      </c>
      <c r="B532" t="s">
        <v>431</v>
      </c>
      <c r="C532" t="s">
        <v>308</v>
      </c>
      <c r="D532"/>
      <c r="E532">
        <v>87.52300000000001</v>
      </c>
      <c r="F532" t="s">
        <v>1539</v>
      </c>
      <c r="G532">
        <v>1029189</v>
      </c>
      <c r="H532">
        <v>0.28636027443004936</v>
      </c>
      <c r="I532">
        <v>716344</v>
      </c>
      <c r="J532">
        <v>0</v>
      </c>
      <c r="K532">
        <v>0.56086490708490278</v>
      </c>
      <c r="L532" s="126">
        <v>133442.22010000001</v>
      </c>
      <c r="M532">
        <v>40641</v>
      </c>
      <c r="N532">
        <v>45</v>
      </c>
      <c r="O532">
        <v>22.47</v>
      </c>
      <c r="P532">
        <v>0</v>
      </c>
      <c r="Q532">
        <v>-25.510000000000005</v>
      </c>
      <c r="R532">
        <v>9855.5</v>
      </c>
      <c r="S532">
        <v>833.59686399999998</v>
      </c>
      <c r="T532">
        <v>1012.1759044331901</v>
      </c>
      <c r="U532">
        <v>0.39207461317896702</v>
      </c>
      <c r="V532">
        <v>0.142618488785486</v>
      </c>
      <c r="W532" t="s">
        <v>1561</v>
      </c>
      <c r="X532">
        <v>8116.7</v>
      </c>
      <c r="Y532">
        <v>56.07</v>
      </c>
      <c r="Z532">
        <v>50707.370073122904</v>
      </c>
      <c r="AA532">
        <v>11.7826086956522</v>
      </c>
      <c r="AB532">
        <v>14.867074442660959</v>
      </c>
      <c r="AC532">
        <v>11.43</v>
      </c>
      <c r="AD532">
        <v>72.930609273840773</v>
      </c>
      <c r="AE532">
        <v>0.27689999999999998</v>
      </c>
      <c r="AF532">
        <v>0.12692848112712507</v>
      </c>
      <c r="AG532">
        <v>0.10703503942696189</v>
      </c>
      <c r="AH532">
        <v>0.24505853581067602</v>
      </c>
      <c r="AI532">
        <v>210.0523737095057</v>
      </c>
      <c r="AJ532">
        <v>5.9681098692739534</v>
      </c>
      <c r="AK532">
        <v>1.7519659164244226</v>
      </c>
      <c r="AL532">
        <v>1.5078632659238487</v>
      </c>
      <c r="AM532">
        <v>0.5</v>
      </c>
      <c r="AN532">
        <v>1.6108436333032701</v>
      </c>
      <c r="AO532">
        <v>83</v>
      </c>
      <c r="AP532">
        <v>0</v>
      </c>
      <c r="AQ532">
        <v>6.9</v>
      </c>
      <c r="AR532">
        <v>2.2843299112406292</v>
      </c>
      <c r="AS532">
        <v>15285.030000000028</v>
      </c>
      <c r="AT532">
        <v>0.57523142398855176</v>
      </c>
      <c r="AU532">
        <v>8215554.7000000002</v>
      </c>
    </row>
    <row r="533" spans="1:47" ht="15" x14ac:dyDescent="0.25">
      <c r="A533" t="s">
        <v>1308</v>
      </c>
      <c r="B533" t="s">
        <v>789</v>
      </c>
      <c r="C533" t="s">
        <v>171</v>
      </c>
      <c r="D533"/>
      <c r="E533">
        <v>78.588999999999999</v>
      </c>
      <c r="F533" t="s">
        <v>1541</v>
      </c>
      <c r="G533">
        <v>1951020</v>
      </c>
      <c r="H533">
        <v>0.48345853725378413</v>
      </c>
      <c r="I533">
        <v>1867435</v>
      </c>
      <c r="J533">
        <v>0</v>
      </c>
      <c r="K533">
        <v>0.63993278410677168</v>
      </c>
      <c r="L533" s="126">
        <v>141764.07509999999</v>
      </c>
      <c r="M533">
        <v>36521</v>
      </c>
      <c r="N533">
        <v>46</v>
      </c>
      <c r="O533">
        <v>16</v>
      </c>
      <c r="P533">
        <v>0</v>
      </c>
      <c r="Q533">
        <v>24.13</v>
      </c>
      <c r="R533">
        <v>10802.7</v>
      </c>
      <c r="S533">
        <v>833.40913899999998</v>
      </c>
      <c r="T533">
        <v>928.09216355466003</v>
      </c>
      <c r="U533">
        <v>0.39522220190100399</v>
      </c>
      <c r="V533">
        <v>7.9857308836158603E-2</v>
      </c>
      <c r="W533" t="s">
        <v>1561</v>
      </c>
      <c r="X533">
        <v>9700.6</v>
      </c>
      <c r="Y533">
        <v>52.86</v>
      </c>
      <c r="Z533">
        <v>53959.336259931901</v>
      </c>
      <c r="AA533">
        <v>13.414285714285699</v>
      </c>
      <c r="AB533">
        <v>15.766347692016648</v>
      </c>
      <c r="AC533">
        <v>6.29</v>
      </c>
      <c r="AD533">
        <v>132.49747837837836</v>
      </c>
      <c r="AE533">
        <v>0.60909999999999997</v>
      </c>
      <c r="AF533">
        <v>0.11173673546981948</v>
      </c>
      <c r="AG533">
        <v>0.17701989941998311</v>
      </c>
      <c r="AH533">
        <v>0.29005238631220948</v>
      </c>
      <c r="AI533">
        <v>214.54648339295449</v>
      </c>
      <c r="AJ533">
        <v>3.8656817203098344</v>
      </c>
      <c r="AK533">
        <v>0.96504778949134529</v>
      </c>
      <c r="AL533">
        <v>2.1778478789743017</v>
      </c>
      <c r="AM533">
        <v>2</v>
      </c>
      <c r="AN533">
        <v>1.60649692889879</v>
      </c>
      <c r="AO533">
        <v>58</v>
      </c>
      <c r="AP533">
        <v>1.1406844106463879E-2</v>
      </c>
      <c r="AQ533">
        <v>8.84</v>
      </c>
      <c r="AR533">
        <v>2.9492218453981991</v>
      </c>
      <c r="AS533">
        <v>34239.040000000008</v>
      </c>
      <c r="AT533">
        <v>0.43738021292164719</v>
      </c>
      <c r="AU533">
        <v>9003085.0999999996</v>
      </c>
    </row>
    <row r="534" spans="1:47" ht="15" x14ac:dyDescent="0.25">
      <c r="A534" t="s">
        <v>1309</v>
      </c>
      <c r="B534" t="s">
        <v>410</v>
      </c>
      <c r="C534" t="s">
        <v>106</v>
      </c>
      <c r="D534"/>
      <c r="E534">
        <v>71.27</v>
      </c>
      <c r="F534" t="s">
        <v>1540</v>
      </c>
      <c r="G534">
        <v>1199842</v>
      </c>
      <c r="H534">
        <v>0.6040409950712412</v>
      </c>
      <c r="I534">
        <v>1199842</v>
      </c>
      <c r="J534">
        <v>1.6682269024826794E-3</v>
      </c>
      <c r="K534">
        <v>0.63590575519450676</v>
      </c>
      <c r="L534" s="126">
        <v>52236.415800000002</v>
      </c>
      <c r="M534">
        <v>29407</v>
      </c>
      <c r="N534">
        <v>4</v>
      </c>
      <c r="O534">
        <v>24.349999999999998</v>
      </c>
      <c r="P534">
        <v>0</v>
      </c>
      <c r="Q534">
        <v>7.4500000000000028</v>
      </c>
      <c r="R534">
        <v>13941.1</v>
      </c>
      <c r="S534">
        <v>814.24815899999999</v>
      </c>
      <c r="T534">
        <v>1140.16122377172</v>
      </c>
      <c r="U534">
        <v>0.99910594823954602</v>
      </c>
      <c r="V534">
        <v>0.212575619713498</v>
      </c>
      <c r="W534" t="s">
        <v>1561</v>
      </c>
      <c r="X534">
        <v>9956.1</v>
      </c>
      <c r="Y534">
        <v>58.25</v>
      </c>
      <c r="Z534">
        <v>54406.180257510699</v>
      </c>
      <c r="AA534">
        <v>15.737704918032799</v>
      </c>
      <c r="AB534">
        <v>13.978509167381974</v>
      </c>
      <c r="AC534">
        <v>7.45</v>
      </c>
      <c r="AD534">
        <v>109.29505489932886</v>
      </c>
      <c r="AE534">
        <v>0.3765</v>
      </c>
      <c r="AF534">
        <v>0.10166947654047818</v>
      </c>
      <c r="AG534">
        <v>0.1984018066395225</v>
      </c>
      <c r="AH534">
        <v>0.30442613360565729</v>
      </c>
      <c r="AI534">
        <v>233.46690796754999</v>
      </c>
      <c r="AJ534">
        <v>5.7478523408732247</v>
      </c>
      <c r="AK534">
        <v>1.7198010520778537</v>
      </c>
      <c r="AL534">
        <v>2.719724092582851</v>
      </c>
      <c r="AM534">
        <v>5.5</v>
      </c>
      <c r="AN534">
        <v>1.20481651679055</v>
      </c>
      <c r="AO534">
        <v>39</v>
      </c>
      <c r="AP534">
        <v>0</v>
      </c>
      <c r="AQ534">
        <v>14.38</v>
      </c>
      <c r="AR534">
        <v>3.1448918078006982</v>
      </c>
      <c r="AS534">
        <v>-62953.729999999923</v>
      </c>
      <c r="AT534">
        <v>0.71938892908336449</v>
      </c>
      <c r="AU534">
        <v>11351502.49</v>
      </c>
    </row>
    <row r="535" spans="1:47" ht="15" x14ac:dyDescent="0.25">
      <c r="A535" t="s">
        <v>1310</v>
      </c>
      <c r="B535" t="s">
        <v>634</v>
      </c>
      <c r="C535" t="s">
        <v>335</v>
      </c>
      <c r="D535"/>
      <c r="E535">
        <v>88.228000000000009</v>
      </c>
      <c r="F535" t="s">
        <v>1543</v>
      </c>
      <c r="G535">
        <v>1638995</v>
      </c>
      <c r="H535">
        <v>0.2465140670213784</v>
      </c>
      <c r="I535">
        <v>1405010</v>
      </c>
      <c r="J535">
        <v>0</v>
      </c>
      <c r="K535">
        <v>0.6517902768426016</v>
      </c>
      <c r="L535" s="126">
        <v>128388.2173</v>
      </c>
      <c r="M535">
        <v>35817</v>
      </c>
      <c r="N535">
        <v>15</v>
      </c>
      <c r="O535">
        <v>97.899999999999991</v>
      </c>
      <c r="P535">
        <v>0</v>
      </c>
      <c r="Q535">
        <v>191.92000000000002</v>
      </c>
      <c r="R535">
        <v>9236.2000000000007</v>
      </c>
      <c r="S535">
        <v>3026.8361220000002</v>
      </c>
      <c r="T535">
        <v>3594.8223899738</v>
      </c>
      <c r="U535">
        <v>0.37048212945834502</v>
      </c>
      <c r="V535">
        <v>0.14694615435807201</v>
      </c>
      <c r="W535">
        <v>6.6075595750406503E-4</v>
      </c>
      <c r="X535">
        <v>7776.9000000000005</v>
      </c>
      <c r="Y535">
        <v>156.54</v>
      </c>
      <c r="Z535">
        <v>52602.780375622802</v>
      </c>
      <c r="AA535">
        <v>7.9333333333333291</v>
      </c>
      <c r="AB535">
        <v>19.335863817554621</v>
      </c>
      <c r="AC535">
        <v>20.05</v>
      </c>
      <c r="AD535">
        <v>150.96439511221945</v>
      </c>
      <c r="AE535">
        <v>0.90810000000000002</v>
      </c>
      <c r="AF535">
        <v>0.11928421797784459</v>
      </c>
      <c r="AG535">
        <v>0.17359736490122099</v>
      </c>
      <c r="AH535">
        <v>0.29494165476250656</v>
      </c>
      <c r="AI535">
        <v>158.80311342471813</v>
      </c>
      <c r="AJ535">
        <v>5.4525401366007102</v>
      </c>
      <c r="AK535">
        <v>1.9731221355147284</v>
      </c>
      <c r="AL535">
        <v>2.5439168370881537</v>
      </c>
      <c r="AM535">
        <v>0.5</v>
      </c>
      <c r="AN535">
        <v>1.41284474645665</v>
      </c>
      <c r="AO535">
        <v>230</v>
      </c>
      <c r="AP535">
        <v>9.5108695652173919E-3</v>
      </c>
      <c r="AQ535">
        <v>5.96</v>
      </c>
      <c r="AR535">
        <v>3.0656718621629286</v>
      </c>
      <c r="AS535">
        <v>56123.040000000037</v>
      </c>
      <c r="AT535">
        <v>0.4814763473342743</v>
      </c>
      <c r="AU535">
        <v>27956451.899999999</v>
      </c>
    </row>
    <row r="536" spans="1:47" ht="15" x14ac:dyDescent="0.25">
      <c r="A536" t="s">
        <v>1311</v>
      </c>
      <c r="B536" t="s">
        <v>468</v>
      </c>
      <c r="C536" t="s">
        <v>196</v>
      </c>
      <c r="D536"/>
      <c r="E536">
        <v>85.180999999999997</v>
      </c>
      <c r="F536" t="s">
        <v>1539</v>
      </c>
      <c r="G536">
        <v>2025406</v>
      </c>
      <c r="H536">
        <v>0.68584894049617162</v>
      </c>
      <c r="I536">
        <v>2037331</v>
      </c>
      <c r="J536">
        <v>1.9462836699692617E-2</v>
      </c>
      <c r="K536">
        <v>0.55229127900673414</v>
      </c>
      <c r="L536" s="126">
        <v>166770.72150000001</v>
      </c>
      <c r="M536">
        <v>35434</v>
      </c>
      <c r="N536">
        <v>32</v>
      </c>
      <c r="O536">
        <v>12.489999999999998</v>
      </c>
      <c r="P536">
        <v>0</v>
      </c>
      <c r="Q536">
        <v>94.26</v>
      </c>
      <c r="R536">
        <v>8405.2999999999993</v>
      </c>
      <c r="S536">
        <v>808.090733</v>
      </c>
      <c r="T536">
        <v>913.06034901328712</v>
      </c>
      <c r="U536">
        <v>0.377171392460455</v>
      </c>
      <c r="V536">
        <v>9.5594418850983201E-2</v>
      </c>
      <c r="W536">
        <v>2.4749696022067901E-3</v>
      </c>
      <c r="X536">
        <v>7439</v>
      </c>
      <c r="Y536">
        <v>48.5</v>
      </c>
      <c r="Z536">
        <v>46503.690721649502</v>
      </c>
      <c r="AA536">
        <v>9.6153846153846203</v>
      </c>
      <c r="AB536">
        <v>16.661664597938145</v>
      </c>
      <c r="AC536">
        <v>9.2000000000000011</v>
      </c>
      <c r="AD536">
        <v>87.835949239130429</v>
      </c>
      <c r="AE536">
        <v>0.59809999999999997</v>
      </c>
      <c r="AF536">
        <v>0.10991724424776386</v>
      </c>
      <c r="AG536">
        <v>0.15006555185372047</v>
      </c>
      <c r="AH536">
        <v>0.26349773704121521</v>
      </c>
      <c r="AI536">
        <v>177.21153597240917</v>
      </c>
      <c r="AJ536">
        <v>4.460181420780291</v>
      </c>
      <c r="AK536">
        <v>1.1079827238256184</v>
      </c>
      <c r="AL536">
        <v>2.1571220574987957</v>
      </c>
      <c r="AM536">
        <v>0.5</v>
      </c>
      <c r="AN536">
        <v>1.6907826621619499</v>
      </c>
      <c r="AO536">
        <v>86</v>
      </c>
      <c r="AP536">
        <v>0</v>
      </c>
      <c r="AQ536">
        <v>4.88</v>
      </c>
      <c r="AR536">
        <v>3.0906160574673458</v>
      </c>
      <c r="AS536">
        <v>18241.070000000007</v>
      </c>
      <c r="AT536">
        <v>0.50598003550893056</v>
      </c>
      <c r="AU536">
        <v>6792225.0099999998</v>
      </c>
    </row>
    <row r="537" spans="1:47" ht="15" x14ac:dyDescent="0.25">
      <c r="A537" t="s">
        <v>1312</v>
      </c>
      <c r="B537" t="s">
        <v>773</v>
      </c>
      <c r="C537" t="s">
        <v>267</v>
      </c>
      <c r="D537"/>
      <c r="E537">
        <v>89.913000000000011</v>
      </c>
      <c r="F537" t="s">
        <v>1539</v>
      </c>
      <c r="G537">
        <v>-568415</v>
      </c>
      <c r="H537">
        <v>9.4592271043313705E-2</v>
      </c>
      <c r="I537">
        <v>-568415</v>
      </c>
      <c r="J537">
        <v>0</v>
      </c>
      <c r="K537">
        <v>0.80158956873548393</v>
      </c>
      <c r="L537" s="126">
        <v>162641.4711</v>
      </c>
      <c r="M537">
        <v>36737</v>
      </c>
      <c r="N537">
        <v>55</v>
      </c>
      <c r="O537">
        <v>31.55</v>
      </c>
      <c r="P537">
        <v>0</v>
      </c>
      <c r="Q537">
        <v>-11.519999999999996</v>
      </c>
      <c r="R537">
        <v>11321</v>
      </c>
      <c r="S537">
        <v>1609.371809</v>
      </c>
      <c r="T537">
        <v>1853.89238960067</v>
      </c>
      <c r="U537">
        <v>0.36949694450625198</v>
      </c>
      <c r="V537">
        <v>0.111078650067245</v>
      </c>
      <c r="W537">
        <v>6.9418905796180801E-3</v>
      </c>
      <c r="X537">
        <v>9827.8000000000011</v>
      </c>
      <c r="Y537">
        <v>116.03</v>
      </c>
      <c r="Z537">
        <v>54897.021546151904</v>
      </c>
      <c r="AA537">
        <v>14.430894308943097</v>
      </c>
      <c r="AB537">
        <v>13.870307756614668</v>
      </c>
      <c r="AC537">
        <v>13.200000000000001</v>
      </c>
      <c r="AD537">
        <v>121.92210674242423</v>
      </c>
      <c r="AE537">
        <v>0.8085</v>
      </c>
      <c r="AF537">
        <v>0.10446475088304322</v>
      </c>
      <c r="AG537">
        <v>0.1973253293179329</v>
      </c>
      <c r="AH537">
        <v>0.32063385091809576</v>
      </c>
      <c r="AI537">
        <v>208.28996638650577</v>
      </c>
      <c r="AJ537">
        <v>4.6586774795952461</v>
      </c>
      <c r="AK537">
        <v>1.005743102954513</v>
      </c>
      <c r="AL537">
        <v>2.4091625698057371</v>
      </c>
      <c r="AM537">
        <v>3</v>
      </c>
      <c r="AN537">
        <v>1.5201986052237899</v>
      </c>
      <c r="AO537">
        <v>97</v>
      </c>
      <c r="AP537">
        <v>4.1750841750841754E-2</v>
      </c>
      <c r="AQ537">
        <v>13.28</v>
      </c>
      <c r="AR537">
        <v>3.1937845540326886</v>
      </c>
      <c r="AS537">
        <v>-4801.9399999999441</v>
      </c>
      <c r="AT537">
        <v>0.56415732139178343</v>
      </c>
      <c r="AU537">
        <v>18219687.32</v>
      </c>
    </row>
    <row r="538" spans="1:47" ht="15" x14ac:dyDescent="0.25">
      <c r="A538" t="s">
        <v>1313</v>
      </c>
      <c r="B538" t="s">
        <v>619</v>
      </c>
      <c r="C538" t="s">
        <v>141</v>
      </c>
      <c r="D538"/>
      <c r="E538">
        <v>54.135000000000005</v>
      </c>
      <c r="F538" t="s">
        <v>1543</v>
      </c>
      <c r="G538">
        <v>3496035</v>
      </c>
      <c r="H538">
        <v>0.86491467054881144</v>
      </c>
      <c r="I538">
        <v>3608840</v>
      </c>
      <c r="J538">
        <v>3.1266537347305746E-3</v>
      </c>
      <c r="K538">
        <v>0.58882480952324223</v>
      </c>
      <c r="L538" s="126">
        <v>67061.5818</v>
      </c>
      <c r="M538">
        <v>25738</v>
      </c>
      <c r="N538">
        <v>17</v>
      </c>
      <c r="O538">
        <v>627.91000000000008</v>
      </c>
      <c r="P538">
        <v>51.04</v>
      </c>
      <c r="Q538">
        <v>-93.43</v>
      </c>
      <c r="R538">
        <v>12168.4</v>
      </c>
      <c r="S538">
        <v>2586.9709269999998</v>
      </c>
      <c r="T538">
        <v>3652.5885143078904</v>
      </c>
      <c r="U538">
        <v>1</v>
      </c>
      <c r="V538">
        <v>0.17186282240735801</v>
      </c>
      <c r="W538">
        <v>4.6949429826352298E-3</v>
      </c>
      <c r="X538">
        <v>8618.2999999999993</v>
      </c>
      <c r="Y538">
        <v>150.74</v>
      </c>
      <c r="Z538">
        <v>57639.902083056899</v>
      </c>
      <c r="AA538">
        <v>11.4451219512195</v>
      </c>
      <c r="AB538">
        <v>17.16180792755738</v>
      </c>
      <c r="AC538">
        <v>35.950000000000003</v>
      </c>
      <c r="AD538">
        <v>71.960248317107087</v>
      </c>
      <c r="AE538">
        <v>0.35439999999999999</v>
      </c>
      <c r="AF538">
        <v>0.11424952179780118</v>
      </c>
      <c r="AG538">
        <v>0.11949591043497969</v>
      </c>
      <c r="AH538">
        <v>0.24906309739879129</v>
      </c>
      <c r="AI538">
        <v>225.25958599611275</v>
      </c>
      <c r="AJ538">
        <v>4.6881896900847719</v>
      </c>
      <c r="AK538">
        <v>1.1867855647458558</v>
      </c>
      <c r="AL538">
        <v>2.5234965164567384</v>
      </c>
      <c r="AM538">
        <v>3.01</v>
      </c>
      <c r="AN538">
        <v>1.2354582107732801</v>
      </c>
      <c r="AO538">
        <v>31</v>
      </c>
      <c r="AP538">
        <v>0.10779144698301113</v>
      </c>
      <c r="AQ538">
        <v>49.48</v>
      </c>
      <c r="AR538">
        <v>2.8502799960516074</v>
      </c>
      <c r="AS538">
        <v>110363.31999999983</v>
      </c>
      <c r="AT538">
        <v>0.77894832355287102</v>
      </c>
      <c r="AU538">
        <v>31479259.190000001</v>
      </c>
    </row>
    <row r="539" spans="1:47" ht="15" x14ac:dyDescent="0.25">
      <c r="A539" t="s">
        <v>1314</v>
      </c>
      <c r="B539" t="s">
        <v>305</v>
      </c>
      <c r="C539" t="s">
        <v>272</v>
      </c>
      <c r="D539"/>
      <c r="E539">
        <v>88.063000000000002</v>
      </c>
      <c r="F539" t="s">
        <v>1540</v>
      </c>
      <c r="G539">
        <v>-608546</v>
      </c>
      <c r="H539">
        <v>0.27997019068664708</v>
      </c>
      <c r="I539">
        <v>-522735</v>
      </c>
      <c r="J539">
        <v>1.6521966783939049E-3</v>
      </c>
      <c r="K539">
        <v>0.80561096118658015</v>
      </c>
      <c r="L539" s="126">
        <v>141827.43830000001</v>
      </c>
      <c r="M539">
        <v>39957</v>
      </c>
      <c r="N539">
        <v>139</v>
      </c>
      <c r="O539">
        <v>81.070000000000007</v>
      </c>
      <c r="P539">
        <v>0</v>
      </c>
      <c r="Q539">
        <v>-65.04000000000002</v>
      </c>
      <c r="R539">
        <v>10824</v>
      </c>
      <c r="S539">
        <v>4126.8701579999997</v>
      </c>
      <c r="T539">
        <v>4790.2028147831898</v>
      </c>
      <c r="U539">
        <v>0.34626062785860001</v>
      </c>
      <c r="V539">
        <v>0.10277847370065001</v>
      </c>
      <c r="W539">
        <v>2.1373959592358001E-2</v>
      </c>
      <c r="X539">
        <v>9325.1</v>
      </c>
      <c r="Y539">
        <v>252.99</v>
      </c>
      <c r="Z539">
        <v>61191.698327997205</v>
      </c>
      <c r="AA539">
        <v>12.715328467153299</v>
      </c>
      <c r="AB539">
        <v>16.312384513221865</v>
      </c>
      <c r="AC539">
        <v>27</v>
      </c>
      <c r="AD539">
        <v>152.84704288888886</v>
      </c>
      <c r="AE539">
        <v>0.86380000000000001</v>
      </c>
      <c r="AF539">
        <v>0.10765889684883941</v>
      </c>
      <c r="AG539">
        <v>0.20611190850434105</v>
      </c>
      <c r="AH539">
        <v>0.31649447731390484</v>
      </c>
      <c r="AI539">
        <v>162.21276036569699</v>
      </c>
      <c r="AJ539">
        <v>5.2749701164122964</v>
      </c>
      <c r="AK539">
        <v>1.0515717527273161</v>
      </c>
      <c r="AL539">
        <v>3.7572500227805405</v>
      </c>
      <c r="AM539">
        <v>1.1000000000000001</v>
      </c>
      <c r="AN539">
        <v>1.0659907871177801</v>
      </c>
      <c r="AO539">
        <v>39</v>
      </c>
      <c r="AP539">
        <v>0.10624106717484516</v>
      </c>
      <c r="AQ539">
        <v>51.1</v>
      </c>
      <c r="AR539">
        <v>3.7207015793520908</v>
      </c>
      <c r="AS539">
        <v>-163570.51</v>
      </c>
      <c r="AT539">
        <v>0.53572479434102582</v>
      </c>
      <c r="AU539">
        <v>44669107.130000003</v>
      </c>
    </row>
    <row r="540" spans="1:47" ht="15" x14ac:dyDescent="0.25">
      <c r="A540" t="s">
        <v>1315</v>
      </c>
      <c r="B540" t="s">
        <v>750</v>
      </c>
      <c r="C540" t="s">
        <v>149</v>
      </c>
      <c r="D540"/>
      <c r="E540">
        <v>92.606999999999999</v>
      </c>
      <c r="F540" t="s">
        <v>1539</v>
      </c>
      <c r="G540">
        <v>1040553</v>
      </c>
      <c r="H540">
        <v>0.28445996503936216</v>
      </c>
      <c r="I540">
        <v>1040553</v>
      </c>
      <c r="J540">
        <v>2.7186585636795025E-3</v>
      </c>
      <c r="K540">
        <v>0.66451031527452908</v>
      </c>
      <c r="L540" s="126">
        <v>145721.9448</v>
      </c>
      <c r="M540">
        <v>41555</v>
      </c>
      <c r="N540">
        <v>39</v>
      </c>
      <c r="O540">
        <v>26.86</v>
      </c>
      <c r="P540">
        <v>0</v>
      </c>
      <c r="Q540">
        <v>-17.939999999999998</v>
      </c>
      <c r="R540">
        <v>9877.6</v>
      </c>
      <c r="S540">
        <v>1334.3727699999999</v>
      </c>
      <c r="T540">
        <v>1492.47545502812</v>
      </c>
      <c r="U540">
        <v>0.27088565813584498</v>
      </c>
      <c r="V540">
        <v>9.8889805732471595E-2</v>
      </c>
      <c r="W540">
        <v>1.4988315446515001E-3</v>
      </c>
      <c r="X540">
        <v>8831.2000000000007</v>
      </c>
      <c r="Y540">
        <v>87.95</v>
      </c>
      <c r="Z540">
        <v>50957.448550312707</v>
      </c>
      <c r="AA540">
        <v>11.880434782608701</v>
      </c>
      <c r="AB540">
        <v>15.171947356452529</v>
      </c>
      <c r="AC540">
        <v>9.2000000000000011</v>
      </c>
      <c r="AD540">
        <v>145.04051847826085</v>
      </c>
      <c r="AE540">
        <v>0.54259999999999997</v>
      </c>
      <c r="AF540">
        <v>0.11247956291520733</v>
      </c>
      <c r="AG540">
        <v>0.17379738267351993</v>
      </c>
      <c r="AH540">
        <v>0.29178110224375037</v>
      </c>
      <c r="AI540">
        <v>168.44918080874808</v>
      </c>
      <c r="AJ540">
        <v>4.7698704476496401</v>
      </c>
      <c r="AK540">
        <v>1.077132764465641</v>
      </c>
      <c r="AL540">
        <v>2.7405060193794655</v>
      </c>
      <c r="AM540">
        <v>0</v>
      </c>
      <c r="AN540">
        <v>1.16859685644335</v>
      </c>
      <c r="AO540">
        <v>95</v>
      </c>
      <c r="AP540">
        <v>1.365546218487395E-2</v>
      </c>
      <c r="AQ540">
        <v>8.83</v>
      </c>
      <c r="AR540">
        <v>3.6848268908582305</v>
      </c>
      <c r="AS540">
        <v>-52626.679999999993</v>
      </c>
      <c r="AT540">
        <v>0.40730747225904496</v>
      </c>
      <c r="AU540">
        <v>13180406.140000001</v>
      </c>
    </row>
    <row r="541" spans="1:47" ht="15" x14ac:dyDescent="0.25">
      <c r="A541" t="s">
        <v>1316</v>
      </c>
      <c r="B541" t="s">
        <v>720</v>
      </c>
      <c r="C541" t="s">
        <v>100</v>
      </c>
      <c r="D541"/>
      <c r="E541">
        <v>90.474000000000004</v>
      </c>
      <c r="F541" t="s">
        <v>1541</v>
      </c>
      <c r="G541">
        <v>1242720</v>
      </c>
      <c r="H541">
        <v>0.41202533350546583</v>
      </c>
      <c r="I541">
        <v>1156729</v>
      </c>
      <c r="J541">
        <v>5.0828642747611334E-3</v>
      </c>
      <c r="K541">
        <v>0.67106814047011898</v>
      </c>
      <c r="L541" s="126">
        <v>137710.87580000001</v>
      </c>
      <c r="M541">
        <v>41236</v>
      </c>
      <c r="N541">
        <v>59</v>
      </c>
      <c r="O541">
        <v>13.000000000000002</v>
      </c>
      <c r="P541">
        <v>0</v>
      </c>
      <c r="Q541">
        <v>109.97000000000001</v>
      </c>
      <c r="R541">
        <v>8489.1</v>
      </c>
      <c r="S541">
        <v>1371.9660000000001</v>
      </c>
      <c r="T541">
        <v>1571.0116001748299</v>
      </c>
      <c r="U541">
        <v>0.28842916005207098</v>
      </c>
      <c r="V541">
        <v>0.11100541631498199</v>
      </c>
      <c r="W541">
        <v>1.3177513145369501E-4</v>
      </c>
      <c r="X541">
        <v>7413.5</v>
      </c>
      <c r="Y541">
        <v>81.3</v>
      </c>
      <c r="Z541">
        <v>50240.165436654403</v>
      </c>
      <c r="AA541">
        <v>15.200000000000001</v>
      </c>
      <c r="AB541">
        <v>16.875350553505537</v>
      </c>
      <c r="AC541">
        <v>10.94</v>
      </c>
      <c r="AD541">
        <v>125.40822669104206</v>
      </c>
      <c r="AE541">
        <v>0.62019999999999997</v>
      </c>
      <c r="AF541">
        <v>0.11080180893092205</v>
      </c>
      <c r="AG541">
        <v>0.16983757034543792</v>
      </c>
      <c r="AH541">
        <v>0.29349446281843478</v>
      </c>
      <c r="AI541">
        <v>161.7933680572259</v>
      </c>
      <c r="AJ541">
        <v>5.2131401283928369</v>
      </c>
      <c r="AK541">
        <v>1.2850300259038179</v>
      </c>
      <c r="AL541">
        <v>2.4523096745128958</v>
      </c>
      <c r="AM541">
        <v>0</v>
      </c>
      <c r="AN541">
        <v>0.89434184164667496</v>
      </c>
      <c r="AO541">
        <v>45</v>
      </c>
      <c r="AP541">
        <v>6.9461077844311381E-2</v>
      </c>
      <c r="AQ541">
        <v>15.47</v>
      </c>
      <c r="AR541">
        <v>3.1796488553701328</v>
      </c>
      <c r="AS541">
        <v>42605.239999999991</v>
      </c>
      <c r="AT541">
        <v>0.52218657184086348</v>
      </c>
      <c r="AU541">
        <v>11646721.050000001</v>
      </c>
    </row>
    <row r="542" spans="1:47" ht="15" x14ac:dyDescent="0.25">
      <c r="A542" t="s">
        <v>1317</v>
      </c>
      <c r="B542" t="s">
        <v>663</v>
      </c>
      <c r="C542" t="s">
        <v>171</v>
      </c>
      <c r="D542"/>
      <c r="E542">
        <v>83.686999999999998</v>
      </c>
      <c r="F542" t="s">
        <v>1543</v>
      </c>
      <c r="G542">
        <v>827683</v>
      </c>
      <c r="H542">
        <v>0.41222430381385256</v>
      </c>
      <c r="I542">
        <v>618884</v>
      </c>
      <c r="J542">
        <v>0</v>
      </c>
      <c r="K542">
        <v>0.64228847575815096</v>
      </c>
      <c r="L542" s="126">
        <v>143383.81479999999</v>
      </c>
      <c r="M542">
        <v>36947</v>
      </c>
      <c r="N542">
        <v>79</v>
      </c>
      <c r="O542">
        <v>25.66</v>
      </c>
      <c r="P542">
        <v>0</v>
      </c>
      <c r="Q542">
        <v>40.149999999999991</v>
      </c>
      <c r="R542">
        <v>10322.5</v>
      </c>
      <c r="S542">
        <v>836.75341400000002</v>
      </c>
      <c r="T542">
        <v>994.72929128998101</v>
      </c>
      <c r="U542">
        <v>0.45453352401858299</v>
      </c>
      <c r="V542">
        <v>0.12798000367644699</v>
      </c>
      <c r="W542">
        <v>5.62429494909715E-3</v>
      </c>
      <c r="X542">
        <v>8683.1</v>
      </c>
      <c r="Y542">
        <v>60.54</v>
      </c>
      <c r="Z542">
        <v>48119.1192599934</v>
      </c>
      <c r="AA542">
        <v>12.8028169014085</v>
      </c>
      <c r="AB542">
        <v>13.821496762471094</v>
      </c>
      <c r="AC542">
        <v>5</v>
      </c>
      <c r="AD542">
        <v>167.35068280000002</v>
      </c>
      <c r="AE542">
        <v>0.443</v>
      </c>
      <c r="AF542">
        <v>0.11892783678099726</v>
      </c>
      <c r="AG542">
        <v>0.17649132415904148</v>
      </c>
      <c r="AH542">
        <v>0.30132725790146031</v>
      </c>
      <c r="AI542">
        <v>229.70447061719426</v>
      </c>
      <c r="AJ542">
        <v>4.9398354369790747</v>
      </c>
      <c r="AK542">
        <v>1.0766971374462815</v>
      </c>
      <c r="AL542">
        <v>2.2283625381101526</v>
      </c>
      <c r="AM542">
        <v>0.5</v>
      </c>
      <c r="AN542">
        <v>1.34154854766747</v>
      </c>
      <c r="AO542">
        <v>60</v>
      </c>
      <c r="AP542">
        <v>0</v>
      </c>
      <c r="AQ542">
        <v>7.37</v>
      </c>
      <c r="AR542">
        <v>3.37753233077472</v>
      </c>
      <c r="AS542">
        <v>57181.610000000044</v>
      </c>
      <c r="AT542">
        <v>0.48538128156886662</v>
      </c>
      <c r="AU542">
        <v>8637349.4399999995</v>
      </c>
    </row>
    <row r="543" spans="1:47" ht="15" x14ac:dyDescent="0.25">
      <c r="A543" t="s">
        <v>1318</v>
      </c>
      <c r="B543" t="s">
        <v>731</v>
      </c>
      <c r="C543" t="s">
        <v>98</v>
      </c>
      <c r="D543"/>
      <c r="E543">
        <v>94.284000000000006</v>
      </c>
      <c r="F543" t="s">
        <v>1539</v>
      </c>
      <c r="G543">
        <v>-348010</v>
      </c>
      <c r="H543">
        <v>0.69417625754142687</v>
      </c>
      <c r="I543">
        <v>-273577</v>
      </c>
      <c r="J543">
        <v>7.6044051688815119E-3</v>
      </c>
      <c r="K543">
        <v>0.85118700141289894</v>
      </c>
      <c r="L543" s="126">
        <v>193329.4155</v>
      </c>
      <c r="M543">
        <v>51733</v>
      </c>
      <c r="N543">
        <v>68</v>
      </c>
      <c r="O543">
        <v>29.039999999999996</v>
      </c>
      <c r="P543">
        <v>0</v>
      </c>
      <c r="Q543">
        <v>-8</v>
      </c>
      <c r="R543">
        <v>10932.6</v>
      </c>
      <c r="S543">
        <v>4066.8334399999999</v>
      </c>
      <c r="T543">
        <v>4657.1267409524999</v>
      </c>
      <c r="U543">
        <v>0.181317609358499</v>
      </c>
      <c r="V543">
        <v>0.106862676431617</v>
      </c>
      <c r="W543">
        <v>2.7376607043931502E-2</v>
      </c>
      <c r="X543">
        <v>9546.9</v>
      </c>
      <c r="Y543">
        <v>223.5</v>
      </c>
      <c r="Z543">
        <v>74635.54809843401</v>
      </c>
      <c r="AA543">
        <v>12.763392857142899</v>
      </c>
      <c r="AB543">
        <v>18.196122774049215</v>
      </c>
      <c r="AC543">
        <v>44.56</v>
      </c>
      <c r="AD543">
        <v>91.266459605026924</v>
      </c>
      <c r="AE543">
        <v>0.3765</v>
      </c>
      <c r="AF543">
        <v>0.1161534622415208</v>
      </c>
      <c r="AG543">
        <v>0.13421651123472017</v>
      </c>
      <c r="AH543">
        <v>0.26555001910337356</v>
      </c>
      <c r="AI543">
        <v>171.89172124049418</v>
      </c>
      <c r="AJ543">
        <v>4.7862490075888164</v>
      </c>
      <c r="AK543">
        <v>1.297896317171038</v>
      </c>
      <c r="AL543">
        <v>2.8114797691168794</v>
      </c>
      <c r="AM543">
        <v>2.75</v>
      </c>
      <c r="AN543">
        <v>1.2226273822320199</v>
      </c>
      <c r="AO543">
        <v>23</v>
      </c>
      <c r="AP543">
        <v>0.1054177545691906</v>
      </c>
      <c r="AQ543">
        <v>123.43</v>
      </c>
      <c r="AR543">
        <v>3.9544137014660219</v>
      </c>
      <c r="AS543">
        <v>-45385.170000000042</v>
      </c>
      <c r="AT543">
        <v>0.31007471558073502</v>
      </c>
      <c r="AU543">
        <v>44460907.390000001</v>
      </c>
    </row>
    <row r="544" spans="1:47" ht="15" x14ac:dyDescent="0.25">
      <c r="A544" t="s">
        <v>1319</v>
      </c>
      <c r="B544" t="s">
        <v>417</v>
      </c>
      <c r="C544" t="s">
        <v>113</v>
      </c>
      <c r="D544"/>
      <c r="E544">
        <v>76.374000000000009</v>
      </c>
      <c r="F544" t="s">
        <v>1543</v>
      </c>
      <c r="G544">
        <v>225851</v>
      </c>
      <c r="H544">
        <v>0.12908850045621534</v>
      </c>
      <c r="I544">
        <v>310860</v>
      </c>
      <c r="J544">
        <v>8.8825246701535621E-3</v>
      </c>
      <c r="K544">
        <v>0.71052767122562988</v>
      </c>
      <c r="L544" s="126">
        <v>152587.6361</v>
      </c>
      <c r="M544">
        <v>38769</v>
      </c>
      <c r="N544">
        <v>18</v>
      </c>
      <c r="O544">
        <v>12.86</v>
      </c>
      <c r="P544">
        <v>0</v>
      </c>
      <c r="Q544">
        <v>61.900000000000006</v>
      </c>
      <c r="R544">
        <v>9482</v>
      </c>
      <c r="S544">
        <v>1468.699511</v>
      </c>
      <c r="T544">
        <v>1721.8609896444002</v>
      </c>
      <c r="U544">
        <v>0.390901128311195</v>
      </c>
      <c r="V544">
        <v>0.14971252073903599</v>
      </c>
      <c r="W544" t="s">
        <v>1561</v>
      </c>
      <c r="X544">
        <v>8087.9000000000005</v>
      </c>
      <c r="Y544">
        <v>104.86</v>
      </c>
      <c r="Z544">
        <v>53042.275414838805</v>
      </c>
      <c r="AA544">
        <v>17.38</v>
      </c>
      <c r="AB544">
        <v>14.006289443066947</v>
      </c>
      <c r="AC544">
        <v>26</v>
      </c>
      <c r="AD544">
        <v>56.488442730769229</v>
      </c>
      <c r="AE544">
        <v>0.40970000000000001</v>
      </c>
      <c r="AF544">
        <v>9.8076125894444116E-2</v>
      </c>
      <c r="AG544">
        <v>0.18591164786229808</v>
      </c>
      <c r="AH544">
        <v>0.29028273000014754</v>
      </c>
      <c r="AI544">
        <v>155.01060516115334</v>
      </c>
      <c r="AJ544">
        <v>5.7141862130156724</v>
      </c>
      <c r="AK544">
        <v>1.2433988685079769</v>
      </c>
      <c r="AL544">
        <v>3.0858814744535805</v>
      </c>
      <c r="AM544">
        <v>0.5</v>
      </c>
      <c r="AN544">
        <v>1.9671528329193999</v>
      </c>
      <c r="AO544">
        <v>148</v>
      </c>
      <c r="AP544">
        <v>3.4762456546929316E-3</v>
      </c>
      <c r="AQ544">
        <v>5.67</v>
      </c>
      <c r="AR544">
        <v>2.3305390056393009</v>
      </c>
      <c r="AS544">
        <v>29439.080000000016</v>
      </c>
      <c r="AT544">
        <v>0.35323389199687993</v>
      </c>
      <c r="AU544">
        <v>13926269.51</v>
      </c>
    </row>
    <row r="545" spans="1:47" ht="15" x14ac:dyDescent="0.25">
      <c r="A545" t="s">
        <v>1320</v>
      </c>
      <c r="B545" t="s">
        <v>685</v>
      </c>
      <c r="C545" t="s">
        <v>143</v>
      </c>
      <c r="D545"/>
      <c r="E545">
        <v>80.64</v>
      </c>
      <c r="F545" t="s">
        <v>1543</v>
      </c>
      <c r="G545">
        <v>138171</v>
      </c>
      <c r="H545">
        <v>0.44982947114883581</v>
      </c>
      <c r="I545">
        <v>328495</v>
      </c>
      <c r="J545">
        <v>9.6257680216464692E-4</v>
      </c>
      <c r="K545">
        <v>0.73095452139370221</v>
      </c>
      <c r="L545" s="126">
        <v>103868.0963</v>
      </c>
      <c r="M545">
        <v>38075</v>
      </c>
      <c r="N545">
        <v>18</v>
      </c>
      <c r="O545">
        <v>41.46</v>
      </c>
      <c r="P545">
        <v>0</v>
      </c>
      <c r="Q545">
        <v>314.68999999999994</v>
      </c>
      <c r="R545">
        <v>9442.7000000000007</v>
      </c>
      <c r="S545">
        <v>2077.5736959999999</v>
      </c>
      <c r="T545">
        <v>2383.2456495677402</v>
      </c>
      <c r="U545">
        <v>0.47252992415629802</v>
      </c>
      <c r="V545">
        <v>0.10944375857173</v>
      </c>
      <c r="W545">
        <v>4.2714970915765798E-4</v>
      </c>
      <c r="X545">
        <v>8231.6</v>
      </c>
      <c r="Y545">
        <v>113.09</v>
      </c>
      <c r="Z545">
        <v>55583.750552657199</v>
      </c>
      <c r="AA545">
        <v>11.4645669291339</v>
      </c>
      <c r="AB545">
        <v>18.370976178265096</v>
      </c>
      <c r="AC545">
        <v>8.14</v>
      </c>
      <c r="AD545">
        <v>255.23018378378376</v>
      </c>
      <c r="AE545">
        <v>0.7863</v>
      </c>
      <c r="AF545">
        <v>9.6755539234179094E-2</v>
      </c>
      <c r="AG545">
        <v>1.214133177227698E-5</v>
      </c>
      <c r="AH545">
        <v>0.32295200800298801</v>
      </c>
      <c r="AI545">
        <v>163.40407113048084</v>
      </c>
      <c r="AJ545">
        <v>5.4777231916673532</v>
      </c>
      <c r="AK545">
        <v>1.2610118886309811</v>
      </c>
      <c r="AL545" t="s">
        <v>1561</v>
      </c>
      <c r="AM545">
        <v>0.5</v>
      </c>
      <c r="AN545">
        <v>1.0932627790173399</v>
      </c>
      <c r="AO545">
        <v>63</v>
      </c>
      <c r="AP545">
        <v>0</v>
      </c>
      <c r="AQ545">
        <v>16.239999999999998</v>
      </c>
      <c r="AR545">
        <v>3.1452232133413252</v>
      </c>
      <c r="AS545">
        <v>-8435.3800000000047</v>
      </c>
      <c r="AT545">
        <v>0.51636622611960958</v>
      </c>
      <c r="AU545">
        <v>19617895.949999999</v>
      </c>
    </row>
    <row r="546" spans="1:47" ht="15" x14ac:dyDescent="0.25">
      <c r="A546" t="s">
        <v>1321</v>
      </c>
      <c r="B546" t="s">
        <v>452</v>
      </c>
      <c r="C546" t="s">
        <v>168</v>
      </c>
      <c r="D546"/>
      <c r="E546">
        <v>90.966999999999999</v>
      </c>
      <c r="F546" t="s">
        <v>1539</v>
      </c>
      <c r="G546">
        <v>-134913</v>
      </c>
      <c r="H546">
        <v>0.38265201426252632</v>
      </c>
      <c r="I546">
        <v>-134913</v>
      </c>
      <c r="J546">
        <v>0</v>
      </c>
      <c r="K546">
        <v>0.79716819349005597</v>
      </c>
      <c r="L546" s="126">
        <v>137501.46679999999</v>
      </c>
      <c r="M546">
        <v>37884</v>
      </c>
      <c r="N546">
        <v>25</v>
      </c>
      <c r="O546">
        <v>6.38</v>
      </c>
      <c r="P546">
        <v>0</v>
      </c>
      <c r="Q546">
        <v>72.350000000000009</v>
      </c>
      <c r="R546">
        <v>10262.300000000001</v>
      </c>
      <c r="S546">
        <v>1160.2904570000001</v>
      </c>
      <c r="T546">
        <v>1364.89823967803</v>
      </c>
      <c r="U546">
        <v>0.37628504859796502</v>
      </c>
      <c r="V546">
        <v>0.121475900408961</v>
      </c>
      <c r="W546">
        <v>2.6767349341390003E-4</v>
      </c>
      <c r="X546">
        <v>8723.9</v>
      </c>
      <c r="Y546">
        <v>78.460000000000008</v>
      </c>
      <c r="Z546">
        <v>54369.4789701759</v>
      </c>
      <c r="AA546">
        <v>13.910112359550601</v>
      </c>
      <c r="AB546">
        <v>14.788305595207749</v>
      </c>
      <c r="AC546">
        <v>9.67</v>
      </c>
      <c r="AD546">
        <v>119.98867187176836</v>
      </c>
      <c r="AE546">
        <v>0.432</v>
      </c>
      <c r="AF546">
        <v>9.8706818004660607E-2</v>
      </c>
      <c r="AG546">
        <v>0.20162565275512973</v>
      </c>
      <c r="AH546">
        <v>0.30573591675169393</v>
      </c>
      <c r="AI546">
        <v>164.631191136307</v>
      </c>
      <c r="AJ546">
        <v>5.4264760758035804</v>
      </c>
      <c r="AK546">
        <v>1.0049993717935295</v>
      </c>
      <c r="AL546">
        <v>3.3982046906083134</v>
      </c>
      <c r="AM546">
        <v>4</v>
      </c>
      <c r="AN546">
        <v>1.3116242074659199</v>
      </c>
      <c r="AO546">
        <v>81</v>
      </c>
      <c r="AP546">
        <v>5.1068883610451303E-2</v>
      </c>
      <c r="AQ546">
        <v>9.26</v>
      </c>
      <c r="AR546">
        <v>3.9811410910963989</v>
      </c>
      <c r="AS546">
        <v>-44353.76999999996</v>
      </c>
      <c r="AT546">
        <v>0.4716012625487313</v>
      </c>
      <c r="AU546">
        <v>11907224.6</v>
      </c>
    </row>
    <row r="547" spans="1:47" ht="15" x14ac:dyDescent="0.25">
      <c r="A547" t="s">
        <v>1322</v>
      </c>
      <c r="B547" t="s">
        <v>306</v>
      </c>
      <c r="C547" t="s">
        <v>122</v>
      </c>
      <c r="D547"/>
      <c r="E547">
        <v>101.03100000000001</v>
      </c>
      <c r="F547" t="s">
        <v>1540</v>
      </c>
      <c r="G547">
        <v>3693603</v>
      </c>
      <c r="H547">
        <v>0.24610918373315563</v>
      </c>
      <c r="I547">
        <v>3378526</v>
      </c>
      <c r="J547">
        <v>0</v>
      </c>
      <c r="K547">
        <v>0.79075997908336337</v>
      </c>
      <c r="L547" s="126">
        <v>297716.01150000002</v>
      </c>
      <c r="M547">
        <v>77649</v>
      </c>
      <c r="N547">
        <v>42</v>
      </c>
      <c r="O547">
        <v>56.77000000000001</v>
      </c>
      <c r="P547">
        <v>0</v>
      </c>
      <c r="Q547">
        <v>-2</v>
      </c>
      <c r="R547">
        <v>15206.7</v>
      </c>
      <c r="S547">
        <v>5706.7048880000002</v>
      </c>
      <c r="T547">
        <v>6687.4798774726505</v>
      </c>
      <c r="U547">
        <v>8.8952066028054992E-3</v>
      </c>
      <c r="V547">
        <v>0.14070051049746901</v>
      </c>
      <c r="W547">
        <v>1.62700799887587E-2</v>
      </c>
      <c r="X547">
        <v>12976.5</v>
      </c>
      <c r="Y547">
        <v>378.17</v>
      </c>
      <c r="Z547">
        <v>81826.563873390303</v>
      </c>
      <c r="AA547">
        <v>13.952606635071101</v>
      </c>
      <c r="AB547">
        <v>15.090316228151361</v>
      </c>
      <c r="AC547">
        <v>35</v>
      </c>
      <c r="AD547">
        <v>163.0487110857143</v>
      </c>
      <c r="AE547">
        <v>0</v>
      </c>
      <c r="AF547">
        <v>0.12118190735404531</v>
      </c>
      <c r="AG547">
        <v>0.14198364196371654</v>
      </c>
      <c r="AH547">
        <v>0.26523258236450692</v>
      </c>
      <c r="AI547">
        <v>170.25166344995691</v>
      </c>
      <c r="AJ547">
        <v>6.8570775626404936</v>
      </c>
      <c r="AK547">
        <v>1.2719893760241094</v>
      </c>
      <c r="AL547">
        <v>4.9793825598820884</v>
      </c>
      <c r="AM547">
        <v>2</v>
      </c>
      <c r="AN547">
        <v>0.44722277812188299</v>
      </c>
      <c r="AO547">
        <v>10</v>
      </c>
      <c r="AP547">
        <v>0.11848958333333333</v>
      </c>
      <c r="AQ547">
        <v>65.5</v>
      </c>
      <c r="AR547" t="s">
        <v>1561</v>
      </c>
      <c r="AS547">
        <v>-290.31999999983236</v>
      </c>
      <c r="AT547">
        <v>7.2787674486415072E-2</v>
      </c>
      <c r="AU547">
        <v>86780285.780000001</v>
      </c>
    </row>
    <row r="548" spans="1:47" ht="15" x14ac:dyDescent="0.25">
      <c r="A548" t="s">
        <v>1323</v>
      </c>
      <c r="B548" t="s">
        <v>389</v>
      </c>
      <c r="C548" t="s">
        <v>347</v>
      </c>
      <c r="D548"/>
      <c r="E548">
        <v>83.444000000000003</v>
      </c>
      <c r="F548" t="s">
        <v>1539</v>
      </c>
      <c r="G548">
        <v>965849</v>
      </c>
      <c r="H548">
        <v>0.24907789873051059</v>
      </c>
      <c r="I548">
        <v>965849</v>
      </c>
      <c r="J548">
        <v>6.4836891723258142E-3</v>
      </c>
      <c r="K548">
        <v>0.69321105181619525</v>
      </c>
      <c r="L548" s="126">
        <v>164299.2776</v>
      </c>
      <c r="M548">
        <v>35984</v>
      </c>
      <c r="N548">
        <v>49</v>
      </c>
      <c r="O548">
        <v>53.379999999999995</v>
      </c>
      <c r="P548">
        <v>0</v>
      </c>
      <c r="Q548">
        <v>-19.78</v>
      </c>
      <c r="R548">
        <v>10709.800000000001</v>
      </c>
      <c r="S548">
        <v>1556.979636</v>
      </c>
      <c r="T548">
        <v>1821.93114275994</v>
      </c>
      <c r="U548">
        <v>0.38087018885069102</v>
      </c>
      <c r="V548">
        <v>0.14278145574923901</v>
      </c>
      <c r="W548">
        <v>2.38374280188723E-2</v>
      </c>
      <c r="X548">
        <v>9152.3000000000011</v>
      </c>
      <c r="Y548">
        <v>94.600000000000009</v>
      </c>
      <c r="Z548">
        <v>56269.513742071904</v>
      </c>
      <c r="AA548">
        <v>15.230088495575199</v>
      </c>
      <c r="AB548">
        <v>16.458558520084566</v>
      </c>
      <c r="AC548">
        <v>12</v>
      </c>
      <c r="AD548">
        <v>129.74830299999999</v>
      </c>
      <c r="AE548">
        <v>0.60909999999999997</v>
      </c>
      <c r="AF548">
        <v>0.11864222943812533</v>
      </c>
      <c r="AG548">
        <v>0.17267310305383221</v>
      </c>
      <c r="AH548">
        <v>0.29534900368070077</v>
      </c>
      <c r="AI548">
        <v>154.72970514817959</v>
      </c>
      <c r="AJ548">
        <v>6.5696774327448733</v>
      </c>
      <c r="AK548">
        <v>1.3119777013087821</v>
      </c>
      <c r="AL548">
        <v>2.9059057909352419</v>
      </c>
      <c r="AM548">
        <v>2</v>
      </c>
      <c r="AN548">
        <v>1.56872475662725</v>
      </c>
      <c r="AO548">
        <v>214</v>
      </c>
      <c r="AP548">
        <v>6.7453625632377737E-2</v>
      </c>
      <c r="AQ548">
        <v>2.93</v>
      </c>
      <c r="AR548">
        <v>3.3756117122851688</v>
      </c>
      <c r="AS548">
        <v>-4405.0499999999302</v>
      </c>
      <c r="AT548">
        <v>0.58537838334465031</v>
      </c>
      <c r="AU548">
        <v>16674926.16</v>
      </c>
    </row>
    <row r="549" spans="1:47" ht="15" x14ac:dyDescent="0.25">
      <c r="A549" t="s">
        <v>1324</v>
      </c>
      <c r="B549" t="s">
        <v>529</v>
      </c>
      <c r="C549" t="s">
        <v>212</v>
      </c>
      <c r="D549"/>
      <c r="E549">
        <v>77.347999999999999</v>
      </c>
      <c r="F549" t="s">
        <v>1543</v>
      </c>
      <c r="G549">
        <v>717547</v>
      </c>
      <c r="H549">
        <v>0.52294450908962109</v>
      </c>
      <c r="I549">
        <v>966809</v>
      </c>
      <c r="J549">
        <v>7.544474087469959E-3</v>
      </c>
      <c r="K549">
        <v>0.49957262998455115</v>
      </c>
      <c r="L549" s="126">
        <v>185476.68350000001</v>
      </c>
      <c r="M549">
        <v>34362</v>
      </c>
      <c r="N549">
        <v>28</v>
      </c>
      <c r="O549">
        <v>20.41</v>
      </c>
      <c r="P549">
        <v>0</v>
      </c>
      <c r="Q549">
        <v>-118.66000000000001</v>
      </c>
      <c r="R549">
        <v>12314.6</v>
      </c>
      <c r="S549">
        <v>440.14111100000002</v>
      </c>
      <c r="T549">
        <v>546.31266164323597</v>
      </c>
      <c r="U549">
        <v>0.55395177116277095</v>
      </c>
      <c r="V549">
        <v>0.194242550544205</v>
      </c>
      <c r="W549">
        <v>1.09111393595769E-2</v>
      </c>
      <c r="X549">
        <v>9921.3000000000011</v>
      </c>
      <c r="Y549">
        <v>39.46</v>
      </c>
      <c r="Z549">
        <v>45124.700456158105</v>
      </c>
      <c r="AA549">
        <v>11.232558139534898</v>
      </c>
      <c r="AB549">
        <v>11.154108236188545</v>
      </c>
      <c r="AC549">
        <v>8.7799999999999994</v>
      </c>
      <c r="AD549">
        <v>50.12996708428247</v>
      </c>
      <c r="AE549">
        <v>0.40970000000000001</v>
      </c>
      <c r="AF549">
        <v>0.11243446375156942</v>
      </c>
      <c r="AG549">
        <v>0.10942103282200888</v>
      </c>
      <c r="AH549">
        <v>0.26008044433848537</v>
      </c>
      <c r="AI549">
        <v>272.98063506728414</v>
      </c>
      <c r="AJ549">
        <v>5.4119641281731168</v>
      </c>
      <c r="AK549">
        <v>1.9444580940491054</v>
      </c>
      <c r="AL549">
        <v>1.6863245110278819</v>
      </c>
      <c r="AM549">
        <v>0.5</v>
      </c>
      <c r="AN549">
        <v>1.4046976146077601</v>
      </c>
      <c r="AO549">
        <v>98</v>
      </c>
      <c r="AP549">
        <v>2.8708133971291867E-2</v>
      </c>
      <c r="AQ549">
        <v>2.14</v>
      </c>
      <c r="AR549">
        <v>2.8199298339748018</v>
      </c>
      <c r="AS549">
        <v>19714.200000000012</v>
      </c>
      <c r="AT549">
        <v>0.72471707324285317</v>
      </c>
      <c r="AU549">
        <v>5420147.3799999999</v>
      </c>
    </row>
    <row r="550" spans="1:47" ht="15" x14ac:dyDescent="0.25">
      <c r="A550" t="s">
        <v>1325</v>
      </c>
      <c r="B550" t="s">
        <v>307</v>
      </c>
      <c r="C550" t="s">
        <v>308</v>
      </c>
      <c r="D550"/>
      <c r="E550">
        <v>78.313000000000002</v>
      </c>
      <c r="F550" t="s">
        <v>1543</v>
      </c>
      <c r="G550">
        <v>-238706</v>
      </c>
      <c r="H550">
        <v>0.35557743551377918</v>
      </c>
      <c r="I550">
        <v>-238706</v>
      </c>
      <c r="J550">
        <v>0</v>
      </c>
      <c r="K550">
        <v>0.6426427429928312</v>
      </c>
      <c r="L550" s="126">
        <v>118823.6102</v>
      </c>
      <c r="M550">
        <v>32546</v>
      </c>
      <c r="N550">
        <v>44</v>
      </c>
      <c r="O550">
        <v>103.35</v>
      </c>
      <c r="P550">
        <v>0</v>
      </c>
      <c r="Q550">
        <v>-170.68</v>
      </c>
      <c r="R550">
        <v>11738.2</v>
      </c>
      <c r="S550">
        <v>1915.042991</v>
      </c>
      <c r="T550">
        <v>2434.64533596706</v>
      </c>
      <c r="U550">
        <v>0.55427509273497499</v>
      </c>
      <c r="V550">
        <v>0.17395394372435899</v>
      </c>
      <c r="W550">
        <v>2.1556765505811701E-3</v>
      </c>
      <c r="X550">
        <v>9233.1</v>
      </c>
      <c r="Y550">
        <v>130.30000000000001</v>
      </c>
      <c r="Z550">
        <v>55524.353415195699</v>
      </c>
      <c r="AA550">
        <v>13.213333333333299</v>
      </c>
      <c r="AB550">
        <v>14.697183353798925</v>
      </c>
      <c r="AC550">
        <v>15.25</v>
      </c>
      <c r="AD550">
        <v>125.57658957377049</v>
      </c>
      <c r="AE550">
        <v>0.31009999999999999</v>
      </c>
      <c r="AF550">
        <v>0.12685297526886766</v>
      </c>
      <c r="AG550">
        <v>0.14227244517918236</v>
      </c>
      <c r="AH550">
        <v>0.27497199695521329</v>
      </c>
      <c r="AI550">
        <v>138.20577461908269</v>
      </c>
      <c r="AJ550">
        <v>5.0631710431858536</v>
      </c>
      <c r="AK550">
        <v>0.98116870064608763</v>
      </c>
      <c r="AL550">
        <v>3.3418189065628896</v>
      </c>
      <c r="AM550">
        <v>3.5</v>
      </c>
      <c r="AN550">
        <v>1.0531553427496501</v>
      </c>
      <c r="AO550">
        <v>53</v>
      </c>
      <c r="AP550">
        <v>2.8184892897406989E-2</v>
      </c>
      <c r="AQ550">
        <v>12.32</v>
      </c>
      <c r="AR550">
        <v>2.9572161056846928</v>
      </c>
      <c r="AS550">
        <v>-1127.6499999999069</v>
      </c>
      <c r="AT550">
        <v>0.5530569197429458</v>
      </c>
      <c r="AU550">
        <v>22776123.18</v>
      </c>
    </row>
    <row r="551" spans="1:47" ht="15" x14ac:dyDescent="0.25">
      <c r="A551" t="s">
        <v>1326</v>
      </c>
      <c r="B551" t="s">
        <v>694</v>
      </c>
      <c r="C551" t="s">
        <v>250</v>
      </c>
      <c r="D551"/>
      <c r="E551">
        <v>83.747</v>
      </c>
      <c r="F551" t="s">
        <v>1540</v>
      </c>
      <c r="G551">
        <v>1982122</v>
      </c>
      <c r="H551">
        <v>0.60358545207283654</v>
      </c>
      <c r="I551">
        <v>2023495</v>
      </c>
      <c r="J551">
        <v>6.2296173763608329E-4</v>
      </c>
      <c r="K551">
        <v>0.57623166744927257</v>
      </c>
      <c r="L551" s="126">
        <v>84625.824800000002</v>
      </c>
      <c r="M551">
        <v>36940</v>
      </c>
      <c r="N551">
        <v>11</v>
      </c>
      <c r="O551">
        <v>15.44</v>
      </c>
      <c r="P551">
        <v>0</v>
      </c>
      <c r="Q551">
        <v>183.35</v>
      </c>
      <c r="R551">
        <v>10387.4</v>
      </c>
      <c r="S551">
        <v>1022.228343</v>
      </c>
      <c r="T551">
        <v>1267.89370627989</v>
      </c>
      <c r="U551">
        <v>0.52411388871067499</v>
      </c>
      <c r="V551">
        <v>0.14568247302060999</v>
      </c>
      <c r="W551" t="s">
        <v>1561</v>
      </c>
      <c r="X551">
        <v>8374.7000000000007</v>
      </c>
      <c r="Y551">
        <v>54.27</v>
      </c>
      <c r="Z551">
        <v>55910.271052146709</v>
      </c>
      <c r="AA551">
        <v>8.6779661016949206</v>
      </c>
      <c r="AB551">
        <v>18.835974626865671</v>
      </c>
      <c r="AC551">
        <v>8.1999999999999993</v>
      </c>
      <c r="AD551">
        <v>124.6619930487805</v>
      </c>
      <c r="AE551">
        <v>0.40970000000000001</v>
      </c>
      <c r="AF551">
        <v>0.11651181362622827</v>
      </c>
      <c r="AG551">
        <v>0.15991226699370262</v>
      </c>
      <c r="AH551">
        <v>0.27869127508018654</v>
      </c>
      <c r="AI551">
        <v>201.6917271095466</v>
      </c>
      <c r="AJ551">
        <v>5.2858503213289678</v>
      </c>
      <c r="AK551">
        <v>1.6062543470352855</v>
      </c>
      <c r="AL551">
        <v>3.0664517036498125</v>
      </c>
      <c r="AM551">
        <v>0</v>
      </c>
      <c r="AN551">
        <v>1.07580581258893</v>
      </c>
      <c r="AO551">
        <v>49</v>
      </c>
      <c r="AP551">
        <v>0</v>
      </c>
      <c r="AQ551">
        <v>12.92</v>
      </c>
      <c r="AR551">
        <v>3.0537544425646881</v>
      </c>
      <c r="AS551">
        <v>35124.259999999951</v>
      </c>
      <c r="AT551">
        <v>0.55459994008185876</v>
      </c>
      <c r="AU551">
        <v>10618275.470000001</v>
      </c>
    </row>
    <row r="552" spans="1:47" ht="15" x14ac:dyDescent="0.25">
      <c r="A552" t="s">
        <v>1327</v>
      </c>
      <c r="B552" t="s">
        <v>624</v>
      </c>
      <c r="C552" t="s">
        <v>141</v>
      </c>
      <c r="D552"/>
      <c r="E552">
        <v>90.084000000000003</v>
      </c>
      <c r="F552" t="s">
        <v>1539</v>
      </c>
      <c r="G552">
        <v>606974</v>
      </c>
      <c r="H552">
        <v>0.22724038628271592</v>
      </c>
      <c r="I552">
        <v>551591</v>
      </c>
      <c r="J552">
        <v>0</v>
      </c>
      <c r="K552">
        <v>0.73490435717626557</v>
      </c>
      <c r="L552" s="126">
        <v>124235.21090000001</v>
      </c>
      <c r="M552">
        <v>42871</v>
      </c>
      <c r="N552" t="s">
        <v>1561</v>
      </c>
      <c r="O552">
        <v>49.33</v>
      </c>
      <c r="P552">
        <v>0</v>
      </c>
      <c r="Q552">
        <v>-31.61</v>
      </c>
      <c r="R552">
        <v>11053</v>
      </c>
      <c r="S552">
        <v>1816.4673479999999</v>
      </c>
      <c r="T552">
        <v>2138.0681400183798</v>
      </c>
      <c r="U552">
        <v>0.30723549950648499</v>
      </c>
      <c r="V552">
        <v>0.14354596535252401</v>
      </c>
      <c r="W552">
        <v>4.2500075811987602E-3</v>
      </c>
      <c r="X552">
        <v>9390.5</v>
      </c>
      <c r="Y552">
        <v>80.930000000000007</v>
      </c>
      <c r="Z552">
        <v>64699.873100210105</v>
      </c>
      <c r="AA552">
        <v>9.8709677419354804</v>
      </c>
      <c r="AB552">
        <v>22.444919658964533</v>
      </c>
      <c r="AC552">
        <v>10</v>
      </c>
      <c r="AD552">
        <v>181.64673479999999</v>
      </c>
      <c r="AE552">
        <v>0.432</v>
      </c>
      <c r="AF552">
        <v>0.10520431535956502</v>
      </c>
      <c r="AG552">
        <v>0.17229349982306072</v>
      </c>
      <c r="AH552">
        <v>0.28262825432864663</v>
      </c>
      <c r="AI552">
        <v>101.51407356869264</v>
      </c>
      <c r="AJ552">
        <v>13.334282824557883</v>
      </c>
      <c r="AK552">
        <v>1.4629403406779937</v>
      </c>
      <c r="AL552">
        <v>3.6326443488776929</v>
      </c>
      <c r="AM552">
        <v>3.8</v>
      </c>
      <c r="AN552">
        <v>1.02557844935806</v>
      </c>
      <c r="AO552">
        <v>61</v>
      </c>
      <c r="AP552">
        <v>1.0729613733905579E-2</v>
      </c>
      <c r="AQ552">
        <v>14.8</v>
      </c>
      <c r="AR552">
        <v>3.6959196394058202</v>
      </c>
      <c r="AS552">
        <v>47921.309999999939</v>
      </c>
      <c r="AT552">
        <v>0.37926791171683527</v>
      </c>
      <c r="AU552">
        <v>20077464.399999999</v>
      </c>
    </row>
    <row r="553" spans="1:47" ht="15" x14ac:dyDescent="0.25">
      <c r="A553" t="s">
        <v>1328</v>
      </c>
      <c r="B553" t="s">
        <v>524</v>
      </c>
      <c r="C553" t="s">
        <v>179</v>
      </c>
      <c r="D553"/>
      <c r="E553">
        <v>97.838000000000008</v>
      </c>
      <c r="F553" t="s">
        <v>1543</v>
      </c>
      <c r="G553">
        <v>-625682</v>
      </c>
      <c r="H553">
        <v>0.51230741508164124</v>
      </c>
      <c r="I553">
        <v>-836653</v>
      </c>
      <c r="J553">
        <v>0</v>
      </c>
      <c r="K553">
        <v>0.77315537239030208</v>
      </c>
      <c r="L553" s="126">
        <v>267282.14569999999</v>
      </c>
      <c r="M553">
        <v>51083</v>
      </c>
      <c r="N553">
        <v>15</v>
      </c>
      <c r="O553">
        <v>12.33</v>
      </c>
      <c r="P553">
        <v>0</v>
      </c>
      <c r="Q553">
        <v>120.41</v>
      </c>
      <c r="R553">
        <v>11387</v>
      </c>
      <c r="S553">
        <v>1040.347749</v>
      </c>
      <c r="T553">
        <v>1199.80881157724</v>
      </c>
      <c r="U553">
        <v>0.15667691611451701</v>
      </c>
      <c r="V553">
        <v>7.9603679711523101E-2</v>
      </c>
      <c r="W553">
        <v>8.94408240796799E-3</v>
      </c>
      <c r="X553">
        <v>9873.6</v>
      </c>
      <c r="Y553">
        <v>51.97</v>
      </c>
      <c r="Z553">
        <v>58201.5316528767</v>
      </c>
      <c r="AA553">
        <v>15.344262295082</v>
      </c>
      <c r="AB553">
        <v>20.018236463344238</v>
      </c>
      <c r="AC553">
        <v>9.1300000000000008</v>
      </c>
      <c r="AD553">
        <v>113.9482748083242</v>
      </c>
      <c r="AE553">
        <v>0.3765</v>
      </c>
      <c r="AF553">
        <v>0.11043120219358987</v>
      </c>
      <c r="AG553">
        <v>9.7976559582379618E-3</v>
      </c>
      <c r="AH553">
        <v>0.28665643917099731</v>
      </c>
      <c r="AI553">
        <v>229.97310296482411</v>
      </c>
      <c r="AJ553">
        <v>6.4380133081437148</v>
      </c>
      <c r="AK553">
        <v>1.252949526022771</v>
      </c>
      <c r="AL553">
        <v>2.5340988999047029</v>
      </c>
      <c r="AM553">
        <v>1.5</v>
      </c>
      <c r="AN553">
        <v>0.87252464215708303</v>
      </c>
      <c r="AO553">
        <v>48</v>
      </c>
      <c r="AP553">
        <v>3.5335689045936397E-2</v>
      </c>
      <c r="AQ553">
        <v>11.9</v>
      </c>
      <c r="AR553" t="s">
        <v>1561</v>
      </c>
      <c r="AS553">
        <v>3787.0100000000093</v>
      </c>
      <c r="AT553">
        <v>0.35487599679945525</v>
      </c>
      <c r="AU553">
        <v>11846439.550000001</v>
      </c>
    </row>
    <row r="554" spans="1:47" ht="15" x14ac:dyDescent="0.25">
      <c r="A554" t="s">
        <v>1329</v>
      </c>
      <c r="B554" t="s">
        <v>310</v>
      </c>
      <c r="C554" t="s">
        <v>311</v>
      </c>
      <c r="D554"/>
      <c r="E554">
        <v>82.488</v>
      </c>
      <c r="F554" t="s">
        <v>1540</v>
      </c>
      <c r="G554">
        <v>1080423</v>
      </c>
      <c r="H554">
        <v>0.20689277189485214</v>
      </c>
      <c r="I554">
        <v>1133047</v>
      </c>
      <c r="J554">
        <v>1.4531428754050511E-3</v>
      </c>
      <c r="K554">
        <v>0.71460559587968042</v>
      </c>
      <c r="L554" s="126">
        <v>112295.8999</v>
      </c>
      <c r="M554">
        <v>32565</v>
      </c>
      <c r="N554">
        <v>41</v>
      </c>
      <c r="O554">
        <v>73.11</v>
      </c>
      <c r="P554">
        <v>0</v>
      </c>
      <c r="Q554">
        <v>-264.79000000000002</v>
      </c>
      <c r="R554">
        <v>10586.7</v>
      </c>
      <c r="S554">
        <v>2037.4380880000001</v>
      </c>
      <c r="T554">
        <v>2489.22814586512</v>
      </c>
      <c r="U554">
        <v>0.49038675083411898</v>
      </c>
      <c r="V554">
        <v>0.17218341164141401</v>
      </c>
      <c r="W554">
        <v>3.9480630343453199E-3</v>
      </c>
      <c r="X554">
        <v>8665.2000000000007</v>
      </c>
      <c r="Y554">
        <v>136.44999999999999</v>
      </c>
      <c r="Z554">
        <v>51162.201539025307</v>
      </c>
      <c r="AA554">
        <v>13.181818181818199</v>
      </c>
      <c r="AB554">
        <v>14.931755866617811</v>
      </c>
      <c r="AC554">
        <v>9</v>
      </c>
      <c r="AD554">
        <v>226.3820097777778</v>
      </c>
      <c r="AE554">
        <v>0.56489999999999996</v>
      </c>
      <c r="AF554">
        <v>0.10930584014904285</v>
      </c>
      <c r="AG554">
        <v>0.16353680574511723</v>
      </c>
      <c r="AH554">
        <v>0.2866334974006331</v>
      </c>
      <c r="AI554">
        <v>188.65358523718734</v>
      </c>
      <c r="AJ554">
        <v>5.5241585191352085</v>
      </c>
      <c r="AK554">
        <v>1.5655404948357052</v>
      </c>
      <c r="AL554">
        <v>3.0290509665166376</v>
      </c>
      <c r="AM554">
        <v>2.5</v>
      </c>
      <c r="AN554">
        <v>0.63986900136959202</v>
      </c>
      <c r="AO554">
        <v>71</v>
      </c>
      <c r="AP554">
        <v>3.2178217821782179E-2</v>
      </c>
      <c r="AQ554">
        <v>2.56</v>
      </c>
      <c r="AR554">
        <v>3.2030241874818497</v>
      </c>
      <c r="AS554">
        <v>14199.060000000056</v>
      </c>
      <c r="AT554">
        <v>0.59921111848555741</v>
      </c>
      <c r="AU554">
        <v>21569658.52</v>
      </c>
    </row>
    <row r="555" spans="1:47" ht="15" x14ac:dyDescent="0.25">
      <c r="A555" t="s">
        <v>1330</v>
      </c>
      <c r="B555" t="s">
        <v>309</v>
      </c>
      <c r="C555" t="s">
        <v>141</v>
      </c>
      <c r="D555"/>
      <c r="E555">
        <v>87.828000000000003</v>
      </c>
      <c r="F555" t="s">
        <v>1540</v>
      </c>
      <c r="G555">
        <v>1892887</v>
      </c>
      <c r="H555">
        <v>0.44961048594710401</v>
      </c>
      <c r="I555">
        <v>1892887</v>
      </c>
      <c r="J555">
        <v>1.0032976598020424E-2</v>
      </c>
      <c r="K555">
        <v>0.63332470182522282</v>
      </c>
      <c r="L555" s="126">
        <v>191645.7237</v>
      </c>
      <c r="M555">
        <v>40284</v>
      </c>
      <c r="N555">
        <v>80</v>
      </c>
      <c r="O555">
        <v>98.820000000000007</v>
      </c>
      <c r="P555">
        <v>0</v>
      </c>
      <c r="Q555">
        <v>-84.1</v>
      </c>
      <c r="R555">
        <v>11070.6</v>
      </c>
      <c r="S555">
        <v>2780.6664209999999</v>
      </c>
      <c r="T555">
        <v>3293.28062296904</v>
      </c>
      <c r="U555">
        <v>0.31073087353256501</v>
      </c>
      <c r="V555">
        <v>0.147030816394355</v>
      </c>
      <c r="W555">
        <v>1.02731919888927E-2</v>
      </c>
      <c r="X555">
        <v>9347.4</v>
      </c>
      <c r="Y555">
        <v>163.77000000000001</v>
      </c>
      <c r="Z555">
        <v>62204.676619649501</v>
      </c>
      <c r="AA555">
        <v>16.144329896907198</v>
      </c>
      <c r="AB555">
        <v>16.979095200586187</v>
      </c>
      <c r="AC555">
        <v>40.5</v>
      </c>
      <c r="AD555">
        <v>68.658430148148142</v>
      </c>
      <c r="AE555">
        <v>0.3987</v>
      </c>
      <c r="AF555">
        <v>0.15112779127139697</v>
      </c>
      <c r="AG555">
        <v>0.12718814623394584</v>
      </c>
      <c r="AH555">
        <v>0.28448406181867764</v>
      </c>
      <c r="AI555">
        <v>188.37822330792983</v>
      </c>
      <c r="AJ555">
        <v>5.2634167657788886</v>
      </c>
      <c r="AK555">
        <v>0.91650419898552349</v>
      </c>
      <c r="AL555">
        <v>2.2515134865802371</v>
      </c>
      <c r="AM555">
        <v>0</v>
      </c>
      <c r="AN555">
        <v>0.92323832066224298</v>
      </c>
      <c r="AO555">
        <v>37</v>
      </c>
      <c r="AP555">
        <v>6.17399438727783E-2</v>
      </c>
      <c r="AQ555">
        <v>29.51</v>
      </c>
      <c r="AR555">
        <v>3.2625929339772699</v>
      </c>
      <c r="AS555">
        <v>30584.530000000028</v>
      </c>
      <c r="AT555">
        <v>0.50506277937720001</v>
      </c>
      <c r="AU555">
        <v>30783642.170000002</v>
      </c>
    </row>
    <row r="556" spans="1:47" ht="15" x14ac:dyDescent="0.25">
      <c r="A556" t="s">
        <v>1331</v>
      </c>
      <c r="B556" t="s">
        <v>525</v>
      </c>
      <c r="C556" t="s">
        <v>179</v>
      </c>
      <c r="D556"/>
      <c r="E556">
        <v>82.409000000000006</v>
      </c>
      <c r="F556" t="s">
        <v>1543</v>
      </c>
      <c r="G556">
        <v>787898</v>
      </c>
      <c r="H556">
        <v>1.1907371412765266</v>
      </c>
      <c r="I556">
        <v>672514</v>
      </c>
      <c r="J556">
        <v>0</v>
      </c>
      <c r="K556">
        <v>0.50732538601457799</v>
      </c>
      <c r="L556" s="126">
        <v>194365.26019999999</v>
      </c>
      <c r="M556">
        <v>40988</v>
      </c>
      <c r="N556">
        <v>16</v>
      </c>
      <c r="O556">
        <v>3.8600000000000003</v>
      </c>
      <c r="P556">
        <v>0</v>
      </c>
      <c r="Q556">
        <v>-40.639999999999993</v>
      </c>
      <c r="R556">
        <v>12746.7</v>
      </c>
      <c r="S556">
        <v>204.119721</v>
      </c>
      <c r="T556">
        <v>241.80616595079701</v>
      </c>
      <c r="U556">
        <v>0.35681615986531701</v>
      </c>
      <c r="V556">
        <v>0.14147225392298099</v>
      </c>
      <c r="W556" t="s">
        <v>1561</v>
      </c>
      <c r="X556">
        <v>10760.1</v>
      </c>
      <c r="Y556">
        <v>18.7</v>
      </c>
      <c r="Z556">
        <v>41317.856149732601</v>
      </c>
      <c r="AA556">
        <v>7.1851851851851896</v>
      </c>
      <c r="AB556">
        <v>10.915493101604278</v>
      </c>
      <c r="AC556">
        <v>3.62</v>
      </c>
      <c r="AD556">
        <v>56.386663259668509</v>
      </c>
      <c r="AE556">
        <v>0.3987</v>
      </c>
      <c r="AF556">
        <v>0.13661270075519386</v>
      </c>
      <c r="AG556">
        <v>0.12642555888379436</v>
      </c>
      <c r="AH556">
        <v>0.27153299601107472</v>
      </c>
      <c r="AI556">
        <v>351.72005746568703</v>
      </c>
      <c r="AJ556">
        <v>3.8175199531987802</v>
      </c>
      <c r="AK556">
        <v>0.99676625854888357</v>
      </c>
      <c r="AL556">
        <v>2.1659294081595699</v>
      </c>
      <c r="AM556">
        <v>4</v>
      </c>
      <c r="AN556">
        <v>1.2632083592764201</v>
      </c>
      <c r="AO556">
        <v>48</v>
      </c>
      <c r="AP556">
        <v>4.4247787610619468E-2</v>
      </c>
      <c r="AQ556">
        <v>2.77</v>
      </c>
      <c r="AR556" t="s">
        <v>1561</v>
      </c>
      <c r="AS556">
        <v>10727.030000000013</v>
      </c>
      <c r="AT556">
        <v>0.58759089176341217</v>
      </c>
      <c r="AU556">
        <v>2601854.46</v>
      </c>
    </row>
    <row r="557" spans="1:47" ht="15" x14ac:dyDescent="0.25">
      <c r="A557" t="s">
        <v>1332</v>
      </c>
      <c r="B557" t="s">
        <v>478</v>
      </c>
      <c r="C557" t="s">
        <v>204</v>
      </c>
      <c r="D557"/>
      <c r="E557">
        <v>85.576000000000008</v>
      </c>
      <c r="F557" t="s">
        <v>1542</v>
      </c>
      <c r="G557">
        <v>39298</v>
      </c>
      <c r="H557">
        <v>0.57839497180914246</v>
      </c>
      <c r="I557">
        <v>39298</v>
      </c>
      <c r="J557">
        <v>6.9310528957876122E-2</v>
      </c>
      <c r="K557">
        <v>0.66970107801613354</v>
      </c>
      <c r="L557" s="126">
        <v>220277.7592</v>
      </c>
      <c r="M557">
        <v>37284</v>
      </c>
      <c r="N557">
        <v>32</v>
      </c>
      <c r="O557">
        <v>36.85</v>
      </c>
      <c r="P557">
        <v>0</v>
      </c>
      <c r="Q557">
        <v>37.799999999999997</v>
      </c>
      <c r="R557">
        <v>11633.5</v>
      </c>
      <c r="S557">
        <v>1804.360369</v>
      </c>
      <c r="T557">
        <v>2190.70739513533</v>
      </c>
      <c r="U557">
        <v>0.386505352246517</v>
      </c>
      <c r="V557">
        <v>0.15409494066536999</v>
      </c>
      <c r="W557">
        <v>2.21685205944578E-3</v>
      </c>
      <c r="X557">
        <v>9581.9</v>
      </c>
      <c r="Y557">
        <v>110.63</v>
      </c>
      <c r="Z557">
        <v>59721.872819307602</v>
      </c>
      <c r="AA557">
        <v>13.377192982456098</v>
      </c>
      <c r="AB557">
        <v>16.309865036608514</v>
      </c>
      <c r="AC557">
        <v>11.25</v>
      </c>
      <c r="AD557">
        <v>160.38758835555555</v>
      </c>
      <c r="AE557">
        <v>0.7974</v>
      </c>
      <c r="AF557">
        <v>0.11879847548785412</v>
      </c>
      <c r="AG557">
        <v>0.1490793878986309</v>
      </c>
      <c r="AH557">
        <v>0.27200449192076193</v>
      </c>
      <c r="AI557">
        <v>157.08336586725378</v>
      </c>
      <c r="AJ557">
        <v>7.8995335438460321</v>
      </c>
      <c r="AK557">
        <v>1.7157932506571172</v>
      </c>
      <c r="AL557">
        <v>4.9076520542628819</v>
      </c>
      <c r="AM557">
        <v>0</v>
      </c>
      <c r="AN557">
        <v>0.76937914795601303</v>
      </c>
      <c r="AO557">
        <v>30</v>
      </c>
      <c r="AP557">
        <v>3.5331905781584586E-2</v>
      </c>
      <c r="AQ557">
        <v>27.43</v>
      </c>
      <c r="AR557">
        <v>2.9037108918982022</v>
      </c>
      <c r="AS557">
        <v>61249.550000000047</v>
      </c>
      <c r="AT557">
        <v>0.50594106126701344</v>
      </c>
      <c r="AU557">
        <v>20991110.18</v>
      </c>
    </row>
    <row r="558" spans="1:47" ht="15" x14ac:dyDescent="0.25">
      <c r="A558" t="s">
        <v>1333</v>
      </c>
      <c r="B558" t="s">
        <v>390</v>
      </c>
      <c r="C558" t="s">
        <v>196</v>
      </c>
      <c r="D558"/>
      <c r="E558">
        <v>100.69500000000001</v>
      </c>
      <c r="F558" t="s">
        <v>1539</v>
      </c>
      <c r="G558">
        <v>1639512</v>
      </c>
      <c r="H558">
        <v>0.57983049117954011</v>
      </c>
      <c r="I558">
        <v>1583113</v>
      </c>
      <c r="J558">
        <v>0</v>
      </c>
      <c r="K558">
        <v>0.68714404882058788</v>
      </c>
      <c r="L558" s="126">
        <v>121754.81269999999</v>
      </c>
      <c r="M558">
        <v>41142</v>
      </c>
      <c r="N558">
        <v>31</v>
      </c>
      <c r="O558">
        <v>10.45</v>
      </c>
      <c r="P558">
        <v>0</v>
      </c>
      <c r="Q558">
        <v>2.5199999999999996</v>
      </c>
      <c r="R558">
        <v>9372.6</v>
      </c>
      <c r="S558">
        <v>1366.866438</v>
      </c>
      <c r="T558">
        <v>1504.8084207969</v>
      </c>
      <c r="U558">
        <v>0.158563361404298</v>
      </c>
      <c r="V558">
        <v>6.8830605086522695E-2</v>
      </c>
      <c r="W558">
        <v>1.4632007520254901E-3</v>
      </c>
      <c r="X558">
        <v>8513.5</v>
      </c>
      <c r="Y558">
        <v>77.210000000000008</v>
      </c>
      <c r="Z558">
        <v>63708.846004403604</v>
      </c>
      <c r="AA558">
        <v>15.525</v>
      </c>
      <c r="AB558">
        <v>17.703230643699001</v>
      </c>
      <c r="AC558">
        <v>19.53</v>
      </c>
      <c r="AD558">
        <v>69.988040860215051</v>
      </c>
      <c r="AE558">
        <v>0.52049999999999996</v>
      </c>
      <c r="AF558">
        <v>0.10899500175911099</v>
      </c>
      <c r="AG558">
        <v>0.14434239809295935</v>
      </c>
      <c r="AH558">
        <v>0.25611324093003079</v>
      </c>
      <c r="AI558">
        <v>167.53648610691837</v>
      </c>
      <c r="AJ558">
        <v>6.4151221397379912</v>
      </c>
      <c r="AK558">
        <v>0.62343956331877726</v>
      </c>
      <c r="AL558">
        <v>2.4567748908296947</v>
      </c>
      <c r="AM558">
        <v>0.5</v>
      </c>
      <c r="AN558">
        <v>1.2620276497059799</v>
      </c>
      <c r="AO558">
        <v>76</v>
      </c>
      <c r="AP558">
        <v>0</v>
      </c>
      <c r="AQ558">
        <v>7.24</v>
      </c>
      <c r="AR558" t="s">
        <v>1561</v>
      </c>
      <c r="AS558">
        <v>-97671.080000000075</v>
      </c>
      <c r="AT558">
        <v>0.68868794951306311</v>
      </c>
      <c r="AU558">
        <v>12811160.49</v>
      </c>
    </row>
    <row r="559" spans="1:47" ht="15" x14ac:dyDescent="0.25">
      <c r="A559" t="s">
        <v>1334</v>
      </c>
      <c r="B559" t="s">
        <v>755</v>
      </c>
      <c r="C559" t="s">
        <v>756</v>
      </c>
      <c r="D559"/>
      <c r="E559">
        <v>76.974000000000004</v>
      </c>
      <c r="F559" t="s">
        <v>1541</v>
      </c>
      <c r="G559">
        <v>1566630</v>
      </c>
      <c r="H559">
        <v>0.73148173228645685</v>
      </c>
      <c r="I559">
        <v>1566630</v>
      </c>
      <c r="J559">
        <v>0</v>
      </c>
      <c r="K559">
        <v>0.78453352048924674</v>
      </c>
      <c r="L559" s="126">
        <v>131189.52770000001</v>
      </c>
      <c r="M559">
        <v>32066</v>
      </c>
      <c r="N559">
        <v>65</v>
      </c>
      <c r="O559">
        <v>48.82</v>
      </c>
      <c r="P559">
        <v>0</v>
      </c>
      <c r="Q559">
        <v>-78.61999999999999</v>
      </c>
      <c r="R559">
        <v>12658.800000000001</v>
      </c>
      <c r="S559">
        <v>2044.5821989999999</v>
      </c>
      <c r="T559">
        <v>2665.39429212914</v>
      </c>
      <c r="U559">
        <v>0.79805006753851704</v>
      </c>
      <c r="V559">
        <v>0.17388095141094401</v>
      </c>
      <c r="W559" t="s">
        <v>1561</v>
      </c>
      <c r="X559">
        <v>9710.4</v>
      </c>
      <c r="Y559">
        <v>157.80000000000001</v>
      </c>
      <c r="Z559">
        <v>50714.531051964499</v>
      </c>
      <c r="AA559">
        <v>13.493827160493799</v>
      </c>
      <c r="AB559">
        <v>12.956794670468947</v>
      </c>
      <c r="AC559">
        <v>16.2</v>
      </c>
      <c r="AD559">
        <v>126.20877771604938</v>
      </c>
      <c r="AE559">
        <v>0.432</v>
      </c>
      <c r="AF559">
        <v>9.480256525243172E-2</v>
      </c>
      <c r="AG559">
        <v>0.26221218295622195</v>
      </c>
      <c r="AH559">
        <v>0.35915098236493215</v>
      </c>
      <c r="AI559">
        <v>199.76746359220357</v>
      </c>
      <c r="AJ559">
        <v>5.5089982151644916</v>
      </c>
      <c r="AK559">
        <v>1.5402398632850276</v>
      </c>
      <c r="AL559">
        <v>2.9280278179712615</v>
      </c>
      <c r="AM559">
        <v>0.5</v>
      </c>
      <c r="AN559">
        <v>2.0150368599278399</v>
      </c>
      <c r="AO559">
        <v>416</v>
      </c>
      <c r="AP559">
        <v>2.935995302407516E-3</v>
      </c>
      <c r="AQ559">
        <v>3.92</v>
      </c>
      <c r="AR559">
        <v>2.5172936001614867</v>
      </c>
      <c r="AS559">
        <v>87895.260000000009</v>
      </c>
      <c r="AT559">
        <v>0.59749234969360221</v>
      </c>
      <c r="AU559">
        <v>25881946.34</v>
      </c>
    </row>
    <row r="560" spans="1:47" ht="15" x14ac:dyDescent="0.25">
      <c r="A560" t="s">
        <v>1335</v>
      </c>
      <c r="B560" t="s">
        <v>312</v>
      </c>
      <c r="C560" t="s">
        <v>128</v>
      </c>
      <c r="D560"/>
      <c r="E560">
        <v>94.391000000000005</v>
      </c>
      <c r="F560" t="s">
        <v>1539</v>
      </c>
      <c r="G560">
        <v>386893</v>
      </c>
      <c r="H560">
        <v>0.28159120861449582</v>
      </c>
      <c r="I560">
        <v>430970</v>
      </c>
      <c r="J560">
        <v>0</v>
      </c>
      <c r="K560">
        <v>0.75634622587423717</v>
      </c>
      <c r="L560" s="126">
        <v>132117.31649999999</v>
      </c>
      <c r="M560">
        <v>43913</v>
      </c>
      <c r="N560">
        <v>126</v>
      </c>
      <c r="O560">
        <v>52.74</v>
      </c>
      <c r="P560">
        <v>0</v>
      </c>
      <c r="Q560">
        <v>-24.550000000000004</v>
      </c>
      <c r="R560">
        <v>9334.2000000000007</v>
      </c>
      <c r="S560">
        <v>4627.5021459999998</v>
      </c>
      <c r="T560">
        <v>5280.5110569834005</v>
      </c>
      <c r="U560">
        <v>0.22215614397685901</v>
      </c>
      <c r="V560">
        <v>0.11482420326034801</v>
      </c>
      <c r="W560">
        <v>2.2408845361559801E-3</v>
      </c>
      <c r="X560">
        <v>8179.9000000000005</v>
      </c>
      <c r="Y560">
        <v>239.67000000000002</v>
      </c>
      <c r="Z560">
        <v>66987.737305461691</v>
      </c>
      <c r="AA560">
        <v>13.450000000000001</v>
      </c>
      <c r="AB560">
        <v>19.3078071765344</v>
      </c>
      <c r="AC560">
        <v>19</v>
      </c>
      <c r="AD560">
        <v>243.55274452631579</v>
      </c>
      <c r="AE560">
        <v>0.56489999999999996</v>
      </c>
      <c r="AF560">
        <v>0.10976407189624542</v>
      </c>
      <c r="AG560">
        <v>0.1522064412917456</v>
      </c>
      <c r="AH560">
        <v>0.26724496978029205</v>
      </c>
      <c r="AI560">
        <v>188.79148457125319</v>
      </c>
      <c r="AJ560">
        <v>4.8037544598246633</v>
      </c>
      <c r="AK560">
        <v>1.1745701570339033</v>
      </c>
      <c r="AL560">
        <v>2.2668707454961061</v>
      </c>
      <c r="AM560">
        <v>0</v>
      </c>
      <c r="AN560">
        <v>1.3223713002168</v>
      </c>
      <c r="AO560">
        <v>32</v>
      </c>
      <c r="AP560">
        <v>2.557796360059026E-2</v>
      </c>
      <c r="AQ560">
        <v>56.97</v>
      </c>
      <c r="AR560">
        <v>3.6089947904614417</v>
      </c>
      <c r="AS560">
        <v>79891.080000000075</v>
      </c>
      <c r="AT560">
        <v>0.34706388851210895</v>
      </c>
      <c r="AU560">
        <v>43193823.890000001</v>
      </c>
    </row>
    <row r="561" spans="1:47" ht="15" x14ac:dyDescent="0.25">
      <c r="A561" t="s">
        <v>1336</v>
      </c>
      <c r="B561" t="s">
        <v>485</v>
      </c>
      <c r="C561" t="s">
        <v>216</v>
      </c>
      <c r="D561"/>
      <c r="E561">
        <v>81.856000000000009</v>
      </c>
      <c r="F561" t="s">
        <v>1543</v>
      </c>
      <c r="G561">
        <v>1694165</v>
      </c>
      <c r="H561">
        <v>0.36928980110254594</v>
      </c>
      <c r="I561">
        <v>1694165</v>
      </c>
      <c r="J561">
        <v>2.3027219298218306E-2</v>
      </c>
      <c r="K561">
        <v>0.5153786987505421</v>
      </c>
      <c r="L561" s="126">
        <v>268833.64179999998</v>
      </c>
      <c r="M561">
        <v>37467</v>
      </c>
      <c r="N561">
        <v>14</v>
      </c>
      <c r="O561">
        <v>19.889999999999997</v>
      </c>
      <c r="P561">
        <v>0</v>
      </c>
      <c r="Q561">
        <v>10.419999999999995</v>
      </c>
      <c r="R561">
        <v>11119</v>
      </c>
      <c r="S561">
        <v>530.52218000000005</v>
      </c>
      <c r="T561">
        <v>651.01820520415799</v>
      </c>
      <c r="U561">
        <v>0.52830248303661898</v>
      </c>
      <c r="V561">
        <v>0.155426787245728</v>
      </c>
      <c r="W561" t="s">
        <v>1561</v>
      </c>
      <c r="X561">
        <v>9061</v>
      </c>
      <c r="Y561">
        <v>35.76</v>
      </c>
      <c r="Z561">
        <v>54211.950503355707</v>
      </c>
      <c r="AA561">
        <v>11.2272727272727</v>
      </c>
      <c r="AB561">
        <v>14.835631431767339</v>
      </c>
      <c r="AC561">
        <v>7</v>
      </c>
      <c r="AD561">
        <v>75.788882857142866</v>
      </c>
      <c r="AE561">
        <v>0.31009999999999999</v>
      </c>
      <c r="AF561">
        <v>0.11233243264977373</v>
      </c>
      <c r="AG561">
        <v>0.19235584164572456</v>
      </c>
      <c r="AH561">
        <v>0.31201979838400934</v>
      </c>
      <c r="AI561">
        <v>234.05053488998328</v>
      </c>
      <c r="AJ561">
        <v>4.9519120714510061</v>
      </c>
      <c r="AK561">
        <v>1.1622257568314154</v>
      </c>
      <c r="AL561">
        <v>2.2038717393230192</v>
      </c>
      <c r="AM561">
        <v>0</v>
      </c>
      <c r="AN561">
        <v>0.890368055507754</v>
      </c>
      <c r="AO561">
        <v>26</v>
      </c>
      <c r="AP561">
        <v>2.0920502092050208E-2</v>
      </c>
      <c r="AQ561">
        <v>7.65</v>
      </c>
      <c r="AR561">
        <v>2.9880646568781648</v>
      </c>
      <c r="AS561">
        <v>2761.6300000000047</v>
      </c>
      <c r="AT561">
        <v>0.68770818299141501</v>
      </c>
      <c r="AU561">
        <v>5898877.4000000004</v>
      </c>
    </row>
    <row r="562" spans="1:47" ht="15" x14ac:dyDescent="0.25">
      <c r="A562" t="s">
        <v>1337</v>
      </c>
      <c r="B562" t="s">
        <v>313</v>
      </c>
      <c r="C562" t="s">
        <v>282</v>
      </c>
      <c r="D562"/>
      <c r="E562">
        <v>90.198999999999998</v>
      </c>
      <c r="F562" t="s">
        <v>1543</v>
      </c>
      <c r="G562">
        <v>3870895</v>
      </c>
      <c r="H562">
        <v>0.54217027774746285</v>
      </c>
      <c r="I562">
        <v>3782986</v>
      </c>
      <c r="J562">
        <v>0</v>
      </c>
      <c r="K562">
        <v>0.60889027104064763</v>
      </c>
      <c r="L562" s="126">
        <v>122032.9945</v>
      </c>
      <c r="M562">
        <v>37125</v>
      </c>
      <c r="N562">
        <v>40</v>
      </c>
      <c r="O562">
        <v>35.89</v>
      </c>
      <c r="P562">
        <v>0</v>
      </c>
      <c r="Q562">
        <v>-124.43</v>
      </c>
      <c r="R562">
        <v>8164.8</v>
      </c>
      <c r="S562">
        <v>3062.4553489999998</v>
      </c>
      <c r="T562">
        <v>3631.1008083020001</v>
      </c>
      <c r="U562">
        <v>0.39047150659371099</v>
      </c>
      <c r="V562">
        <v>0.13277543561011401</v>
      </c>
      <c r="W562">
        <v>3.7455651406462401E-3</v>
      </c>
      <c r="X562">
        <v>6886.1</v>
      </c>
      <c r="Y562">
        <v>150.25</v>
      </c>
      <c r="Z562">
        <v>53160.5489517471</v>
      </c>
      <c r="AA562">
        <v>11.959537572254298</v>
      </c>
      <c r="AB562">
        <v>20.382398329450915</v>
      </c>
      <c r="AC562">
        <v>18</v>
      </c>
      <c r="AD562">
        <v>170.13640827777778</v>
      </c>
      <c r="AE562">
        <v>0.56489999999999996</v>
      </c>
      <c r="AF562">
        <v>0.12180644788639056</v>
      </c>
      <c r="AG562">
        <v>0.1437038496537974</v>
      </c>
      <c r="AH562">
        <v>0.27021882230946037</v>
      </c>
      <c r="AI562">
        <v>164.55652166963236</v>
      </c>
      <c r="AJ562">
        <v>4.8726361105433709</v>
      </c>
      <c r="AK562">
        <v>1.2884530912972993</v>
      </c>
      <c r="AL562">
        <v>2.0307184287236555</v>
      </c>
      <c r="AM562">
        <v>0</v>
      </c>
      <c r="AN562">
        <v>1.3714292749147401</v>
      </c>
      <c r="AO562">
        <v>148</v>
      </c>
      <c r="AP562">
        <v>1.0814249363867684E-2</v>
      </c>
      <c r="AQ562">
        <v>10.52</v>
      </c>
      <c r="AR562">
        <v>3.21206676233429</v>
      </c>
      <c r="AS562">
        <v>117948.52000000002</v>
      </c>
      <c r="AT562">
        <v>0.59751982290135186</v>
      </c>
      <c r="AU562">
        <v>25004203.32</v>
      </c>
    </row>
    <row r="563" spans="1:47" ht="15" x14ac:dyDescent="0.25">
      <c r="A563" t="s">
        <v>1338</v>
      </c>
      <c r="B563" t="s">
        <v>314</v>
      </c>
      <c r="C563" t="s">
        <v>192</v>
      </c>
      <c r="D563"/>
      <c r="E563">
        <v>63.276000000000003</v>
      </c>
      <c r="F563" t="s">
        <v>1543</v>
      </c>
      <c r="G563">
        <v>5884772</v>
      </c>
      <c r="H563">
        <v>0.41349627705163805</v>
      </c>
      <c r="I563">
        <v>5962772</v>
      </c>
      <c r="J563">
        <v>0</v>
      </c>
      <c r="K563">
        <v>0.60968658140069909</v>
      </c>
      <c r="L563" s="126">
        <v>50353.369400000003</v>
      </c>
      <c r="M563">
        <v>23356</v>
      </c>
      <c r="N563">
        <v>42</v>
      </c>
      <c r="O563">
        <v>657.49999999999989</v>
      </c>
      <c r="P563">
        <v>289.38</v>
      </c>
      <c r="Q563">
        <v>-310.39</v>
      </c>
      <c r="R563">
        <v>13397.7</v>
      </c>
      <c r="S563">
        <v>4894.4098819999999</v>
      </c>
      <c r="T563">
        <v>6731.5512428673101</v>
      </c>
      <c r="U563">
        <v>0.99870930057916996</v>
      </c>
      <c r="V563">
        <v>0.168860879845698</v>
      </c>
      <c r="W563">
        <v>3.8201492009818602E-3</v>
      </c>
      <c r="X563">
        <v>9741.2000000000007</v>
      </c>
      <c r="Y563">
        <v>350.11</v>
      </c>
      <c r="Z563">
        <v>51318.798177715602</v>
      </c>
      <c r="AA563">
        <v>12.652406417112299</v>
      </c>
      <c r="AB563">
        <v>13.979634634829052</v>
      </c>
      <c r="AC563">
        <v>49</v>
      </c>
      <c r="AD563">
        <v>99.885915959183677</v>
      </c>
      <c r="AE563">
        <v>0.60909999999999997</v>
      </c>
      <c r="AF563">
        <v>0.10361972130407118</v>
      </c>
      <c r="AG563">
        <v>0.17738531732812837</v>
      </c>
      <c r="AH563">
        <v>0.2884521187779005</v>
      </c>
      <c r="AI563">
        <v>172.88580654267321</v>
      </c>
      <c r="AJ563">
        <v>9.2785508536069408</v>
      </c>
      <c r="AK563">
        <v>1.7019678458567622</v>
      </c>
      <c r="AL563">
        <v>4.6640126971521223</v>
      </c>
      <c r="AM563">
        <v>1</v>
      </c>
      <c r="AN563">
        <v>1.0690918667437199</v>
      </c>
      <c r="AO563">
        <v>16</v>
      </c>
      <c r="AP563">
        <v>0.11426116838487972</v>
      </c>
      <c r="AQ563">
        <v>149.25</v>
      </c>
      <c r="AR563">
        <v>3.3588997307885289</v>
      </c>
      <c r="AS563">
        <v>507597.9700000002</v>
      </c>
      <c r="AT563">
        <v>0.81726343290801284</v>
      </c>
      <c r="AU563">
        <v>65573706.509999998</v>
      </c>
    </row>
    <row r="564" spans="1:47" ht="15" x14ac:dyDescent="0.25">
      <c r="A564" t="s">
        <v>1339</v>
      </c>
      <c r="B564" t="s">
        <v>765</v>
      </c>
      <c r="C564" t="s">
        <v>119</v>
      </c>
      <c r="D564"/>
      <c r="E564">
        <v>83.12700000000001</v>
      </c>
      <c r="F564" t="s">
        <v>1542</v>
      </c>
      <c r="G564">
        <v>567140</v>
      </c>
      <c r="H564">
        <v>0.32586099619564379</v>
      </c>
      <c r="I564">
        <v>695861</v>
      </c>
      <c r="J564">
        <v>1.6707097021223433E-2</v>
      </c>
      <c r="K564">
        <v>0.72316127064974389</v>
      </c>
      <c r="L564" s="126">
        <v>119170.1967</v>
      </c>
      <c r="M564">
        <v>39312</v>
      </c>
      <c r="N564">
        <v>0</v>
      </c>
      <c r="O564">
        <v>39.29</v>
      </c>
      <c r="P564">
        <v>0</v>
      </c>
      <c r="Q564">
        <v>21.370000000000005</v>
      </c>
      <c r="R564">
        <v>10163.6</v>
      </c>
      <c r="S564">
        <v>2016.5294710000001</v>
      </c>
      <c r="T564">
        <v>2288.0755493656397</v>
      </c>
      <c r="U564">
        <v>0.33514335432194597</v>
      </c>
      <c r="V564">
        <v>9.5366433154400507E-2</v>
      </c>
      <c r="W564" t="s">
        <v>1561</v>
      </c>
      <c r="X564">
        <v>8957.4</v>
      </c>
      <c r="Y564">
        <v>121</v>
      </c>
      <c r="Z564">
        <v>56469.331404958706</v>
      </c>
      <c r="AA564">
        <v>11.288</v>
      </c>
      <c r="AB564">
        <v>16.66553281818182</v>
      </c>
      <c r="AC564">
        <v>13</v>
      </c>
      <c r="AD564">
        <v>155.11765161538463</v>
      </c>
      <c r="AE564">
        <v>0.69779999999999998</v>
      </c>
      <c r="AF564">
        <v>0.14143646471862517</v>
      </c>
      <c r="AG564">
        <v>0.18166475469548038</v>
      </c>
      <c r="AH564">
        <v>0.32943978036911126</v>
      </c>
      <c r="AI564">
        <v>174.1020922574952</v>
      </c>
      <c r="AJ564">
        <v>5.1952147361585039</v>
      </c>
      <c r="AK564">
        <v>0.89104485561777591</v>
      </c>
      <c r="AL564">
        <v>3.3871568180652956</v>
      </c>
      <c r="AM564">
        <v>0</v>
      </c>
      <c r="AN564">
        <v>1.3214508828340901</v>
      </c>
      <c r="AO564">
        <v>196</v>
      </c>
      <c r="AP564">
        <v>1.1286681715575621E-2</v>
      </c>
      <c r="AQ564">
        <v>6.99</v>
      </c>
      <c r="AR564">
        <v>3.1020656369831099</v>
      </c>
      <c r="AS564">
        <v>11511.70000000007</v>
      </c>
      <c r="AT564">
        <v>0.45219880757310399</v>
      </c>
      <c r="AU564">
        <v>20495168.66</v>
      </c>
    </row>
    <row r="565" spans="1:47" ht="15" x14ac:dyDescent="0.25">
      <c r="A565" t="s">
        <v>1340</v>
      </c>
      <c r="B565" t="s">
        <v>315</v>
      </c>
      <c r="C565" t="s">
        <v>109</v>
      </c>
      <c r="D565"/>
      <c r="E565">
        <v>52.757000000000005</v>
      </c>
      <c r="F565" t="s">
        <v>1543</v>
      </c>
      <c r="G565">
        <v>3705499</v>
      </c>
      <c r="H565">
        <v>0.70956359581514439</v>
      </c>
      <c r="I565">
        <v>6274478</v>
      </c>
      <c r="J565">
        <v>0</v>
      </c>
      <c r="K565">
        <v>0.57065630544645418</v>
      </c>
      <c r="L565" s="126">
        <v>170840.70329999999</v>
      </c>
      <c r="M565">
        <v>26395</v>
      </c>
      <c r="N565">
        <v>4</v>
      </c>
      <c r="O565">
        <v>455.77999999999992</v>
      </c>
      <c r="P565">
        <v>137.91</v>
      </c>
      <c r="Q565">
        <v>-35.74</v>
      </c>
      <c r="R565">
        <v>18209.8</v>
      </c>
      <c r="S565">
        <v>1538.9631690000001</v>
      </c>
      <c r="T565">
        <v>2253.2765249363501</v>
      </c>
      <c r="U565">
        <v>0.98408983626560098</v>
      </c>
      <c r="V565">
        <v>0.224762671367088</v>
      </c>
      <c r="W565">
        <v>4.3326326024635299E-3</v>
      </c>
      <c r="X565">
        <v>12437.1</v>
      </c>
      <c r="Y565">
        <v>105.99000000000001</v>
      </c>
      <c r="Z565">
        <v>60997.817246910097</v>
      </c>
      <c r="AA565">
        <v>9.7672413793103399</v>
      </c>
      <c r="AB565">
        <v>14.51989026323238</v>
      </c>
      <c r="AC565">
        <v>25</v>
      </c>
      <c r="AD565">
        <v>61.558526760000007</v>
      </c>
      <c r="AE565">
        <v>0.3765</v>
      </c>
      <c r="AF565">
        <v>0.11057017865428792</v>
      </c>
      <c r="AG565">
        <v>0.14023540265330503</v>
      </c>
      <c r="AH565">
        <v>0.26090701359764173</v>
      </c>
      <c r="AI565">
        <v>289.03680670216221</v>
      </c>
      <c r="AJ565">
        <v>7.2601983062697695</v>
      </c>
      <c r="AK565">
        <v>1.4803432422771612</v>
      </c>
      <c r="AL565">
        <v>2.7901746560945289</v>
      </c>
      <c r="AM565">
        <v>1.9</v>
      </c>
      <c r="AN565">
        <v>0.83831701826879101</v>
      </c>
      <c r="AO565">
        <v>8</v>
      </c>
      <c r="AP565">
        <v>0.2088888888888889</v>
      </c>
      <c r="AQ565">
        <v>83</v>
      </c>
      <c r="AR565">
        <v>2.3678969162481018</v>
      </c>
      <c r="AS565">
        <v>-53681.030000000028</v>
      </c>
      <c r="AT565">
        <v>0.73323897576510344</v>
      </c>
      <c r="AU565">
        <v>28024188.670000002</v>
      </c>
    </row>
    <row r="566" spans="1:47" ht="15" x14ac:dyDescent="0.25">
      <c r="A566" t="s">
        <v>1341</v>
      </c>
      <c r="B566" t="s">
        <v>316</v>
      </c>
      <c r="C566" t="s">
        <v>317</v>
      </c>
      <c r="D566"/>
      <c r="E566">
        <v>78.444000000000003</v>
      </c>
      <c r="F566" t="s">
        <v>1539</v>
      </c>
      <c r="G566">
        <v>1556815</v>
      </c>
      <c r="H566">
        <v>0.22462806871656824</v>
      </c>
      <c r="I566">
        <v>1580369</v>
      </c>
      <c r="J566">
        <v>2.5647979355139993E-3</v>
      </c>
      <c r="K566">
        <v>0.64108697022022909</v>
      </c>
      <c r="L566" s="126">
        <v>85606.067200000005</v>
      </c>
      <c r="M566">
        <v>27361</v>
      </c>
      <c r="N566">
        <v>20</v>
      </c>
      <c r="O566">
        <v>62.400000000000006</v>
      </c>
      <c r="P566">
        <v>0</v>
      </c>
      <c r="Q566">
        <v>-139.66</v>
      </c>
      <c r="R566">
        <v>9202</v>
      </c>
      <c r="S566">
        <v>2163.7832020000001</v>
      </c>
      <c r="T566">
        <v>2801.7449124784202</v>
      </c>
      <c r="U566">
        <v>0.58520069378004202</v>
      </c>
      <c r="V566">
        <v>0.187640057296276</v>
      </c>
      <c r="W566">
        <v>8.6327761407586703E-3</v>
      </c>
      <c r="X566">
        <v>7106.7</v>
      </c>
      <c r="Y566">
        <v>135.37</v>
      </c>
      <c r="Z566">
        <v>48402.415601684304</v>
      </c>
      <c r="AA566">
        <v>11.804347826087</v>
      </c>
      <c r="AB566">
        <v>15.984215128905962</v>
      </c>
      <c r="AC566">
        <v>25</v>
      </c>
      <c r="AD566">
        <v>86.551328080000005</v>
      </c>
      <c r="AE566">
        <v>0.98570000000000002</v>
      </c>
      <c r="AF566">
        <v>0.10582493401115445</v>
      </c>
      <c r="AG566">
        <v>0.13712661398320652</v>
      </c>
      <c r="AH566">
        <v>0.24906420070214114</v>
      </c>
      <c r="AI566">
        <v>181.60044852774487</v>
      </c>
      <c r="AJ566">
        <v>4.3450232603119021</v>
      </c>
      <c r="AK566">
        <v>0.91037211409259333</v>
      </c>
      <c r="AL566">
        <v>2.6347291980536669</v>
      </c>
      <c r="AM566">
        <v>2.5</v>
      </c>
      <c r="AN566">
        <v>1.3803451400784501</v>
      </c>
      <c r="AO566">
        <v>5</v>
      </c>
      <c r="AP566">
        <v>0</v>
      </c>
      <c r="AQ566">
        <v>218.2</v>
      </c>
      <c r="AR566">
        <v>3.0290657024806591</v>
      </c>
      <c r="AS566">
        <v>22317.080000000075</v>
      </c>
      <c r="AT566">
        <v>0.54506384877647274</v>
      </c>
      <c r="AU566">
        <v>19911188.41</v>
      </c>
    </row>
    <row r="567" spans="1:47" ht="15" x14ac:dyDescent="0.25">
      <c r="A567" t="s">
        <v>1342</v>
      </c>
      <c r="B567" t="s">
        <v>581</v>
      </c>
      <c r="C567" t="s">
        <v>237</v>
      </c>
      <c r="D567"/>
      <c r="E567">
        <v>79.996000000000009</v>
      </c>
      <c r="F567" t="s">
        <v>1543</v>
      </c>
      <c r="G567">
        <v>-1395213</v>
      </c>
      <c r="H567">
        <v>0.31711542086870631</v>
      </c>
      <c r="I567">
        <v>-1188000</v>
      </c>
      <c r="J567">
        <v>0</v>
      </c>
      <c r="K567">
        <v>0.85657374790514729</v>
      </c>
      <c r="L567" s="126">
        <v>104140.9031</v>
      </c>
      <c r="M567">
        <v>32993</v>
      </c>
      <c r="N567">
        <v>45</v>
      </c>
      <c r="O567">
        <v>286.95999999999998</v>
      </c>
      <c r="P567">
        <v>0</v>
      </c>
      <c r="Q567">
        <v>-76.23</v>
      </c>
      <c r="R567">
        <v>12004.2</v>
      </c>
      <c r="S567">
        <v>7018.9292480000004</v>
      </c>
      <c r="T567">
        <v>8792.1235328653293</v>
      </c>
      <c r="U567">
        <v>0.55844764614444498</v>
      </c>
      <c r="V567">
        <v>0.137735838023367</v>
      </c>
      <c r="W567">
        <v>8.5799394568850905E-3</v>
      </c>
      <c r="X567">
        <v>9583.2000000000007</v>
      </c>
      <c r="Y567">
        <v>428.61</v>
      </c>
      <c r="Z567">
        <v>67277.672569468705</v>
      </c>
      <c r="AA567">
        <v>14.986577181208098</v>
      </c>
      <c r="AB567">
        <v>16.376027736170411</v>
      </c>
      <c r="AC567">
        <v>41</v>
      </c>
      <c r="AD567">
        <v>171.19339629268293</v>
      </c>
      <c r="AE567">
        <v>0.54259999999999997</v>
      </c>
      <c r="AF567">
        <v>0.12066215983839693</v>
      </c>
      <c r="AG567">
        <v>0.15996260324734762</v>
      </c>
      <c r="AH567">
        <v>0.2854042383002956</v>
      </c>
      <c r="AI567">
        <v>143.68245701968928</v>
      </c>
      <c r="AJ567">
        <v>8.1470900657116481</v>
      </c>
      <c r="AK567">
        <v>1.3505272003783848</v>
      </c>
      <c r="AL567">
        <v>3.7584161182432867</v>
      </c>
      <c r="AM567">
        <v>3.2</v>
      </c>
      <c r="AN567">
        <v>0.69508646993299295</v>
      </c>
      <c r="AO567">
        <v>19</v>
      </c>
      <c r="AP567">
        <v>4.7548291233283801E-2</v>
      </c>
      <c r="AQ567">
        <v>114.37</v>
      </c>
      <c r="AR567">
        <v>3.878110325579831</v>
      </c>
      <c r="AS567">
        <v>171762.77000000048</v>
      </c>
      <c r="AT567">
        <v>0.43248049563470958</v>
      </c>
      <c r="AU567">
        <v>84256289.650000006</v>
      </c>
    </row>
    <row r="568" spans="1:47" ht="15" x14ac:dyDescent="0.25">
      <c r="A568" t="s">
        <v>1343</v>
      </c>
      <c r="B568" t="s">
        <v>695</v>
      </c>
      <c r="C568" t="s">
        <v>250</v>
      </c>
      <c r="D568"/>
      <c r="E568">
        <v>79.192000000000007</v>
      </c>
      <c r="F568" t="s">
        <v>1539</v>
      </c>
      <c r="G568">
        <v>1176093</v>
      </c>
      <c r="H568">
        <v>0.34200031558994409</v>
      </c>
      <c r="I568">
        <v>1276419</v>
      </c>
      <c r="J568">
        <v>2.4562070584143556E-3</v>
      </c>
      <c r="K568">
        <v>0.60775806121477549</v>
      </c>
      <c r="L568" s="126">
        <v>61531.048199999997</v>
      </c>
      <c r="M568">
        <v>30713</v>
      </c>
      <c r="N568">
        <v>10</v>
      </c>
      <c r="O568">
        <v>33.870000000000005</v>
      </c>
      <c r="P568">
        <v>0</v>
      </c>
      <c r="Q568">
        <v>109.85000000000001</v>
      </c>
      <c r="R568">
        <v>10610.6</v>
      </c>
      <c r="S568">
        <v>1441.930867</v>
      </c>
      <c r="T568">
        <v>1837.2663886985199</v>
      </c>
      <c r="U568">
        <v>0.568876517434313</v>
      </c>
      <c r="V568">
        <v>0.15768796979363101</v>
      </c>
      <c r="W568" t="s">
        <v>1561</v>
      </c>
      <c r="X568">
        <v>8327.5</v>
      </c>
      <c r="Y568">
        <v>84.89</v>
      </c>
      <c r="Z568">
        <v>56752.925315113702</v>
      </c>
      <c r="AA568">
        <v>11.181818181818199</v>
      </c>
      <c r="AB568">
        <v>16.985874272588056</v>
      </c>
      <c r="AC568">
        <v>14.700000000000001</v>
      </c>
      <c r="AD568">
        <v>98.090535170068023</v>
      </c>
      <c r="AE568">
        <v>0.69779999999999998</v>
      </c>
      <c r="AF568">
        <v>0.1109497318402408</v>
      </c>
      <c r="AG568">
        <v>0.16923119726301339</v>
      </c>
      <c r="AH568">
        <v>0.28582577085592237</v>
      </c>
      <c r="AI568">
        <v>183.24734288388044</v>
      </c>
      <c r="AJ568">
        <v>6.6487353820535144</v>
      </c>
      <c r="AK568">
        <v>2.2224594103621849</v>
      </c>
      <c r="AL568">
        <v>3.3827230821632672</v>
      </c>
      <c r="AM568">
        <v>1.5</v>
      </c>
      <c r="AN568">
        <v>1.5801149119474101</v>
      </c>
      <c r="AO568">
        <v>112</v>
      </c>
      <c r="AP568">
        <v>3.3707865168539327E-3</v>
      </c>
      <c r="AQ568">
        <v>8.09</v>
      </c>
      <c r="AR568">
        <v>3.7537658902448565</v>
      </c>
      <c r="AS568">
        <v>-63685.130000000005</v>
      </c>
      <c r="AT568">
        <v>0.50645054029949321</v>
      </c>
      <c r="AU568">
        <v>15299788.48</v>
      </c>
    </row>
    <row r="569" spans="1:47" ht="15" x14ac:dyDescent="0.25">
      <c r="A569" t="s">
        <v>1344</v>
      </c>
      <c r="B569" t="s">
        <v>660</v>
      </c>
      <c r="C569" t="s">
        <v>210</v>
      </c>
      <c r="D569"/>
      <c r="E569">
        <v>86.778000000000006</v>
      </c>
      <c r="F569" t="s">
        <v>1539</v>
      </c>
      <c r="G569">
        <v>-370240</v>
      </c>
      <c r="H569">
        <v>4.1864704144835688E-2</v>
      </c>
      <c r="I569">
        <v>-706374</v>
      </c>
      <c r="J569">
        <v>1.0202192531998611E-2</v>
      </c>
      <c r="K569">
        <v>0.73945113941173801</v>
      </c>
      <c r="L569" s="126">
        <v>138159.77789999999</v>
      </c>
      <c r="M569">
        <v>38967</v>
      </c>
      <c r="N569">
        <v>86</v>
      </c>
      <c r="O569">
        <v>43.07</v>
      </c>
      <c r="P569">
        <v>0</v>
      </c>
      <c r="Q569">
        <v>-27.519999999999996</v>
      </c>
      <c r="R569">
        <v>9570.4</v>
      </c>
      <c r="S569">
        <v>1080.03045</v>
      </c>
      <c r="T569">
        <v>1275.43587892196</v>
      </c>
      <c r="U569">
        <v>0.35731724971272799</v>
      </c>
      <c r="V569">
        <v>0.13051754698212401</v>
      </c>
      <c r="W569" t="s">
        <v>1561</v>
      </c>
      <c r="X569">
        <v>8104.2</v>
      </c>
      <c r="Y569">
        <v>85.81</v>
      </c>
      <c r="Z569">
        <v>52518.3656916443</v>
      </c>
      <c r="AA569">
        <v>12.276595744680899</v>
      </c>
      <c r="AB569">
        <v>12.586300547721709</v>
      </c>
      <c r="AC569">
        <v>8</v>
      </c>
      <c r="AD569">
        <v>135.00380625</v>
      </c>
      <c r="AE569">
        <v>0.60909999999999997</v>
      </c>
      <c r="AF569">
        <v>0.11849461772455518</v>
      </c>
      <c r="AG569">
        <v>0.15506125497335801</v>
      </c>
      <c r="AH569">
        <v>0.28016835911638233</v>
      </c>
      <c r="AI569">
        <v>188.94652460956078</v>
      </c>
      <c r="AJ569">
        <v>6.3554842993511969</v>
      </c>
      <c r="AK569">
        <v>0.97578493443362024</v>
      </c>
      <c r="AL569">
        <v>2.452889085990944</v>
      </c>
      <c r="AM569">
        <v>0.5</v>
      </c>
      <c r="AN569">
        <v>1.1026216786932199</v>
      </c>
      <c r="AO569">
        <v>56</v>
      </c>
      <c r="AP569">
        <v>3.3482142857142856E-2</v>
      </c>
      <c r="AQ569">
        <v>10.09</v>
      </c>
      <c r="AR569">
        <v>3.5582850253195084</v>
      </c>
      <c r="AS569">
        <v>24750.690000000002</v>
      </c>
      <c r="AT569">
        <v>0.43135615091016904</v>
      </c>
      <c r="AU569">
        <v>10336352.199999999</v>
      </c>
    </row>
    <row r="570" spans="1:47" ht="15" x14ac:dyDescent="0.25">
      <c r="A570" t="s">
        <v>1345</v>
      </c>
      <c r="B570" t="s">
        <v>391</v>
      </c>
      <c r="C570" t="s">
        <v>392</v>
      </c>
      <c r="D570"/>
      <c r="E570">
        <v>91.27600000000001</v>
      </c>
      <c r="F570" t="s">
        <v>1539</v>
      </c>
      <c r="G570">
        <v>621513</v>
      </c>
      <c r="H570">
        <v>0.29459830180581409</v>
      </c>
      <c r="I570">
        <v>571935</v>
      </c>
      <c r="J570">
        <v>0</v>
      </c>
      <c r="K570">
        <v>0.72737006355827105</v>
      </c>
      <c r="L570" s="126">
        <v>106167.6263</v>
      </c>
      <c r="M570">
        <v>35386</v>
      </c>
      <c r="N570">
        <v>44</v>
      </c>
      <c r="O570">
        <v>16.650000000000002</v>
      </c>
      <c r="P570">
        <v>0</v>
      </c>
      <c r="Q570">
        <v>-2.1899999999999977</v>
      </c>
      <c r="R570">
        <v>9912.4</v>
      </c>
      <c r="S570">
        <v>1792.0609790000001</v>
      </c>
      <c r="T570">
        <v>2096.3251912764003</v>
      </c>
      <c r="U570">
        <v>0.35788756605698102</v>
      </c>
      <c r="V570">
        <v>0.10665807092493999</v>
      </c>
      <c r="W570">
        <v>2.86120559516965E-2</v>
      </c>
      <c r="X570">
        <v>8473.7000000000007</v>
      </c>
      <c r="Y570">
        <v>101.93</v>
      </c>
      <c r="Z570">
        <v>58125.8935544001</v>
      </c>
      <c r="AA570">
        <v>13.5677966101695</v>
      </c>
      <c r="AB570">
        <v>17.581290876091433</v>
      </c>
      <c r="AC570">
        <v>14</v>
      </c>
      <c r="AD570">
        <v>128.00435564285715</v>
      </c>
      <c r="AE570">
        <v>0.3765</v>
      </c>
      <c r="AF570">
        <v>0.10860578217209768</v>
      </c>
      <c r="AG570">
        <v>0.1485892332474309</v>
      </c>
      <c r="AH570">
        <v>0.27298416682887339</v>
      </c>
      <c r="AI570">
        <v>187.6347981125256</v>
      </c>
      <c r="AJ570">
        <v>5.3427693433218435</v>
      </c>
      <c r="AK570">
        <v>1.9968399984535457</v>
      </c>
      <c r="AL570">
        <v>2.269692552928896</v>
      </c>
      <c r="AM570">
        <v>1.5</v>
      </c>
      <c r="AN570">
        <v>1.29136911310667</v>
      </c>
      <c r="AO570">
        <v>55</v>
      </c>
      <c r="AP570">
        <v>2.9900332225913623E-2</v>
      </c>
      <c r="AQ570">
        <v>17.13</v>
      </c>
      <c r="AR570">
        <v>3.6512177202540985</v>
      </c>
      <c r="AS570">
        <v>-59884.95000000007</v>
      </c>
      <c r="AT570">
        <v>0.55295427409547859</v>
      </c>
      <c r="AU570">
        <v>17763614.300000001</v>
      </c>
    </row>
    <row r="571" spans="1:47" ht="15" x14ac:dyDescent="0.25">
      <c r="A571" t="s">
        <v>1346</v>
      </c>
      <c r="B571" t="s">
        <v>651</v>
      </c>
      <c r="C571" t="s">
        <v>649</v>
      </c>
      <c r="D571"/>
      <c r="E571">
        <v>77.27600000000001</v>
      </c>
      <c r="F571" t="s">
        <v>1543</v>
      </c>
      <c r="G571">
        <v>-513356</v>
      </c>
      <c r="H571">
        <v>0.34296747066770433</v>
      </c>
      <c r="I571">
        <v>231523</v>
      </c>
      <c r="J571">
        <v>3.0911593661500193E-2</v>
      </c>
      <c r="K571">
        <v>0.64181399596975264</v>
      </c>
      <c r="L571" s="126">
        <v>94348.655700000003</v>
      </c>
      <c r="M571">
        <v>34233</v>
      </c>
      <c r="N571" t="s">
        <v>1561</v>
      </c>
      <c r="O571">
        <v>34.46</v>
      </c>
      <c r="P571">
        <v>0</v>
      </c>
      <c r="Q571">
        <v>-13.009999999999991</v>
      </c>
      <c r="R571">
        <v>9942.3000000000011</v>
      </c>
      <c r="S571">
        <v>1810.937647</v>
      </c>
      <c r="T571">
        <v>2400.4912931077897</v>
      </c>
      <c r="U571">
        <v>0.97598507432210901</v>
      </c>
      <c r="V571">
        <v>0.128458597337891</v>
      </c>
      <c r="W571" t="s">
        <v>1561</v>
      </c>
      <c r="X571">
        <v>7500.5</v>
      </c>
      <c r="Y571">
        <v>102</v>
      </c>
      <c r="Z571">
        <v>54568.009803921603</v>
      </c>
      <c r="AA571">
        <v>9.2135922330097113</v>
      </c>
      <c r="AB571">
        <v>17.754290656862747</v>
      </c>
      <c r="AC571">
        <v>12</v>
      </c>
      <c r="AD571">
        <v>150.91147058333334</v>
      </c>
      <c r="AE571">
        <v>0.432</v>
      </c>
      <c r="AF571">
        <v>0.11270029995389527</v>
      </c>
      <c r="AG571">
        <v>0.18904948182215603</v>
      </c>
      <c r="AH571">
        <v>0.30571467870578301</v>
      </c>
      <c r="AI571">
        <v>188.30024355885513</v>
      </c>
      <c r="AJ571">
        <v>4.5694425806451608</v>
      </c>
      <c r="AK571">
        <v>1.0820729912023461</v>
      </c>
      <c r="AL571">
        <v>2.8222035190615835</v>
      </c>
      <c r="AM571">
        <v>1.5</v>
      </c>
      <c r="AN571">
        <v>1.41263329153776</v>
      </c>
      <c r="AO571">
        <v>119</v>
      </c>
      <c r="AP571">
        <v>3.3437013996889579E-2</v>
      </c>
      <c r="AQ571">
        <v>10.19</v>
      </c>
      <c r="AR571">
        <v>2.6843281141302655</v>
      </c>
      <c r="AS571">
        <v>-158913.30000000005</v>
      </c>
      <c r="AT571">
        <v>0.69622312438826151</v>
      </c>
      <c r="AU571">
        <v>18004935.370000001</v>
      </c>
    </row>
    <row r="572" spans="1:47" ht="15" x14ac:dyDescent="0.25">
      <c r="A572" t="s">
        <v>1347</v>
      </c>
      <c r="B572" t="s">
        <v>762</v>
      </c>
      <c r="C572" t="s">
        <v>183</v>
      </c>
      <c r="D572"/>
      <c r="E572">
        <v>99.84</v>
      </c>
      <c r="F572" t="s">
        <v>1539</v>
      </c>
      <c r="G572">
        <v>1859895</v>
      </c>
      <c r="H572">
        <v>0.81000946826652132</v>
      </c>
      <c r="I572">
        <v>1875054</v>
      </c>
      <c r="J572">
        <v>0</v>
      </c>
      <c r="K572">
        <v>0.68244981938628901</v>
      </c>
      <c r="L572" s="126">
        <v>183980.29399999999</v>
      </c>
      <c r="M572">
        <v>45859</v>
      </c>
      <c r="N572">
        <v>93</v>
      </c>
      <c r="O572">
        <v>20.429999999999996</v>
      </c>
      <c r="P572">
        <v>0</v>
      </c>
      <c r="Q572">
        <v>96.17</v>
      </c>
      <c r="R572">
        <v>9187.6</v>
      </c>
      <c r="S572">
        <v>1402.649514</v>
      </c>
      <c r="T572">
        <v>1568.6432211025799</v>
      </c>
      <c r="U572">
        <v>0.187296111664286</v>
      </c>
      <c r="V572">
        <v>9.4911931791393997E-2</v>
      </c>
      <c r="W572">
        <v>4.51803885200647E-3</v>
      </c>
      <c r="X572">
        <v>8215.4</v>
      </c>
      <c r="Y572">
        <v>80.710000000000008</v>
      </c>
      <c r="Z572">
        <v>59274.856151654101</v>
      </c>
      <c r="AA572">
        <v>12.9021739130435</v>
      </c>
      <c r="AB572">
        <v>17.378881352992192</v>
      </c>
      <c r="AC572">
        <v>9.4500000000000011</v>
      </c>
      <c r="AD572">
        <v>148.42851999999999</v>
      </c>
      <c r="AE572">
        <v>0.56489999999999996</v>
      </c>
      <c r="AF572">
        <v>0.12007423745172766</v>
      </c>
      <c r="AG572">
        <v>0.15651258456389724</v>
      </c>
      <c r="AH572">
        <v>0.27950491062717508</v>
      </c>
      <c r="AI572">
        <v>150.91296712914985</v>
      </c>
      <c r="AJ572">
        <v>3.8267680155708197</v>
      </c>
      <c r="AK572">
        <v>1.0283150351004828</v>
      </c>
      <c r="AL572">
        <v>2.0897418720887386</v>
      </c>
      <c r="AM572">
        <v>2.2799999999999998</v>
      </c>
      <c r="AN572">
        <v>1.1896305639459599</v>
      </c>
      <c r="AO572">
        <v>50</v>
      </c>
      <c r="AP572">
        <v>6.616541353383458E-2</v>
      </c>
      <c r="AQ572">
        <v>10.24</v>
      </c>
      <c r="AR572">
        <v>4.2856143919932288</v>
      </c>
      <c r="AS572">
        <v>-37422.589999999997</v>
      </c>
      <c r="AT572">
        <v>0.2208003870278</v>
      </c>
      <c r="AU572">
        <v>12886960.75</v>
      </c>
    </row>
    <row r="573" spans="1:47" ht="15" x14ac:dyDescent="0.25">
      <c r="A573" t="s">
        <v>1348</v>
      </c>
      <c r="B573" t="s">
        <v>642</v>
      </c>
      <c r="C573" t="s">
        <v>384</v>
      </c>
      <c r="D573"/>
      <c r="E573">
        <v>91.603000000000009</v>
      </c>
      <c r="F573" t="s">
        <v>1539</v>
      </c>
      <c r="G573">
        <v>316705</v>
      </c>
      <c r="H573">
        <v>0.72456220452056741</v>
      </c>
      <c r="I573">
        <v>304551</v>
      </c>
      <c r="J573">
        <v>0</v>
      </c>
      <c r="K573">
        <v>0.61957611200572027</v>
      </c>
      <c r="L573" s="126">
        <v>176491.30309999999</v>
      </c>
      <c r="M573">
        <v>37317</v>
      </c>
      <c r="N573">
        <v>34</v>
      </c>
      <c r="O573">
        <v>19.150000000000002</v>
      </c>
      <c r="P573">
        <v>0</v>
      </c>
      <c r="Q573">
        <v>7.4099999999999966</v>
      </c>
      <c r="R573">
        <v>12789.800000000001</v>
      </c>
      <c r="S573">
        <v>877.97607900000003</v>
      </c>
      <c r="T573">
        <v>1074.10604171106</v>
      </c>
      <c r="U573">
        <v>0.392612837917649</v>
      </c>
      <c r="V573">
        <v>0.161816425752529</v>
      </c>
      <c r="W573">
        <v>1.1389831954635699E-3</v>
      </c>
      <c r="X573">
        <v>10454.4</v>
      </c>
      <c r="Y573">
        <v>50.97</v>
      </c>
      <c r="Z573">
        <v>51180.286443005702</v>
      </c>
      <c r="AA573">
        <v>14</v>
      </c>
      <c r="AB573">
        <v>17.225349793996468</v>
      </c>
      <c r="AC573">
        <v>8.2200000000000006</v>
      </c>
      <c r="AD573">
        <v>106.80974197080292</v>
      </c>
      <c r="AE573">
        <v>0.27689999999999998</v>
      </c>
      <c r="AF573">
        <v>0.11285684110623635</v>
      </c>
      <c r="AG573">
        <v>0.16335950302502153</v>
      </c>
      <c r="AH573">
        <v>0.28318512355510145</v>
      </c>
      <c r="AI573">
        <v>292.68906767105665</v>
      </c>
      <c r="AJ573">
        <v>5.0894582331286431</v>
      </c>
      <c r="AK573">
        <v>1.1452929868391355</v>
      </c>
      <c r="AL573">
        <v>1.8445835765486003</v>
      </c>
      <c r="AM573">
        <v>0.5</v>
      </c>
      <c r="AN573">
        <v>2.06379527242302</v>
      </c>
      <c r="AO573">
        <v>176</v>
      </c>
      <c r="AP573">
        <v>3.1690140845070422E-2</v>
      </c>
      <c r="AQ573">
        <v>3.2</v>
      </c>
      <c r="AR573">
        <v>3.843556363526643</v>
      </c>
      <c r="AS573">
        <v>-57543.72000000003</v>
      </c>
      <c r="AT573">
        <v>0.69927873285486175</v>
      </c>
      <c r="AU573">
        <v>11229121.880000001</v>
      </c>
    </row>
    <row r="574" spans="1:47" ht="15" x14ac:dyDescent="0.25">
      <c r="A574" t="s">
        <v>1349</v>
      </c>
      <c r="B574" t="s">
        <v>414</v>
      </c>
      <c r="C574" t="s">
        <v>282</v>
      </c>
      <c r="D574"/>
      <c r="E574">
        <v>87.594000000000008</v>
      </c>
      <c r="F574" t="s">
        <v>1539</v>
      </c>
      <c r="G574">
        <v>576907</v>
      </c>
      <c r="H574">
        <v>0.62477490804116809</v>
      </c>
      <c r="I574">
        <v>576907</v>
      </c>
      <c r="J574">
        <v>0</v>
      </c>
      <c r="K574">
        <v>0.68620039011137568</v>
      </c>
      <c r="L574" s="126">
        <v>143971.32819999999</v>
      </c>
      <c r="M574">
        <v>38376</v>
      </c>
      <c r="N574">
        <v>7</v>
      </c>
      <c r="O574">
        <v>4.05</v>
      </c>
      <c r="P574">
        <v>0</v>
      </c>
      <c r="Q574">
        <v>12.130000000000003</v>
      </c>
      <c r="R574">
        <v>12319</v>
      </c>
      <c r="S574">
        <v>513.48955999999998</v>
      </c>
      <c r="T574">
        <v>608.79560820330607</v>
      </c>
      <c r="U574">
        <v>0.30295417690673199</v>
      </c>
      <c r="V574">
        <v>0.11970211234674399</v>
      </c>
      <c r="W574" t="s">
        <v>1561</v>
      </c>
      <c r="X574">
        <v>10390.5</v>
      </c>
      <c r="Y574">
        <v>42.04</v>
      </c>
      <c r="Z574">
        <v>46648.659134157904</v>
      </c>
      <c r="AA574">
        <v>12.294117647058801</v>
      </c>
      <c r="AB574">
        <v>12.214309229305423</v>
      </c>
      <c r="AC574">
        <v>4</v>
      </c>
      <c r="AD574">
        <v>128.37239</v>
      </c>
      <c r="AE574">
        <v>0.66449999999999998</v>
      </c>
      <c r="AF574">
        <v>0.11526876728317591</v>
      </c>
      <c r="AG574">
        <v>0.15547652849785193</v>
      </c>
      <c r="AH574">
        <v>0.27880461992666911</v>
      </c>
      <c r="AI574">
        <v>263.53213490844877</v>
      </c>
      <c r="AJ574">
        <v>5.2933354024874193</v>
      </c>
      <c r="AK574">
        <v>1.1221754199274319</v>
      </c>
      <c r="AL574">
        <v>2.3630347100597842</v>
      </c>
      <c r="AM574">
        <v>5.9</v>
      </c>
      <c r="AN574">
        <v>0.99815326254596703</v>
      </c>
      <c r="AO574">
        <v>63</v>
      </c>
      <c r="AP574">
        <v>0</v>
      </c>
      <c r="AQ574">
        <v>2.97</v>
      </c>
      <c r="AR574">
        <v>3.4879957442496705</v>
      </c>
      <c r="AS574">
        <v>-8176.7200000000012</v>
      </c>
      <c r="AT574">
        <v>0.53609225819075612</v>
      </c>
      <c r="AU574">
        <v>6325682.7999999998</v>
      </c>
    </row>
    <row r="575" spans="1:47" ht="15" x14ac:dyDescent="0.25">
      <c r="A575" t="s">
        <v>1350</v>
      </c>
      <c r="B575" t="s">
        <v>746</v>
      </c>
      <c r="C575" t="s">
        <v>192</v>
      </c>
      <c r="D575"/>
      <c r="E575">
        <v>90.14</v>
      </c>
      <c r="F575" t="s">
        <v>1539</v>
      </c>
      <c r="G575">
        <v>740143</v>
      </c>
      <c r="H575">
        <v>0.31978945192287511</v>
      </c>
      <c r="I575">
        <v>740143</v>
      </c>
      <c r="J575">
        <v>0</v>
      </c>
      <c r="K575">
        <v>0.67056072348951379</v>
      </c>
      <c r="L575" s="126">
        <v>115682.85890000001</v>
      </c>
      <c r="M575">
        <v>34388</v>
      </c>
      <c r="N575">
        <v>1</v>
      </c>
      <c r="O575">
        <v>19.009999999999998</v>
      </c>
      <c r="P575">
        <v>0</v>
      </c>
      <c r="Q575">
        <v>280.68</v>
      </c>
      <c r="R575">
        <v>9973.7000000000007</v>
      </c>
      <c r="S575">
        <v>946.75007300000004</v>
      </c>
      <c r="T575">
        <v>1160.2099972855201</v>
      </c>
      <c r="U575">
        <v>0.48022160226440203</v>
      </c>
      <c r="V575">
        <v>0.143674967532852</v>
      </c>
      <c r="W575">
        <v>2.11248993481725E-3</v>
      </c>
      <c r="X575">
        <v>8138.7</v>
      </c>
      <c r="Y575">
        <v>46.75</v>
      </c>
      <c r="Z575">
        <v>55730.383101604304</v>
      </c>
      <c r="AA575">
        <v>8.85</v>
      </c>
      <c r="AB575">
        <v>20.251338459893049</v>
      </c>
      <c r="AC575">
        <v>3.1</v>
      </c>
      <c r="AD575">
        <v>305.40324935483869</v>
      </c>
      <c r="AE575">
        <v>0.27689999999999998</v>
      </c>
      <c r="AF575">
        <v>0.11544359531237279</v>
      </c>
      <c r="AG575">
        <v>0.14115398922567229</v>
      </c>
      <c r="AH575">
        <v>0.26159535045187016</v>
      </c>
      <c r="AI575">
        <v>169.00025103034767</v>
      </c>
      <c r="AJ575">
        <v>8.0550189686314457</v>
      </c>
      <c r="AK575">
        <v>1.6410798057512141</v>
      </c>
      <c r="AL575">
        <v>3.618449009693689</v>
      </c>
      <c r="AM575">
        <v>1</v>
      </c>
      <c r="AN575">
        <v>0.92606018799370704</v>
      </c>
      <c r="AO575">
        <v>13</v>
      </c>
      <c r="AP575">
        <v>1.1737089201877934E-2</v>
      </c>
      <c r="AQ575">
        <v>26.62</v>
      </c>
      <c r="AR575">
        <v>3.285721872875595</v>
      </c>
      <c r="AS575">
        <v>2392.8099999999977</v>
      </c>
      <c r="AT575">
        <v>0.4123932434419082</v>
      </c>
      <c r="AU575">
        <v>9442589.5299999993</v>
      </c>
    </row>
    <row r="576" spans="1:47" ht="15" x14ac:dyDescent="0.25">
      <c r="A576" t="s">
        <v>1351</v>
      </c>
      <c r="B576" t="s">
        <v>393</v>
      </c>
      <c r="C576" t="s">
        <v>173</v>
      </c>
      <c r="D576"/>
      <c r="E576">
        <v>79.538000000000011</v>
      </c>
      <c r="F576" t="s">
        <v>1540</v>
      </c>
      <c r="G576">
        <v>448902</v>
      </c>
      <c r="H576">
        <v>0.31254459104587695</v>
      </c>
      <c r="I576">
        <v>569911</v>
      </c>
      <c r="J576">
        <v>6.3367491681359618E-3</v>
      </c>
      <c r="K576">
        <v>0.64735826675809838</v>
      </c>
      <c r="L576" s="126">
        <v>159768.31849999999</v>
      </c>
      <c r="M576">
        <v>37949</v>
      </c>
      <c r="N576">
        <v>45</v>
      </c>
      <c r="O576">
        <v>39.29</v>
      </c>
      <c r="P576">
        <v>0</v>
      </c>
      <c r="Q576">
        <v>-38.340000000000003</v>
      </c>
      <c r="R576">
        <v>11609.6</v>
      </c>
      <c r="S576">
        <v>1016.601665</v>
      </c>
      <c r="T576">
        <v>1227.8028428331702</v>
      </c>
      <c r="U576">
        <v>0.3469572155383</v>
      </c>
      <c r="V576">
        <v>0.13946504012463901</v>
      </c>
      <c r="W576">
        <v>1.96733889866293E-3</v>
      </c>
      <c r="X576">
        <v>9612.6</v>
      </c>
      <c r="Y576">
        <v>53</v>
      </c>
      <c r="Z576">
        <v>56081.366792452798</v>
      </c>
      <c r="AA576">
        <v>13.7627118644068</v>
      </c>
      <c r="AB576">
        <v>19.181163490566039</v>
      </c>
      <c r="AC576">
        <v>8.4700000000000006</v>
      </c>
      <c r="AD576">
        <v>120.02380932703659</v>
      </c>
      <c r="AE576">
        <v>0.54259999999999997</v>
      </c>
      <c r="AF576">
        <v>0.11775195455511339</v>
      </c>
      <c r="AG576">
        <v>0.15912938278003183</v>
      </c>
      <c r="AH576">
        <v>0.28171024841937564</v>
      </c>
      <c r="AI576">
        <v>194.91115037668169</v>
      </c>
      <c r="AJ576">
        <v>5.4819261457402835</v>
      </c>
      <c r="AK576">
        <v>1.7405658929986325</v>
      </c>
      <c r="AL576">
        <v>2.8125500764583871</v>
      </c>
      <c r="AM576">
        <v>0.5</v>
      </c>
      <c r="AN576">
        <v>1.3675711647472899</v>
      </c>
      <c r="AO576">
        <v>68</v>
      </c>
      <c r="AP576">
        <v>1.7543859649122806E-2</v>
      </c>
      <c r="AQ576">
        <v>5.0599999999999996</v>
      </c>
      <c r="AR576">
        <v>3.6075438397811714</v>
      </c>
      <c r="AS576">
        <v>17667.119999999995</v>
      </c>
      <c r="AT576">
        <v>0.45085942727080269</v>
      </c>
      <c r="AU576">
        <v>11802332.6</v>
      </c>
    </row>
    <row r="577" spans="1:47" ht="15" x14ac:dyDescent="0.25">
      <c r="A577" t="s">
        <v>1352</v>
      </c>
      <c r="B577" t="s">
        <v>318</v>
      </c>
      <c r="C577" t="s">
        <v>208</v>
      </c>
      <c r="D577"/>
      <c r="E577">
        <v>76.247</v>
      </c>
      <c r="F577" t="s">
        <v>1542</v>
      </c>
      <c r="G577">
        <v>38592</v>
      </c>
      <c r="H577">
        <v>0.53934974514417533</v>
      </c>
      <c r="I577">
        <v>38592</v>
      </c>
      <c r="J577">
        <v>0</v>
      </c>
      <c r="K577">
        <v>0.65010138176034515</v>
      </c>
      <c r="L577" s="126">
        <v>71601.978600000002</v>
      </c>
      <c r="M577">
        <v>31181</v>
      </c>
      <c r="N577">
        <v>0</v>
      </c>
      <c r="O577">
        <v>30.160000000000004</v>
      </c>
      <c r="P577">
        <v>0</v>
      </c>
      <c r="Q577">
        <v>-123.14999999999999</v>
      </c>
      <c r="R577">
        <v>13967.800000000001</v>
      </c>
      <c r="S577">
        <v>1343.407776</v>
      </c>
      <c r="T577">
        <v>1796.7639397094301</v>
      </c>
      <c r="U577">
        <v>0.87730938219610199</v>
      </c>
      <c r="V577">
        <v>0.182939188971912</v>
      </c>
      <c r="W577" t="s">
        <v>1561</v>
      </c>
      <c r="X577">
        <v>10443.5</v>
      </c>
      <c r="Y577">
        <v>102.64</v>
      </c>
      <c r="Z577">
        <v>50995.557482463002</v>
      </c>
      <c r="AA577">
        <v>11.705357142857098</v>
      </c>
      <c r="AB577">
        <v>13.088540296180826</v>
      </c>
      <c r="AC577">
        <v>8.15</v>
      </c>
      <c r="AD577">
        <v>164.83530993865031</v>
      </c>
      <c r="AE577">
        <v>1.1074999999999999</v>
      </c>
      <c r="AF577">
        <v>0.14670612441584047</v>
      </c>
      <c r="AG577">
        <v>0.20665937195832962</v>
      </c>
      <c r="AH577">
        <v>0.35606434076383758</v>
      </c>
      <c r="AI577">
        <v>211.47115944637795</v>
      </c>
      <c r="AJ577">
        <v>10.439249750080959</v>
      </c>
      <c r="AK577">
        <v>1.6083374047843657</v>
      </c>
      <c r="AL577">
        <v>2.517090167973755</v>
      </c>
      <c r="AM577">
        <v>0.5</v>
      </c>
      <c r="AN577">
        <v>1.6333702297827399</v>
      </c>
      <c r="AO577">
        <v>85</v>
      </c>
      <c r="AP577">
        <v>1.2012012012012012E-2</v>
      </c>
      <c r="AQ577">
        <v>11.4</v>
      </c>
      <c r="AR577">
        <v>2.8016206749124293</v>
      </c>
      <c r="AS577">
        <v>44037.190000000061</v>
      </c>
      <c r="AT577">
        <v>0.63156963262624111</v>
      </c>
      <c r="AU577">
        <v>18764503.98</v>
      </c>
    </row>
    <row r="578" spans="1:47" ht="15" x14ac:dyDescent="0.25">
      <c r="A578" t="s">
        <v>1353</v>
      </c>
      <c r="B578" t="s">
        <v>319</v>
      </c>
      <c r="C578" t="s">
        <v>168</v>
      </c>
      <c r="D578"/>
      <c r="E578">
        <v>79.319000000000003</v>
      </c>
      <c r="F578" t="s">
        <v>1543</v>
      </c>
      <c r="G578">
        <v>1051725</v>
      </c>
      <c r="H578">
        <v>0.35790723326109541</v>
      </c>
      <c r="I578">
        <v>1038389</v>
      </c>
      <c r="J578">
        <v>0</v>
      </c>
      <c r="K578">
        <v>0.669627968142681</v>
      </c>
      <c r="L578" s="126">
        <v>57296.068800000001</v>
      </c>
      <c r="M578">
        <v>28088</v>
      </c>
      <c r="N578">
        <v>0</v>
      </c>
      <c r="O578">
        <v>22.24</v>
      </c>
      <c r="P578">
        <v>0</v>
      </c>
      <c r="Q578">
        <v>-20.210000000000008</v>
      </c>
      <c r="R578">
        <v>12209.2</v>
      </c>
      <c r="S578">
        <v>779.50081599999999</v>
      </c>
      <c r="T578">
        <v>1044.50384108664</v>
      </c>
      <c r="U578">
        <v>0.84609575700559603</v>
      </c>
      <c r="V578">
        <v>0.18224843141152</v>
      </c>
      <c r="W578" t="s">
        <v>1561</v>
      </c>
      <c r="X578">
        <v>9111.6</v>
      </c>
      <c r="Y578">
        <v>61.01</v>
      </c>
      <c r="Z578">
        <v>48517.973610883506</v>
      </c>
      <c r="AA578">
        <v>10.045454545454499</v>
      </c>
      <c r="AB578">
        <v>12.776607375840026</v>
      </c>
      <c r="AC578">
        <v>2.2000000000000002</v>
      </c>
      <c r="AD578">
        <v>354.31855272727267</v>
      </c>
      <c r="AE578">
        <v>0.66449999999999998</v>
      </c>
      <c r="AF578">
        <v>0.10457483818459364</v>
      </c>
      <c r="AG578">
        <v>0.23536396932324888</v>
      </c>
      <c r="AH578">
        <v>0.35010333640925523</v>
      </c>
      <c r="AI578">
        <v>249.50454958856645</v>
      </c>
      <c r="AJ578">
        <v>5.6837015461028644</v>
      </c>
      <c r="AK578">
        <v>0.92953771164436039</v>
      </c>
      <c r="AL578">
        <v>2.9356053555728092</v>
      </c>
      <c r="AM578">
        <v>4.5</v>
      </c>
      <c r="AN578">
        <v>1.29946635248458</v>
      </c>
      <c r="AO578">
        <v>10</v>
      </c>
      <c r="AP578">
        <v>8.5427135678391955E-2</v>
      </c>
      <c r="AQ578">
        <v>12.5</v>
      </c>
      <c r="AR578">
        <v>3.1022899400906843</v>
      </c>
      <c r="AS578">
        <v>7500.2600000000093</v>
      </c>
      <c r="AT578">
        <v>0.63120880399152501</v>
      </c>
      <c r="AU578">
        <v>9517056.9700000007</v>
      </c>
    </row>
    <row r="579" spans="1:47" ht="15" x14ac:dyDescent="0.25">
      <c r="A579" t="s">
        <v>1354</v>
      </c>
      <c r="B579" t="s">
        <v>594</v>
      </c>
      <c r="C579" t="s">
        <v>136</v>
      </c>
      <c r="D579"/>
      <c r="E579">
        <v>89.50500000000001</v>
      </c>
      <c r="F579" t="s">
        <v>1539</v>
      </c>
      <c r="G579">
        <v>-327207</v>
      </c>
      <c r="H579">
        <v>0.1903302073750463</v>
      </c>
      <c r="I579">
        <v>-259032</v>
      </c>
      <c r="J579">
        <v>6.8012081743755266E-3</v>
      </c>
      <c r="K579">
        <v>0.80368599734365209</v>
      </c>
      <c r="L579" s="126">
        <v>130203.4048</v>
      </c>
      <c r="M579">
        <v>35600</v>
      </c>
      <c r="N579">
        <v>71</v>
      </c>
      <c r="O579">
        <v>42</v>
      </c>
      <c r="P579">
        <v>0</v>
      </c>
      <c r="Q579">
        <v>243.88000000000002</v>
      </c>
      <c r="R579">
        <v>9671.7000000000007</v>
      </c>
      <c r="S579">
        <v>2094.5327990000001</v>
      </c>
      <c r="T579">
        <v>2491.8782099692303</v>
      </c>
      <c r="U579">
        <v>0.38023130188280202</v>
      </c>
      <c r="V579">
        <v>0.128083563612889</v>
      </c>
      <c r="W579">
        <v>4.9550916581278101E-3</v>
      </c>
      <c r="X579">
        <v>8129.5</v>
      </c>
      <c r="Y579">
        <v>138.53</v>
      </c>
      <c r="Z579">
        <v>49216.025048725904</v>
      </c>
      <c r="AA579">
        <v>13.178082191780801</v>
      </c>
      <c r="AB579">
        <v>15.119705471738975</v>
      </c>
      <c r="AC579">
        <v>21.05</v>
      </c>
      <c r="AD579">
        <v>99.502745795724465</v>
      </c>
      <c r="AE579">
        <v>0.50939999999999996</v>
      </c>
      <c r="AF579">
        <v>0.11252719531097669</v>
      </c>
      <c r="AG579">
        <v>0.20180787617877444</v>
      </c>
      <c r="AH579">
        <v>0.3194757266859799</v>
      </c>
      <c r="AI579">
        <v>0</v>
      </c>
      <c r="AJ579" t="s">
        <v>1561</v>
      </c>
      <c r="AK579" t="s">
        <v>1561</v>
      </c>
      <c r="AL579" t="s">
        <v>1561</v>
      </c>
      <c r="AM579">
        <v>0.5</v>
      </c>
      <c r="AN579">
        <v>1.1358795078064301</v>
      </c>
      <c r="AO579">
        <v>111</v>
      </c>
      <c r="AP579">
        <v>1.6025641025641025E-3</v>
      </c>
      <c r="AQ579">
        <v>10.97</v>
      </c>
      <c r="AR579">
        <v>3.4055776453030702</v>
      </c>
      <c r="AS579">
        <v>62482.359999999986</v>
      </c>
      <c r="AT579">
        <v>0.55195814789646769</v>
      </c>
      <c r="AU579">
        <v>20257686.539999999</v>
      </c>
    </row>
    <row r="580" spans="1:47" ht="15" x14ac:dyDescent="0.25">
      <c r="A580" t="s">
        <v>1355</v>
      </c>
      <c r="B580" t="s">
        <v>321</v>
      </c>
      <c r="C580" t="s">
        <v>141</v>
      </c>
      <c r="D580"/>
      <c r="E580">
        <v>72.308999999999997</v>
      </c>
      <c r="F580" t="s">
        <v>1540</v>
      </c>
      <c r="G580">
        <v>669064</v>
      </c>
      <c r="H580">
        <v>0.13426197663870906</v>
      </c>
      <c r="I580">
        <v>422479</v>
      </c>
      <c r="J580">
        <v>3.4016269663258237E-3</v>
      </c>
      <c r="K580">
        <v>0.80098628348393675</v>
      </c>
      <c r="L580" s="126">
        <v>96251.621599999999</v>
      </c>
      <c r="M580">
        <v>31530</v>
      </c>
      <c r="N580">
        <v>39</v>
      </c>
      <c r="O580">
        <v>232.69</v>
      </c>
      <c r="P580">
        <v>0</v>
      </c>
      <c r="Q580">
        <v>107.66</v>
      </c>
      <c r="R580">
        <v>11650.1</v>
      </c>
      <c r="S580">
        <v>3669.516635</v>
      </c>
      <c r="T580">
        <v>4756.3458581241503</v>
      </c>
      <c r="U580">
        <v>0.62979985128204796</v>
      </c>
      <c r="V580">
        <v>0.19167718120999899</v>
      </c>
      <c r="W580">
        <v>5.1735360507501799E-2</v>
      </c>
      <c r="X580">
        <v>8988.1</v>
      </c>
      <c r="Y580">
        <v>221.13</v>
      </c>
      <c r="Z580">
        <v>61059.623524623501</v>
      </c>
      <c r="AA580">
        <v>10.045643153527001</v>
      </c>
      <c r="AB580">
        <v>16.594386265997379</v>
      </c>
      <c r="AC580">
        <v>20.63</v>
      </c>
      <c r="AD580">
        <v>177.87283737275811</v>
      </c>
      <c r="AE580">
        <v>0.31009999999999999</v>
      </c>
      <c r="AF580">
        <v>0.11158098596610834</v>
      </c>
      <c r="AG580">
        <v>0.18401152214933372</v>
      </c>
      <c r="AH580">
        <v>0.3009215899786174</v>
      </c>
      <c r="AI580">
        <v>172.03928004539486</v>
      </c>
      <c r="AJ580">
        <v>5.1320284460186185</v>
      </c>
      <c r="AK580">
        <v>0.86394863939705469</v>
      </c>
      <c r="AL580">
        <v>2.7046738877334269</v>
      </c>
      <c r="AM580">
        <v>2.5</v>
      </c>
      <c r="AN580">
        <v>0.837297295625544</v>
      </c>
      <c r="AO580">
        <v>10</v>
      </c>
      <c r="AP580">
        <v>4.5988258317025438E-2</v>
      </c>
      <c r="AQ580">
        <v>218.5</v>
      </c>
      <c r="AR580">
        <v>2.4400829194763496</v>
      </c>
      <c r="AS580">
        <v>320677.15999999992</v>
      </c>
      <c r="AT580">
        <v>0.5309055280155901</v>
      </c>
      <c r="AU580">
        <v>42750311.530000001</v>
      </c>
    </row>
    <row r="581" spans="1:47" ht="15" x14ac:dyDescent="0.25">
      <c r="A581" t="s">
        <v>1356</v>
      </c>
      <c r="B581" t="s">
        <v>444</v>
      </c>
      <c r="C581" t="s">
        <v>375</v>
      </c>
      <c r="D581"/>
      <c r="E581">
        <v>82.786000000000001</v>
      </c>
      <c r="F581" t="s">
        <v>1543</v>
      </c>
      <c r="G581">
        <v>-1603901</v>
      </c>
      <c r="H581">
        <v>0.24699255328270306</v>
      </c>
      <c r="I581">
        <v>-1637962</v>
      </c>
      <c r="J581">
        <v>0</v>
      </c>
      <c r="K581">
        <v>0.62828510124547832</v>
      </c>
      <c r="L581" s="126">
        <v>151234.54269999999</v>
      </c>
      <c r="M581">
        <v>38545</v>
      </c>
      <c r="N581">
        <v>331</v>
      </c>
      <c r="O581">
        <v>236.76999999999995</v>
      </c>
      <c r="P581">
        <v>0</v>
      </c>
      <c r="Q581">
        <v>-432.96</v>
      </c>
      <c r="R581">
        <v>8633.7000000000007</v>
      </c>
      <c r="S581">
        <v>7769.5063129999999</v>
      </c>
      <c r="T581">
        <v>9314.5642685435214</v>
      </c>
      <c r="U581">
        <v>0.37262506784451299</v>
      </c>
      <c r="V581">
        <v>0.13884624447694899</v>
      </c>
      <c r="W581">
        <v>1.50812115055424E-2</v>
      </c>
      <c r="X581">
        <v>7201.6</v>
      </c>
      <c r="Y581">
        <v>435.18</v>
      </c>
      <c r="Z581">
        <v>55909.9802150834</v>
      </c>
      <c r="AA581">
        <v>12.067085953878399</v>
      </c>
      <c r="AB581">
        <v>17.853546378510043</v>
      </c>
      <c r="AC581">
        <v>36.68</v>
      </c>
      <c r="AD581">
        <v>211.81860177208287</v>
      </c>
      <c r="AE581">
        <v>0.40970000000000001</v>
      </c>
      <c r="AF581">
        <v>0.10564816289880732</v>
      </c>
      <c r="AG581">
        <v>0.17089475679220897</v>
      </c>
      <c r="AH581">
        <v>0.28100026725536176</v>
      </c>
      <c r="AI581">
        <v>97.404644453887585</v>
      </c>
      <c r="AJ581">
        <v>7.9217394481398964</v>
      </c>
      <c r="AK581">
        <v>1.290476462302421</v>
      </c>
      <c r="AL581">
        <v>3.7978372221473444</v>
      </c>
      <c r="AM581">
        <v>4.2</v>
      </c>
      <c r="AN581">
        <v>0.921960210997116</v>
      </c>
      <c r="AO581">
        <v>47</v>
      </c>
      <c r="AP581">
        <v>0.10345622119815669</v>
      </c>
      <c r="AQ581">
        <v>70.98</v>
      </c>
      <c r="AR581">
        <v>3.1200351588070294</v>
      </c>
      <c r="AS581">
        <v>291313.4700000002</v>
      </c>
      <c r="AT581">
        <v>0.38803123257222988</v>
      </c>
      <c r="AU581">
        <v>68598512.640000001</v>
      </c>
    </row>
    <row r="582" spans="1:47" ht="15" x14ac:dyDescent="0.25">
      <c r="A582" t="s">
        <v>1357</v>
      </c>
      <c r="B582" t="s">
        <v>507</v>
      </c>
      <c r="C582" t="s">
        <v>502</v>
      </c>
      <c r="D582"/>
      <c r="E582">
        <v>101.384</v>
      </c>
      <c r="F582" t="s">
        <v>1539</v>
      </c>
      <c r="G582">
        <v>941057</v>
      </c>
      <c r="H582">
        <v>0.51919405267894769</v>
      </c>
      <c r="I582">
        <v>1258709</v>
      </c>
      <c r="J582">
        <v>6.326284724974914E-3</v>
      </c>
      <c r="K582">
        <v>0.7404793394294984</v>
      </c>
      <c r="L582" s="126">
        <v>339613.86499999999</v>
      </c>
      <c r="M582">
        <v>54149</v>
      </c>
      <c r="N582">
        <v>41</v>
      </c>
      <c r="O582">
        <v>17.32</v>
      </c>
      <c r="P582">
        <v>0</v>
      </c>
      <c r="Q582">
        <v>113.43</v>
      </c>
      <c r="R582">
        <v>13696</v>
      </c>
      <c r="S582">
        <v>1796.5758599999999</v>
      </c>
      <c r="T582">
        <v>1988.7289466878701</v>
      </c>
      <c r="U582">
        <v>0.101212180375172</v>
      </c>
      <c r="V582">
        <v>9.6718567731395505E-2</v>
      </c>
      <c r="W582">
        <v>8.7247632282001202E-3</v>
      </c>
      <c r="X582">
        <v>12372.6</v>
      </c>
      <c r="Y582">
        <v>109.60000000000001</v>
      </c>
      <c r="Z582">
        <v>70358.489051094904</v>
      </c>
      <c r="AA582">
        <v>10.584745762711901</v>
      </c>
      <c r="AB582">
        <v>16.392115510948901</v>
      </c>
      <c r="AC582">
        <v>12</v>
      </c>
      <c r="AD582">
        <v>149.71465499999999</v>
      </c>
      <c r="AE582">
        <v>0.75309999999999999</v>
      </c>
      <c r="AF582">
        <v>0.10907038182817533</v>
      </c>
      <c r="AG582">
        <v>0.17353499695986335</v>
      </c>
      <c r="AH582">
        <v>0.28838276215177294</v>
      </c>
      <c r="AI582">
        <v>224.33564258177219</v>
      </c>
      <c r="AJ582">
        <v>5.6842780545658451</v>
      </c>
      <c r="AK582">
        <v>1.0304948689447098</v>
      </c>
      <c r="AL582">
        <v>3.2700387806548301</v>
      </c>
      <c r="AM582">
        <v>3.75</v>
      </c>
      <c r="AN582">
        <v>1.04247413758437</v>
      </c>
      <c r="AO582">
        <v>47</v>
      </c>
      <c r="AP582">
        <v>8.8999999999999996E-2</v>
      </c>
      <c r="AQ582">
        <v>24.74</v>
      </c>
      <c r="AR582" t="s">
        <v>1561</v>
      </c>
      <c r="AS582">
        <v>-49720.760000000009</v>
      </c>
      <c r="AT582">
        <v>0.22812222852025238</v>
      </c>
      <c r="AU582">
        <v>24605819.059999999</v>
      </c>
    </row>
    <row r="583" spans="1:47" ht="15" x14ac:dyDescent="0.25">
      <c r="A583" t="s">
        <v>1358</v>
      </c>
      <c r="B583" t="s">
        <v>539</v>
      </c>
      <c r="C583" t="s">
        <v>538</v>
      </c>
      <c r="D583"/>
      <c r="E583">
        <v>85.617000000000004</v>
      </c>
      <c r="F583" t="s">
        <v>1539</v>
      </c>
      <c r="G583">
        <v>1390387</v>
      </c>
      <c r="H583">
        <v>0.42634353620645088</v>
      </c>
      <c r="I583">
        <v>1005461</v>
      </c>
      <c r="J583">
        <v>0</v>
      </c>
      <c r="K583">
        <v>0.75364168120007757</v>
      </c>
      <c r="L583" s="126">
        <v>166074.16740000001</v>
      </c>
      <c r="M583">
        <v>32983</v>
      </c>
      <c r="N583">
        <v>200</v>
      </c>
      <c r="O583">
        <v>34.64</v>
      </c>
      <c r="P583">
        <v>0</v>
      </c>
      <c r="Q583">
        <v>-28.279999999999987</v>
      </c>
      <c r="R583">
        <v>10229.9</v>
      </c>
      <c r="S583">
        <v>2198.9240460000001</v>
      </c>
      <c r="T583">
        <v>2583.6466460063102</v>
      </c>
      <c r="U583">
        <v>0.40073926728072201</v>
      </c>
      <c r="V583">
        <v>0.15869188553136601</v>
      </c>
      <c r="W583">
        <v>3.29346073284061E-3</v>
      </c>
      <c r="X583">
        <v>8706.6</v>
      </c>
      <c r="Y583">
        <v>135.51</v>
      </c>
      <c r="Z583">
        <v>55715.068998597897</v>
      </c>
      <c r="AA583">
        <v>13.956521739130398</v>
      </c>
      <c r="AB583">
        <v>16.227024175337615</v>
      </c>
      <c r="AC583">
        <v>14.01</v>
      </c>
      <c r="AD583">
        <v>156.95389336188438</v>
      </c>
      <c r="AE583">
        <v>0.54259999999999997</v>
      </c>
      <c r="AF583">
        <v>0.11401204305892401</v>
      </c>
      <c r="AG583">
        <v>0.16599981613144243</v>
      </c>
      <c r="AH583">
        <v>0.28474789130315348</v>
      </c>
      <c r="AI583">
        <v>231.53369072757869</v>
      </c>
      <c r="AJ583">
        <v>4.3247934790081022</v>
      </c>
      <c r="AK583">
        <v>0.8397671298796956</v>
      </c>
      <c r="AL583">
        <v>2.5062572649152957</v>
      </c>
      <c r="AM583">
        <v>2.5</v>
      </c>
      <c r="AN583">
        <v>1.72503430325327</v>
      </c>
      <c r="AO583">
        <v>243</v>
      </c>
      <c r="AP583">
        <v>0</v>
      </c>
      <c r="AQ583">
        <v>5.18</v>
      </c>
      <c r="AR583">
        <v>3.6158922401191931</v>
      </c>
      <c r="AS583">
        <v>-59734.649999999907</v>
      </c>
      <c r="AT583">
        <v>0.57593823977149072</v>
      </c>
      <c r="AU583">
        <v>22494677.73</v>
      </c>
    </row>
    <row r="584" spans="1:47" ht="15" x14ac:dyDescent="0.25">
      <c r="A584" t="s">
        <v>1359</v>
      </c>
      <c r="B584" t="s">
        <v>432</v>
      </c>
      <c r="C584" t="s">
        <v>308</v>
      </c>
      <c r="D584"/>
      <c r="E584">
        <v>99.072000000000003</v>
      </c>
      <c r="F584" t="s">
        <v>1539</v>
      </c>
      <c r="G584">
        <v>1306307</v>
      </c>
      <c r="H584">
        <v>0.41693647747847273</v>
      </c>
      <c r="I584">
        <v>1222845</v>
      </c>
      <c r="J584">
        <v>0</v>
      </c>
      <c r="K584">
        <v>0.59412177499097985</v>
      </c>
      <c r="L584" s="126">
        <v>130381.83839999999</v>
      </c>
      <c r="M584">
        <v>42221</v>
      </c>
      <c r="N584">
        <v>57</v>
      </c>
      <c r="O584">
        <v>13.509999999999998</v>
      </c>
      <c r="P584">
        <v>0</v>
      </c>
      <c r="Q584">
        <v>188.64999999999998</v>
      </c>
      <c r="R584">
        <v>10960.9</v>
      </c>
      <c r="S584">
        <v>1169.6177580000001</v>
      </c>
      <c r="T584">
        <v>1336.39219387808</v>
      </c>
      <c r="U584">
        <v>0.188025919148194</v>
      </c>
      <c r="V584">
        <v>0.111389488667459</v>
      </c>
      <c r="W584" t="s">
        <v>1561</v>
      </c>
      <c r="X584">
        <v>9593</v>
      </c>
      <c r="Y584">
        <v>85.460000000000008</v>
      </c>
      <c r="Z584">
        <v>51507.992394102497</v>
      </c>
      <c r="AA584">
        <v>11.6526315789474</v>
      </c>
      <c r="AB584">
        <v>13.686142733442546</v>
      </c>
      <c r="AC584">
        <v>13.24</v>
      </c>
      <c r="AD584">
        <v>88.339709818731123</v>
      </c>
      <c r="AE584">
        <v>0.89700000000000002</v>
      </c>
      <c r="AF584">
        <v>0.11155213421595017</v>
      </c>
      <c r="AG584">
        <v>0.14898114053767286</v>
      </c>
      <c r="AH584">
        <v>0.29196749936647615</v>
      </c>
      <c r="AI584">
        <v>118.37970059274697</v>
      </c>
      <c r="AJ584">
        <v>7.8111120981662445</v>
      </c>
      <c r="AK584">
        <v>1.2181139543113846</v>
      </c>
      <c r="AL584">
        <v>0.13306921182443901</v>
      </c>
      <c r="AM584">
        <v>1.5</v>
      </c>
      <c r="AN584">
        <v>1.10970515519572</v>
      </c>
      <c r="AO584">
        <v>90</v>
      </c>
      <c r="AP584">
        <v>0</v>
      </c>
      <c r="AQ584">
        <v>7.94</v>
      </c>
      <c r="AR584">
        <v>4.2665092070462602</v>
      </c>
      <c r="AS584">
        <v>-23888.25</v>
      </c>
      <c r="AT584">
        <v>0.36474879399588134</v>
      </c>
      <c r="AU584">
        <v>12820074.4</v>
      </c>
    </row>
    <row r="585" spans="1:47" ht="15" x14ac:dyDescent="0.25">
      <c r="A585" t="s">
        <v>1360</v>
      </c>
      <c r="B585" t="s">
        <v>635</v>
      </c>
      <c r="C585" t="s">
        <v>335</v>
      </c>
      <c r="D585"/>
      <c r="E585">
        <v>83.542000000000002</v>
      </c>
      <c r="F585" t="s">
        <v>1539</v>
      </c>
      <c r="G585">
        <v>-1002363</v>
      </c>
      <c r="H585">
        <v>3.1333054779257581E-2</v>
      </c>
      <c r="I585">
        <v>-850115</v>
      </c>
      <c r="J585">
        <v>7.2027285542431369E-3</v>
      </c>
      <c r="K585">
        <v>0.63913196670686501</v>
      </c>
      <c r="L585" s="126">
        <v>195596.55989999999</v>
      </c>
      <c r="M585">
        <v>36991</v>
      </c>
      <c r="N585" t="s">
        <v>1561</v>
      </c>
      <c r="O585">
        <v>69.92</v>
      </c>
      <c r="P585">
        <v>0</v>
      </c>
      <c r="Q585">
        <v>-70.75</v>
      </c>
      <c r="R585">
        <v>9932.8000000000011</v>
      </c>
      <c r="S585">
        <v>1457.5783959999999</v>
      </c>
      <c r="T585">
        <v>1764.34478195989</v>
      </c>
      <c r="U585">
        <v>0.48380122190010799</v>
      </c>
      <c r="V585">
        <v>0.13357697845571001</v>
      </c>
      <c r="W585">
        <v>5.5348377981859201E-3</v>
      </c>
      <c r="X585">
        <v>8205.7999999999993</v>
      </c>
      <c r="Y585">
        <v>98.28</v>
      </c>
      <c r="Z585">
        <v>50258.1482498982</v>
      </c>
      <c r="AA585">
        <v>9.6181818181818208</v>
      </c>
      <c r="AB585">
        <v>14.830875010175008</v>
      </c>
      <c r="AC585">
        <v>10.36</v>
      </c>
      <c r="AD585">
        <v>140.69289536679537</v>
      </c>
      <c r="AE585">
        <v>0.35439999999999999</v>
      </c>
      <c r="AF585">
        <v>0.10642825623808394</v>
      </c>
      <c r="AG585">
        <v>0.21689349441140238</v>
      </c>
      <c r="AH585">
        <v>0.3304734130979502</v>
      </c>
      <c r="AI585">
        <v>176.6354390999083</v>
      </c>
      <c r="AJ585">
        <v>5.5655040006214564</v>
      </c>
      <c r="AK585">
        <v>1.635205468810689</v>
      </c>
      <c r="AL585">
        <v>2.8273508506175715</v>
      </c>
      <c r="AM585">
        <v>0</v>
      </c>
      <c r="AN585">
        <v>1.2109515906841299</v>
      </c>
      <c r="AO585">
        <v>81</v>
      </c>
      <c r="AP585">
        <v>1.088139281828074E-2</v>
      </c>
      <c r="AQ585">
        <v>10.36</v>
      </c>
      <c r="AR585">
        <v>3.6472424401099621</v>
      </c>
      <c r="AS585">
        <v>-41338.810000000056</v>
      </c>
      <c r="AT585">
        <v>0.46968314148915263</v>
      </c>
      <c r="AU585">
        <v>14477895.66</v>
      </c>
    </row>
    <row r="586" spans="1:47" ht="15" x14ac:dyDescent="0.25">
      <c r="A586" t="s">
        <v>1361</v>
      </c>
      <c r="B586" t="s">
        <v>420</v>
      </c>
      <c r="C586" t="s">
        <v>360</v>
      </c>
      <c r="D586"/>
      <c r="E586">
        <v>79.242000000000004</v>
      </c>
      <c r="F586" t="s">
        <v>1539</v>
      </c>
      <c r="G586">
        <v>3726397</v>
      </c>
      <c r="H586">
        <v>0.41292092663871338</v>
      </c>
      <c r="I586">
        <v>3920048</v>
      </c>
      <c r="J586">
        <v>3.6564801534366195E-3</v>
      </c>
      <c r="K586">
        <v>0.60510262148757565</v>
      </c>
      <c r="L586" s="126">
        <v>79803.544099999999</v>
      </c>
      <c r="M586">
        <v>33920</v>
      </c>
      <c r="N586">
        <v>49</v>
      </c>
      <c r="O586">
        <v>46.169999999999995</v>
      </c>
      <c r="P586">
        <v>0</v>
      </c>
      <c r="Q586">
        <v>-67.579999999999984</v>
      </c>
      <c r="R586">
        <v>8954.3000000000011</v>
      </c>
      <c r="S586">
        <v>2998.8814729999999</v>
      </c>
      <c r="T586">
        <v>3619.0596624208001</v>
      </c>
      <c r="U586">
        <v>0.50546804188416194</v>
      </c>
      <c r="V586">
        <v>0.13439867184774201</v>
      </c>
      <c r="W586" t="s">
        <v>1561</v>
      </c>
      <c r="X586">
        <v>7419.8</v>
      </c>
      <c r="Y586">
        <v>167.17000000000002</v>
      </c>
      <c r="Z586">
        <v>59539.908476401302</v>
      </c>
      <c r="AA586">
        <v>14.3727810650888</v>
      </c>
      <c r="AB586">
        <v>17.939112717592867</v>
      </c>
      <c r="AC586">
        <v>17</v>
      </c>
      <c r="AD586">
        <v>176.40479252941176</v>
      </c>
      <c r="AE586">
        <v>0.31009999999999999</v>
      </c>
      <c r="AF586">
        <v>0.11805666302914052</v>
      </c>
      <c r="AG586">
        <v>0.17595397194256873</v>
      </c>
      <c r="AH586">
        <v>0.30507328634927305</v>
      </c>
      <c r="AI586">
        <v>159.10765540282492</v>
      </c>
      <c r="AJ586">
        <v>5.6999647486613085</v>
      </c>
      <c r="AK586">
        <v>1.3512201741608947</v>
      </c>
      <c r="AL586">
        <v>3.7079450062350019</v>
      </c>
      <c r="AM586">
        <v>0.5</v>
      </c>
      <c r="AN586">
        <v>1.56290468576768</v>
      </c>
      <c r="AO586">
        <v>139</v>
      </c>
      <c r="AP586">
        <v>0</v>
      </c>
      <c r="AQ586">
        <v>15.76</v>
      </c>
      <c r="AR586">
        <v>2.9395287808378807</v>
      </c>
      <c r="AS586">
        <v>-141407.59999999986</v>
      </c>
      <c r="AT586">
        <v>0.5176485568513387</v>
      </c>
      <c r="AU586">
        <v>26852820.18</v>
      </c>
    </row>
    <row r="587" spans="1:47" ht="15" x14ac:dyDescent="0.25">
      <c r="A587" t="s">
        <v>1362</v>
      </c>
      <c r="B587" t="s">
        <v>652</v>
      </c>
      <c r="C587" t="s">
        <v>649</v>
      </c>
      <c r="D587"/>
      <c r="E587">
        <v>69.262</v>
      </c>
      <c r="F587" t="s">
        <v>1539</v>
      </c>
      <c r="G587">
        <v>1366605</v>
      </c>
      <c r="H587">
        <v>0.42885671506169304</v>
      </c>
      <c r="I587">
        <v>1468029</v>
      </c>
      <c r="J587">
        <v>3.3672553596727013E-3</v>
      </c>
      <c r="K587">
        <v>0.62647995004576895</v>
      </c>
      <c r="L587" s="126">
        <v>63979.6149</v>
      </c>
      <c r="M587">
        <v>26575</v>
      </c>
      <c r="N587">
        <v>10</v>
      </c>
      <c r="O587">
        <v>18.12</v>
      </c>
      <c r="P587">
        <v>1</v>
      </c>
      <c r="Q587">
        <v>-10.170000000000002</v>
      </c>
      <c r="R587">
        <v>13599.2</v>
      </c>
      <c r="S587">
        <v>747.24949700000002</v>
      </c>
      <c r="T587">
        <v>1006.6230078812</v>
      </c>
      <c r="U587">
        <v>0.98557758948882901</v>
      </c>
      <c r="V587">
        <v>0.159877484668283</v>
      </c>
      <c r="W587" t="s">
        <v>1561</v>
      </c>
      <c r="X587">
        <v>10095.200000000001</v>
      </c>
      <c r="Y587">
        <v>35.5</v>
      </c>
      <c r="Z587">
        <v>56893.661971831003</v>
      </c>
      <c r="AA587">
        <v>12.315789473684198</v>
      </c>
      <c r="AB587">
        <v>21.049281605633805</v>
      </c>
      <c r="AC587">
        <v>9</v>
      </c>
      <c r="AD587">
        <v>83.027721888888891</v>
      </c>
      <c r="AE587">
        <v>1.0631999999999999</v>
      </c>
      <c r="AF587">
        <v>9.706020720380254E-2</v>
      </c>
      <c r="AG587">
        <v>0.21205036961875437</v>
      </c>
      <c r="AH587">
        <v>0.31173406956889838</v>
      </c>
      <c r="AI587">
        <v>227.71243163513296</v>
      </c>
      <c r="AJ587">
        <v>5.8120543259793838</v>
      </c>
      <c r="AK587">
        <v>1.5571044558586726</v>
      </c>
      <c r="AL587">
        <v>2.975594153668943</v>
      </c>
      <c r="AM587">
        <v>0.5</v>
      </c>
      <c r="AN587">
        <v>1.41700616657386</v>
      </c>
      <c r="AO587">
        <v>118</v>
      </c>
      <c r="AP587">
        <v>9.881422924901186E-3</v>
      </c>
      <c r="AQ587">
        <v>4.28</v>
      </c>
      <c r="AR587">
        <v>3.2487009413729506</v>
      </c>
      <c r="AS587">
        <v>-116457.40000000002</v>
      </c>
      <c r="AT587">
        <v>0.68180410936800906</v>
      </c>
      <c r="AU587">
        <v>10162028.5</v>
      </c>
    </row>
    <row r="588" spans="1:47" ht="15" x14ac:dyDescent="0.25">
      <c r="A588" t="s">
        <v>1363</v>
      </c>
      <c r="B588" t="s">
        <v>543</v>
      </c>
      <c r="C588" t="s">
        <v>117</v>
      </c>
      <c r="D588"/>
      <c r="E588">
        <v>84.564999999999998</v>
      </c>
      <c r="F588" t="s">
        <v>1539</v>
      </c>
      <c r="G588">
        <v>-520901</v>
      </c>
      <c r="H588">
        <v>8.0132362249214946E-3</v>
      </c>
      <c r="I588">
        <v>-520901</v>
      </c>
      <c r="J588">
        <v>0</v>
      </c>
      <c r="K588">
        <v>0.70707038787710708</v>
      </c>
      <c r="L588" s="126">
        <v>126495.99430000001</v>
      </c>
      <c r="M588">
        <v>37190</v>
      </c>
      <c r="N588">
        <v>14</v>
      </c>
      <c r="O588">
        <v>27.560000000000002</v>
      </c>
      <c r="P588">
        <v>0</v>
      </c>
      <c r="Q588">
        <v>32.27000000000001</v>
      </c>
      <c r="R588">
        <v>11352</v>
      </c>
      <c r="S588">
        <v>1057.0519039999999</v>
      </c>
      <c r="T588">
        <v>1281.9234331884402</v>
      </c>
      <c r="U588">
        <v>0.43495571812526601</v>
      </c>
      <c r="V588">
        <v>0.165204322833328</v>
      </c>
      <c r="W588">
        <v>1.9678891756672E-3</v>
      </c>
      <c r="X588">
        <v>9360.6</v>
      </c>
      <c r="Y588">
        <v>63.35</v>
      </c>
      <c r="Z588">
        <v>59863.7936858721</v>
      </c>
      <c r="AA588">
        <v>15.057971014492798</v>
      </c>
      <c r="AB588">
        <v>16.685902194159429</v>
      </c>
      <c r="AC588">
        <v>9</v>
      </c>
      <c r="AD588">
        <v>117.45021155555554</v>
      </c>
      <c r="AE588">
        <v>0.40970000000000001</v>
      </c>
      <c r="AF588">
        <v>0.12045563051053076</v>
      </c>
      <c r="AG588">
        <v>0.19383776188968468</v>
      </c>
      <c r="AH588">
        <v>0.31703814525878515</v>
      </c>
      <c r="AI588">
        <v>226.38812634880796</v>
      </c>
      <c r="AJ588">
        <v>4.8694484003610468</v>
      </c>
      <c r="AK588">
        <v>1.2177573713769934</v>
      </c>
      <c r="AL588">
        <v>2.3062802544044394</v>
      </c>
      <c r="AM588">
        <v>0.5</v>
      </c>
      <c r="AN588">
        <v>1.5907811214484699</v>
      </c>
      <c r="AO588">
        <v>91</v>
      </c>
      <c r="AP588">
        <v>4.2440318302387266E-2</v>
      </c>
      <c r="AQ588">
        <v>7.96</v>
      </c>
      <c r="AR588">
        <v>3.4976109061459555</v>
      </c>
      <c r="AS588">
        <v>-14592.090000000026</v>
      </c>
      <c r="AT588">
        <v>0.47250912162083075</v>
      </c>
      <c r="AU588">
        <v>11999613.76</v>
      </c>
    </row>
    <row r="589" spans="1:47" ht="15" x14ac:dyDescent="0.25">
      <c r="A589" t="s">
        <v>1364</v>
      </c>
      <c r="B589" t="s">
        <v>595</v>
      </c>
      <c r="C589" t="s">
        <v>136</v>
      </c>
      <c r="D589"/>
      <c r="E589">
        <v>90.438000000000002</v>
      </c>
      <c r="F589" t="s">
        <v>1539</v>
      </c>
      <c r="G589">
        <v>493625</v>
      </c>
      <c r="H589">
        <v>0.34628290226150066</v>
      </c>
      <c r="I589">
        <v>466915</v>
      </c>
      <c r="J589">
        <v>0</v>
      </c>
      <c r="K589">
        <v>0.71792692104404554</v>
      </c>
      <c r="L589" s="126">
        <v>183735.3131</v>
      </c>
      <c r="M589">
        <v>43229</v>
      </c>
      <c r="N589">
        <v>11</v>
      </c>
      <c r="O589">
        <v>12.010000000000002</v>
      </c>
      <c r="P589">
        <v>0</v>
      </c>
      <c r="Q589">
        <v>192.08</v>
      </c>
      <c r="R589">
        <v>9363.1</v>
      </c>
      <c r="S589">
        <v>673.89191600000004</v>
      </c>
      <c r="T589">
        <v>796.42073607066504</v>
      </c>
      <c r="U589">
        <v>0.27812793201691999</v>
      </c>
      <c r="V589">
        <v>0.143513478502686</v>
      </c>
      <c r="W589" t="s">
        <v>1561</v>
      </c>
      <c r="X589">
        <v>7922.6</v>
      </c>
      <c r="Y589">
        <v>49.52</v>
      </c>
      <c r="Z589">
        <v>53611.815803715697</v>
      </c>
      <c r="AA589">
        <v>13.634615384615399</v>
      </c>
      <c r="AB589">
        <v>13.608479725363489</v>
      </c>
      <c r="AC589">
        <v>7.15</v>
      </c>
      <c r="AD589">
        <v>94.250617622377618</v>
      </c>
      <c r="AE589">
        <v>0.432</v>
      </c>
      <c r="AF589">
        <v>0.11141411781642692</v>
      </c>
      <c r="AG589">
        <v>0.15185302770937642</v>
      </c>
      <c r="AH589">
        <v>0.26933331839828389</v>
      </c>
      <c r="AI589">
        <v>177.36375398217419</v>
      </c>
      <c r="AJ589">
        <v>5.2751787088785509</v>
      </c>
      <c r="AK589">
        <v>1.3866702084936917</v>
      </c>
      <c r="AL589">
        <v>2.9171110404604934</v>
      </c>
      <c r="AM589">
        <v>3</v>
      </c>
      <c r="AN589">
        <v>1.3418559955787199</v>
      </c>
      <c r="AO589">
        <v>49</v>
      </c>
      <c r="AP589">
        <v>8.152173913043478E-3</v>
      </c>
      <c r="AQ589">
        <v>6.76</v>
      </c>
      <c r="AR589">
        <v>4.899406466141226</v>
      </c>
      <c r="AS589">
        <v>4924.5799999999581</v>
      </c>
      <c r="AT589">
        <v>0.41893463916647822</v>
      </c>
      <c r="AU589">
        <v>6309720.4000000004</v>
      </c>
    </row>
    <row r="590" spans="1:47" ht="15" x14ac:dyDescent="0.25">
      <c r="A590" t="s">
        <v>1365</v>
      </c>
      <c r="B590" t="s">
        <v>320</v>
      </c>
      <c r="C590" t="s">
        <v>122</v>
      </c>
      <c r="D590"/>
      <c r="E590">
        <v>89.40100000000001</v>
      </c>
      <c r="F590" t="s">
        <v>1543</v>
      </c>
      <c r="G590">
        <v>14104002</v>
      </c>
      <c r="H590">
        <v>0.42289653449476905</v>
      </c>
      <c r="I590">
        <v>14104002</v>
      </c>
      <c r="J590">
        <v>0</v>
      </c>
      <c r="K590">
        <v>0.69909800037676706</v>
      </c>
      <c r="L590" s="126">
        <v>154838.18239999999</v>
      </c>
      <c r="M590">
        <v>47798</v>
      </c>
      <c r="N590">
        <v>277</v>
      </c>
      <c r="O590">
        <v>672.82999999999981</v>
      </c>
      <c r="P590">
        <v>0</v>
      </c>
      <c r="Q590">
        <v>-147.59</v>
      </c>
      <c r="R590">
        <v>10972.300000000001</v>
      </c>
      <c r="S590">
        <v>14533.609195000001</v>
      </c>
      <c r="T590">
        <v>17677.522492182499</v>
      </c>
      <c r="U590">
        <v>0.34354889036907299</v>
      </c>
      <c r="V590">
        <v>0.129505414363799</v>
      </c>
      <c r="W590">
        <v>9.2688487004552303E-2</v>
      </c>
      <c r="X590">
        <v>9020.9</v>
      </c>
      <c r="Y590">
        <v>796.27</v>
      </c>
      <c r="Z590">
        <v>66812.426450826999</v>
      </c>
      <c r="AA590">
        <v>7.6078886310904901</v>
      </c>
      <c r="AB590">
        <v>18.252111965790501</v>
      </c>
      <c r="AC590">
        <v>76</v>
      </c>
      <c r="AD590">
        <v>191.23169993421052</v>
      </c>
      <c r="AE590">
        <v>0.3765</v>
      </c>
      <c r="AF590">
        <v>0.1247505658202144</v>
      </c>
      <c r="AG590">
        <v>0.12380836561308195</v>
      </c>
      <c r="AH590">
        <v>0.25264050997976339</v>
      </c>
      <c r="AI590">
        <v>140.8126482927629</v>
      </c>
      <c r="AJ590">
        <v>6.0830706820762703</v>
      </c>
      <c r="AK590">
        <v>1.5592603820346382</v>
      </c>
      <c r="AL590">
        <v>3.2912353580426443</v>
      </c>
      <c r="AM590">
        <v>3.95</v>
      </c>
      <c r="AN590">
        <v>0.88637773333689995</v>
      </c>
      <c r="AO590">
        <v>37</v>
      </c>
      <c r="AP590">
        <v>9.8810728744939277E-2</v>
      </c>
      <c r="AQ590">
        <v>173.14</v>
      </c>
      <c r="AR590">
        <v>3.2296420488567943</v>
      </c>
      <c r="AS590">
        <v>746033.00999999978</v>
      </c>
      <c r="AT590">
        <v>0.39656510264532552</v>
      </c>
      <c r="AU590">
        <v>159467348.66999999</v>
      </c>
    </row>
    <row r="591" spans="1:47" ht="15" x14ac:dyDescent="0.25">
      <c r="A591" t="s">
        <v>1366</v>
      </c>
      <c r="B591" t="s">
        <v>647</v>
      </c>
      <c r="C591" t="s">
        <v>147</v>
      </c>
      <c r="D591"/>
      <c r="E591">
        <v>82.539000000000001</v>
      </c>
      <c r="F591" t="s">
        <v>1540</v>
      </c>
      <c r="G591">
        <v>1166307</v>
      </c>
      <c r="H591">
        <v>0.91428710613544995</v>
      </c>
      <c r="I591">
        <v>1166307</v>
      </c>
      <c r="J591">
        <v>0</v>
      </c>
      <c r="K591">
        <v>0.67714453097549976</v>
      </c>
      <c r="L591" s="126">
        <v>243007.0116</v>
      </c>
      <c r="M591">
        <v>40233</v>
      </c>
      <c r="N591">
        <v>49</v>
      </c>
      <c r="O591">
        <v>40.04</v>
      </c>
      <c r="P591">
        <v>0</v>
      </c>
      <c r="Q591">
        <v>21.890000000000008</v>
      </c>
      <c r="R591">
        <v>11159.300000000001</v>
      </c>
      <c r="S591">
        <v>1351.075184</v>
      </c>
      <c r="T591">
        <v>1626.0193777846303</v>
      </c>
      <c r="U591">
        <v>0.43996442539943798</v>
      </c>
      <c r="V591">
        <v>0.13180016042689699</v>
      </c>
      <c r="W591">
        <v>3.4894497773559898E-3</v>
      </c>
      <c r="X591">
        <v>9272.4</v>
      </c>
      <c r="Y591">
        <v>91</v>
      </c>
      <c r="Z591">
        <v>51079.065934065897</v>
      </c>
      <c r="AA591">
        <v>10.576086956521699</v>
      </c>
      <c r="AB591">
        <v>14.846980043956044</v>
      </c>
      <c r="AC591">
        <v>5</v>
      </c>
      <c r="AD591">
        <v>270.21503680000001</v>
      </c>
      <c r="AE591">
        <v>0.40970000000000001</v>
      </c>
      <c r="AF591">
        <v>0.11203523962815701</v>
      </c>
      <c r="AG591">
        <v>0.15833241842068005</v>
      </c>
      <c r="AH591">
        <v>0.27580962057141345</v>
      </c>
      <c r="AI591">
        <v>166.11658822385712</v>
      </c>
      <c r="AJ591">
        <v>6.6008994546329465</v>
      </c>
      <c r="AK591">
        <v>1.4614667878593453</v>
      </c>
      <c r="AL591">
        <v>3.0041737956477572</v>
      </c>
      <c r="AM591">
        <v>4.25</v>
      </c>
      <c r="AN591">
        <v>2.1235340711566799</v>
      </c>
      <c r="AO591">
        <v>200</v>
      </c>
      <c r="AP591">
        <v>1.8691588785046728E-2</v>
      </c>
      <c r="AQ591">
        <v>5.52</v>
      </c>
      <c r="AR591">
        <v>3.127839674853913</v>
      </c>
      <c r="AS591">
        <v>38973.580000000075</v>
      </c>
      <c r="AT591">
        <v>0.52360767314140333</v>
      </c>
      <c r="AU591">
        <v>15077069.91</v>
      </c>
    </row>
    <row r="592" spans="1:47" ht="15" x14ac:dyDescent="0.25">
      <c r="A592" t="s">
        <v>1367</v>
      </c>
      <c r="B592" t="s">
        <v>322</v>
      </c>
      <c r="C592" t="s">
        <v>109</v>
      </c>
      <c r="D592"/>
      <c r="E592">
        <v>98.093000000000004</v>
      </c>
      <c r="F592" t="s">
        <v>1543</v>
      </c>
      <c r="G592">
        <v>1834318</v>
      </c>
      <c r="H592">
        <v>0.39768041244074892</v>
      </c>
      <c r="I592">
        <v>5569538</v>
      </c>
      <c r="J592">
        <v>0</v>
      </c>
      <c r="K592">
        <v>0.78541277047092295</v>
      </c>
      <c r="L592" s="126">
        <v>386753.2977</v>
      </c>
      <c r="M592">
        <v>54654</v>
      </c>
      <c r="N592">
        <v>25</v>
      </c>
      <c r="O592">
        <v>80.88</v>
      </c>
      <c r="P592">
        <v>0</v>
      </c>
      <c r="Q592">
        <v>-9.23</v>
      </c>
      <c r="R592">
        <v>13981.1</v>
      </c>
      <c r="S592">
        <v>3515.7332550000001</v>
      </c>
      <c r="T592">
        <v>4220.2276904979399</v>
      </c>
      <c r="U592">
        <v>0.188123073062891</v>
      </c>
      <c r="V592">
        <v>0.14745984788882999</v>
      </c>
      <c r="W592">
        <v>5.9947204384821803E-2</v>
      </c>
      <c r="X592">
        <v>11647.2</v>
      </c>
      <c r="Y592">
        <v>228.79</v>
      </c>
      <c r="Z592">
        <v>76336.1266226671</v>
      </c>
      <c r="AA592">
        <v>14.9143968871595</v>
      </c>
      <c r="AB592">
        <v>15.366638642423183</v>
      </c>
      <c r="AC592">
        <v>23.82</v>
      </c>
      <c r="AD592">
        <v>147.59585453400504</v>
      </c>
      <c r="AE592">
        <v>0.50939999999999996</v>
      </c>
      <c r="AF592">
        <v>0.11538961223476507</v>
      </c>
      <c r="AG592">
        <v>0.14635270230333333</v>
      </c>
      <c r="AH592">
        <v>0.26742583740222242</v>
      </c>
      <c r="AI592">
        <v>205.8170934813995</v>
      </c>
      <c r="AJ592">
        <v>6.9726605380335487</v>
      </c>
      <c r="AK592">
        <v>1.7246810521864351</v>
      </c>
      <c r="AL592">
        <v>4.2497786892722198</v>
      </c>
      <c r="AM592">
        <v>0</v>
      </c>
      <c r="AN592">
        <v>0.578416962463419</v>
      </c>
      <c r="AO592">
        <v>16</v>
      </c>
      <c r="AP592">
        <v>0.22805933250927071</v>
      </c>
      <c r="AQ592">
        <v>94.94</v>
      </c>
      <c r="AR592" t="s">
        <v>1561</v>
      </c>
      <c r="AS592">
        <v>44046.339999999851</v>
      </c>
      <c r="AT592">
        <v>0.33328435461435169</v>
      </c>
      <c r="AU592">
        <v>49153920.189999998</v>
      </c>
    </row>
    <row r="593" spans="1:47" ht="15" x14ac:dyDescent="0.25">
      <c r="A593" t="s">
        <v>1368</v>
      </c>
      <c r="B593" t="s">
        <v>696</v>
      </c>
      <c r="C593" t="s">
        <v>250</v>
      </c>
      <c r="D593"/>
      <c r="E593">
        <v>92.225000000000009</v>
      </c>
      <c r="F593" t="s">
        <v>1539</v>
      </c>
      <c r="G593">
        <v>173973</v>
      </c>
      <c r="H593">
        <v>0.11075564362521946</v>
      </c>
      <c r="I593">
        <v>226435</v>
      </c>
      <c r="J593">
        <v>5.1469331669281582E-3</v>
      </c>
      <c r="K593">
        <v>0.74881266738154084</v>
      </c>
      <c r="L593" s="126">
        <v>114660.40089999999</v>
      </c>
      <c r="M593">
        <v>36937</v>
      </c>
      <c r="N593">
        <v>10</v>
      </c>
      <c r="O593">
        <v>38.19</v>
      </c>
      <c r="P593">
        <v>0</v>
      </c>
      <c r="Q593">
        <v>262.31999999999994</v>
      </c>
      <c r="R593">
        <v>8015.8</v>
      </c>
      <c r="S593">
        <v>1600.236269</v>
      </c>
      <c r="T593">
        <v>1866.83674712274</v>
      </c>
      <c r="U593">
        <v>0.36974472798928898</v>
      </c>
      <c r="V593">
        <v>0.11281634624667999</v>
      </c>
      <c r="W593" t="s">
        <v>1561</v>
      </c>
      <c r="X593">
        <v>6871.1</v>
      </c>
      <c r="Y593">
        <v>87.960000000000008</v>
      </c>
      <c r="Z593">
        <v>54803.444292860404</v>
      </c>
      <c r="AA593">
        <v>14.2747252747253</v>
      </c>
      <c r="AB593">
        <v>18.192772498863118</v>
      </c>
      <c r="AC593">
        <v>8.1999999999999993</v>
      </c>
      <c r="AD593">
        <v>195.15076451219514</v>
      </c>
      <c r="AE593">
        <v>0.33229999999999998</v>
      </c>
      <c r="AF593">
        <v>0.10610175895295043</v>
      </c>
      <c r="AG593">
        <v>0.15224032255079015</v>
      </c>
      <c r="AH593">
        <v>0.26589041062015079</v>
      </c>
      <c r="AI593">
        <v>134.11894490687862</v>
      </c>
      <c r="AJ593">
        <v>6.1275045428707218</v>
      </c>
      <c r="AK593">
        <v>1.3685095656549655</v>
      </c>
      <c r="AL593">
        <v>3.7474145241401162</v>
      </c>
      <c r="AM593">
        <v>2.5</v>
      </c>
      <c r="AN593">
        <v>0.94480252865845205</v>
      </c>
      <c r="AO593">
        <v>16</v>
      </c>
      <c r="AP593">
        <v>0</v>
      </c>
      <c r="AQ593">
        <v>35.44</v>
      </c>
      <c r="AR593">
        <v>2.6769420814888885</v>
      </c>
      <c r="AS593">
        <v>-7421.6000000000931</v>
      </c>
      <c r="AT593">
        <v>0.35395467662101288</v>
      </c>
      <c r="AU593">
        <v>12827169.17</v>
      </c>
    </row>
    <row r="594" spans="1:47" ht="15" x14ac:dyDescent="0.25">
      <c r="A594" t="s">
        <v>1369</v>
      </c>
      <c r="B594" t="s">
        <v>323</v>
      </c>
      <c r="C594" t="s">
        <v>122</v>
      </c>
      <c r="D594"/>
      <c r="E594">
        <v>63.516000000000005</v>
      </c>
      <c r="F594" t="s">
        <v>1539</v>
      </c>
      <c r="G594">
        <v>-529007</v>
      </c>
      <c r="H594">
        <v>0.25072165369872057</v>
      </c>
      <c r="I594">
        <v>-551335</v>
      </c>
      <c r="J594">
        <v>0</v>
      </c>
      <c r="K594">
        <v>0.72055766834645407</v>
      </c>
      <c r="L594" s="126">
        <v>56471.741900000001</v>
      </c>
      <c r="M594">
        <v>25090</v>
      </c>
      <c r="N594">
        <v>20</v>
      </c>
      <c r="O594">
        <v>393.62999999999994</v>
      </c>
      <c r="P594">
        <v>69</v>
      </c>
      <c r="Q594">
        <v>-86.94</v>
      </c>
      <c r="R594">
        <v>10898.4</v>
      </c>
      <c r="S594">
        <v>3400.4196109999998</v>
      </c>
      <c r="T594">
        <v>4589.0053544770099</v>
      </c>
      <c r="U594">
        <v>0.75482961446783603</v>
      </c>
      <c r="V594">
        <v>0.14379356577590299</v>
      </c>
      <c r="W594">
        <v>0.145522300953463</v>
      </c>
      <c r="X594">
        <v>8075.6</v>
      </c>
      <c r="Y594">
        <v>152.68</v>
      </c>
      <c r="Z594">
        <v>62747.427298925897</v>
      </c>
      <c r="AA594">
        <v>8.2874999999999996</v>
      </c>
      <c r="AB594">
        <v>22.271545788577413</v>
      </c>
      <c r="AC594">
        <v>23</v>
      </c>
      <c r="AD594">
        <v>147.84433091304348</v>
      </c>
      <c r="AE594">
        <v>0.432</v>
      </c>
      <c r="AF594">
        <v>0.10657494092406222</v>
      </c>
      <c r="AG594">
        <v>0.19103281811586215</v>
      </c>
      <c r="AH594">
        <v>0.3015719752990349</v>
      </c>
      <c r="AI594">
        <v>147.98261907800767</v>
      </c>
      <c r="AJ594">
        <v>6.3258589674544865</v>
      </c>
      <c r="AK594">
        <v>1.4271620797173308</v>
      </c>
      <c r="AL594">
        <v>4.1812545632677072</v>
      </c>
      <c r="AM594">
        <v>0.5</v>
      </c>
      <c r="AN594">
        <v>0.67121184024370495</v>
      </c>
      <c r="AO594">
        <v>5</v>
      </c>
      <c r="AP594">
        <v>8.1328751431844218E-2</v>
      </c>
      <c r="AQ594">
        <v>150.19999999999999</v>
      </c>
      <c r="AR594">
        <v>2.4595686377150066</v>
      </c>
      <c r="AS594">
        <v>-163622.05000000005</v>
      </c>
      <c r="AT594">
        <v>0.78317458633849235</v>
      </c>
      <c r="AU594">
        <v>37059117.789999999</v>
      </c>
    </row>
    <row r="595" spans="1:47" ht="15" x14ac:dyDescent="0.25">
      <c r="A595" t="s">
        <v>1370</v>
      </c>
      <c r="B595" t="s">
        <v>324</v>
      </c>
      <c r="C595" t="s">
        <v>269</v>
      </c>
      <c r="D595"/>
      <c r="E595">
        <v>85.677999999999997</v>
      </c>
      <c r="F595" t="s">
        <v>1543</v>
      </c>
      <c r="G595">
        <v>1521624</v>
      </c>
      <c r="H595">
        <v>0.22942161703088404</v>
      </c>
      <c r="I595">
        <v>1386680</v>
      </c>
      <c r="J595">
        <v>0</v>
      </c>
      <c r="K595">
        <v>0.64406861545739613</v>
      </c>
      <c r="L595" s="126">
        <v>192419.7016</v>
      </c>
      <c r="M595">
        <v>37006</v>
      </c>
      <c r="N595">
        <v>13</v>
      </c>
      <c r="O595">
        <v>19.87</v>
      </c>
      <c r="P595">
        <v>0</v>
      </c>
      <c r="Q595">
        <v>-4.53</v>
      </c>
      <c r="R595">
        <v>13886.1</v>
      </c>
      <c r="S595">
        <v>1360.704567</v>
      </c>
      <c r="T595">
        <v>1628.2391925970301</v>
      </c>
      <c r="U595">
        <v>0.35222799909952801</v>
      </c>
      <c r="V595">
        <v>0.13582860121318299</v>
      </c>
      <c r="W595">
        <v>2.9396535420021098E-3</v>
      </c>
      <c r="X595">
        <v>11604.5</v>
      </c>
      <c r="Y595">
        <v>97.27</v>
      </c>
      <c r="Z595">
        <v>63430.022000616802</v>
      </c>
      <c r="AA595">
        <v>23.3762376237624</v>
      </c>
      <c r="AB595">
        <v>13.988943836743086</v>
      </c>
      <c r="AC595">
        <v>9</v>
      </c>
      <c r="AD595">
        <v>151.18939633333332</v>
      </c>
      <c r="AE595">
        <v>0.75309999999999999</v>
      </c>
      <c r="AF595">
        <v>0.11204681833763648</v>
      </c>
      <c r="AG595">
        <v>0.19743564248323295</v>
      </c>
      <c r="AH595">
        <v>0.31338648736992575</v>
      </c>
      <c r="AI595">
        <v>210.37704064676663</v>
      </c>
      <c r="AJ595">
        <v>6.074992960969186</v>
      </c>
      <c r="AK595">
        <v>0.82654046482056587</v>
      </c>
      <c r="AL595">
        <v>3.6669001365886378</v>
      </c>
      <c r="AM595">
        <v>0</v>
      </c>
      <c r="AN595">
        <v>0.71689041229778605</v>
      </c>
      <c r="AO595">
        <v>5</v>
      </c>
      <c r="AP595">
        <v>0.19816513761467891</v>
      </c>
      <c r="AQ595">
        <v>99.6</v>
      </c>
      <c r="AR595">
        <v>5.1749646701278973</v>
      </c>
      <c r="AS595">
        <v>39302.289999999921</v>
      </c>
      <c r="AT595">
        <v>0.36381478863989469</v>
      </c>
      <c r="AU595">
        <v>18894909.18</v>
      </c>
    </row>
    <row r="596" spans="1:47" ht="15" x14ac:dyDescent="0.25">
      <c r="A596" t="s">
        <v>1371</v>
      </c>
      <c r="B596" t="s">
        <v>325</v>
      </c>
      <c r="C596" t="s">
        <v>117</v>
      </c>
      <c r="D596"/>
      <c r="E596">
        <v>72.999000000000009</v>
      </c>
      <c r="F596" t="s">
        <v>1543</v>
      </c>
      <c r="G596">
        <v>-943876</v>
      </c>
      <c r="H596">
        <v>1.5821508902859265E-2</v>
      </c>
      <c r="I596">
        <v>-802957</v>
      </c>
      <c r="J596">
        <v>0</v>
      </c>
      <c r="K596">
        <v>0.76663761975681788</v>
      </c>
      <c r="L596" s="126">
        <v>116184.05130000001</v>
      </c>
      <c r="M596">
        <v>32382</v>
      </c>
      <c r="N596">
        <v>47</v>
      </c>
      <c r="O596">
        <v>73.740000000000009</v>
      </c>
      <c r="P596">
        <v>0</v>
      </c>
      <c r="Q596">
        <v>-126.07999999999998</v>
      </c>
      <c r="R596">
        <v>11496</v>
      </c>
      <c r="S596">
        <v>1530.657179</v>
      </c>
      <c r="T596">
        <v>1919.2102352141501</v>
      </c>
      <c r="U596">
        <v>0.61760012167949996</v>
      </c>
      <c r="V596">
        <v>0.13179055491170799</v>
      </c>
      <c r="W596">
        <v>0.15358758592409799</v>
      </c>
      <c r="X596">
        <v>9168.6</v>
      </c>
      <c r="Y596">
        <v>102.15</v>
      </c>
      <c r="Z596">
        <v>60254.331864904605</v>
      </c>
      <c r="AA596">
        <v>16.084112149532697</v>
      </c>
      <c r="AB596">
        <v>14.984407038668625</v>
      </c>
      <c r="AC596">
        <v>11</v>
      </c>
      <c r="AD596">
        <v>139.15065263636365</v>
      </c>
      <c r="AE596">
        <v>0.443</v>
      </c>
      <c r="AF596">
        <v>9.4254413082025035E-2</v>
      </c>
      <c r="AG596">
        <v>0.19506565452735306</v>
      </c>
      <c r="AH596">
        <v>0.29163888814604444</v>
      </c>
      <c r="AI596">
        <v>86.961340413900743</v>
      </c>
      <c r="AJ596">
        <v>10.90364463443219</v>
      </c>
      <c r="AK596">
        <v>2.7293998106800492</v>
      </c>
      <c r="AL596">
        <v>4.5588661838507081</v>
      </c>
      <c r="AM596">
        <v>0</v>
      </c>
      <c r="AN596">
        <v>1.5644876629817599</v>
      </c>
      <c r="AO596">
        <v>85</v>
      </c>
      <c r="AP596">
        <v>4.6818727490996401E-2</v>
      </c>
      <c r="AQ596">
        <v>8.7899999999999991</v>
      </c>
      <c r="AR596">
        <v>3.6730994176476979</v>
      </c>
      <c r="AS596">
        <v>60985.119999999995</v>
      </c>
      <c r="AT596">
        <v>0.66804638819781081</v>
      </c>
      <c r="AU596">
        <v>17596451.100000001</v>
      </c>
    </row>
    <row r="597" spans="1:47" ht="15" x14ac:dyDescent="0.25">
      <c r="A597" t="s">
        <v>1372</v>
      </c>
      <c r="B597" t="s">
        <v>445</v>
      </c>
      <c r="C597" t="s">
        <v>375</v>
      </c>
      <c r="D597"/>
      <c r="E597">
        <v>88.653000000000006</v>
      </c>
      <c r="F597" t="s">
        <v>1540</v>
      </c>
      <c r="G597">
        <v>40713</v>
      </c>
      <c r="H597">
        <v>0.15858546732631326</v>
      </c>
      <c r="I597">
        <v>-33251</v>
      </c>
      <c r="J597">
        <v>5.4885912451469255E-3</v>
      </c>
      <c r="K597">
        <v>0.61084874995782878</v>
      </c>
      <c r="L597" s="126">
        <v>123561.0073</v>
      </c>
      <c r="M597">
        <v>35668</v>
      </c>
      <c r="N597">
        <v>54</v>
      </c>
      <c r="O597">
        <v>26.86</v>
      </c>
      <c r="P597">
        <v>0</v>
      </c>
      <c r="Q597">
        <v>70.460000000000008</v>
      </c>
      <c r="R597">
        <v>8958.6</v>
      </c>
      <c r="S597">
        <v>962.11717799999997</v>
      </c>
      <c r="T597">
        <v>1183.46938537492</v>
      </c>
      <c r="U597">
        <v>0.42797452993818202</v>
      </c>
      <c r="V597">
        <v>0.13255858321240799</v>
      </c>
      <c r="W597" t="s">
        <v>1561</v>
      </c>
      <c r="X597">
        <v>7283</v>
      </c>
      <c r="Y597">
        <v>61.44</v>
      </c>
      <c r="Z597">
        <v>58411.887858072907</v>
      </c>
      <c r="AA597">
        <v>17.314285714285699</v>
      </c>
      <c r="AB597">
        <v>15.65945927734375</v>
      </c>
      <c r="AC597">
        <v>7</v>
      </c>
      <c r="AD597">
        <v>137.44531114285715</v>
      </c>
      <c r="AE597">
        <v>0.31009999999999999</v>
      </c>
      <c r="AF597">
        <v>0.12570700425029283</v>
      </c>
      <c r="AG597">
        <v>0.1242838644222054</v>
      </c>
      <c r="AH597">
        <v>0.26594981132869178</v>
      </c>
      <c r="AI597">
        <v>153.22561884452708</v>
      </c>
      <c r="AJ597">
        <v>6.7645354461033369</v>
      </c>
      <c r="AK597">
        <v>1.5979700314066516</v>
      </c>
      <c r="AL597">
        <v>3.4338500620671408</v>
      </c>
      <c r="AM597">
        <v>0.5</v>
      </c>
      <c r="AN597">
        <v>1.3189340933162901</v>
      </c>
      <c r="AO597">
        <v>42</v>
      </c>
      <c r="AP597">
        <v>1.6806722689075631E-3</v>
      </c>
      <c r="AQ597">
        <v>11.55</v>
      </c>
      <c r="AR597" t="s">
        <v>1561</v>
      </c>
      <c r="AS597">
        <v>-118971.7</v>
      </c>
      <c r="AT597" t="s">
        <v>1561</v>
      </c>
      <c r="AU597">
        <v>8619263.4900000002</v>
      </c>
    </row>
    <row r="598" spans="1:47" ht="15" x14ac:dyDescent="0.25">
      <c r="A598" t="s">
        <v>1373</v>
      </c>
      <c r="B598" t="s">
        <v>326</v>
      </c>
      <c r="C598" t="s">
        <v>269</v>
      </c>
      <c r="D598"/>
      <c r="E598">
        <v>84.405000000000001</v>
      </c>
      <c r="F598" t="s">
        <v>1539</v>
      </c>
      <c r="G598">
        <v>1778691</v>
      </c>
      <c r="H598">
        <v>0.15390082533324015</v>
      </c>
      <c r="I598">
        <v>1540573</v>
      </c>
      <c r="J598">
        <v>5.1966516728586916E-3</v>
      </c>
      <c r="K598">
        <v>0.69150273292141984</v>
      </c>
      <c r="L598" s="126">
        <v>189717.48250000001</v>
      </c>
      <c r="M598">
        <v>38588</v>
      </c>
      <c r="N598">
        <v>77</v>
      </c>
      <c r="O598">
        <v>158.07999999999998</v>
      </c>
      <c r="P598">
        <v>0</v>
      </c>
      <c r="Q598">
        <v>-11.46</v>
      </c>
      <c r="R598">
        <v>11686.7</v>
      </c>
      <c r="S598">
        <v>7780.7284110000001</v>
      </c>
      <c r="T598">
        <v>9563.1149350372107</v>
      </c>
      <c r="U598">
        <v>0.35966815716683398</v>
      </c>
      <c r="V598">
        <v>0.15938748565580799</v>
      </c>
      <c r="W598">
        <v>1.46033837705173E-2</v>
      </c>
      <c r="X598">
        <v>9508.5</v>
      </c>
      <c r="Y598">
        <v>370</v>
      </c>
      <c r="Z598">
        <v>69826.173216216193</v>
      </c>
      <c r="AA598">
        <v>10.221932114882499</v>
      </c>
      <c r="AB598">
        <v>21.028995705405407</v>
      </c>
      <c r="AC598">
        <v>39</v>
      </c>
      <c r="AD598">
        <v>199.5058566923077</v>
      </c>
      <c r="AE598">
        <v>0.47620000000000001</v>
      </c>
      <c r="AF598">
        <v>0.12579591908030813</v>
      </c>
      <c r="AG598">
        <v>9.5677932041620312E-2</v>
      </c>
      <c r="AH598">
        <v>0.22969937188263684</v>
      </c>
      <c r="AI598">
        <v>146.72495166211246</v>
      </c>
      <c r="AJ598">
        <v>5.756892146033687</v>
      </c>
      <c r="AK598">
        <v>1.2579745310858976</v>
      </c>
      <c r="AL598">
        <v>3.3051457349905005</v>
      </c>
      <c r="AM598">
        <v>1.3</v>
      </c>
      <c r="AN598">
        <v>0.80892744345510603</v>
      </c>
      <c r="AO598">
        <v>31</v>
      </c>
      <c r="AP598">
        <v>9.29451287793953E-2</v>
      </c>
      <c r="AQ598">
        <v>134.52000000000001</v>
      </c>
      <c r="AR598">
        <v>4.227484032492705</v>
      </c>
      <c r="AS598">
        <v>-132655.83000000007</v>
      </c>
      <c r="AT598">
        <v>0.32490102894386541</v>
      </c>
      <c r="AU598">
        <v>90930675.280000001</v>
      </c>
    </row>
    <row r="599" spans="1:47" ht="15" x14ac:dyDescent="0.25">
      <c r="A599" t="s">
        <v>1374</v>
      </c>
      <c r="B599" t="s">
        <v>327</v>
      </c>
      <c r="C599" t="s">
        <v>328</v>
      </c>
      <c r="D599"/>
      <c r="E599">
        <v>80.165999999999997</v>
      </c>
      <c r="F599" t="s">
        <v>1540</v>
      </c>
      <c r="G599">
        <v>2025113</v>
      </c>
      <c r="H599">
        <v>0.33915728223640434</v>
      </c>
      <c r="I599">
        <v>2247717</v>
      </c>
      <c r="J599">
        <v>5.7878703359067595E-3</v>
      </c>
      <c r="K599">
        <v>0.67729201817918583</v>
      </c>
      <c r="L599" s="126">
        <v>155163.12179999999</v>
      </c>
      <c r="M599">
        <v>33422</v>
      </c>
      <c r="N599">
        <v>113</v>
      </c>
      <c r="O599">
        <v>123.37</v>
      </c>
      <c r="P599">
        <v>0</v>
      </c>
      <c r="Q599">
        <v>-119.21999999999998</v>
      </c>
      <c r="R599">
        <v>8959.8000000000011</v>
      </c>
      <c r="S599">
        <v>2851.950237</v>
      </c>
      <c r="T599">
        <v>3419.7404155450199</v>
      </c>
      <c r="U599">
        <v>0.52138476426017699</v>
      </c>
      <c r="V599">
        <v>0.12616421434424899</v>
      </c>
      <c r="W599">
        <v>9.2524703473639194E-3</v>
      </c>
      <c r="X599">
        <v>7472.1</v>
      </c>
      <c r="Y599">
        <v>157</v>
      </c>
      <c r="Z599">
        <v>56258.503184713401</v>
      </c>
      <c r="AA599">
        <v>11.704819277108399</v>
      </c>
      <c r="AB599">
        <v>18.165288133757961</v>
      </c>
      <c r="AC599">
        <v>17</v>
      </c>
      <c r="AD599">
        <v>167.76177864705883</v>
      </c>
      <c r="AE599">
        <v>0.40970000000000001</v>
      </c>
      <c r="AF599">
        <v>0.10500647908628159</v>
      </c>
      <c r="AG599">
        <v>0.15549990245488529</v>
      </c>
      <c r="AH599">
        <v>0.26711909642710796</v>
      </c>
      <c r="AI599">
        <v>151.09029407654421</v>
      </c>
      <c r="AJ599">
        <v>5.7297665362425789</v>
      </c>
      <c r="AK599">
        <v>1.1618604462267523</v>
      </c>
      <c r="AL599">
        <v>2.3515372636933689</v>
      </c>
      <c r="AM599">
        <v>0.7</v>
      </c>
      <c r="AN599">
        <v>1.61627095630821</v>
      </c>
      <c r="AO599">
        <v>161</v>
      </c>
      <c r="AP599">
        <v>2.7739251040221915E-3</v>
      </c>
      <c r="AQ599">
        <v>8.0299999999999994</v>
      </c>
      <c r="AR599">
        <v>3.6956050237335978</v>
      </c>
      <c r="AS599">
        <v>-1181.1699999999255</v>
      </c>
      <c r="AT599">
        <v>0.50975254407599568</v>
      </c>
      <c r="AU599">
        <v>25552789.600000001</v>
      </c>
    </row>
    <row r="600" spans="1:47" ht="15" x14ac:dyDescent="0.25">
      <c r="A600" t="s">
        <v>1375</v>
      </c>
      <c r="B600" t="s">
        <v>394</v>
      </c>
      <c r="C600" t="s">
        <v>210</v>
      </c>
      <c r="D600"/>
      <c r="E600">
        <v>77.247</v>
      </c>
      <c r="F600" t="s">
        <v>1539</v>
      </c>
      <c r="G600">
        <v>-54696</v>
      </c>
      <c r="H600">
        <v>0.44239764732738041</v>
      </c>
      <c r="I600">
        <v>-34722</v>
      </c>
      <c r="J600">
        <v>0</v>
      </c>
      <c r="K600">
        <v>0.65824078953439524</v>
      </c>
      <c r="L600" s="126">
        <v>69913.906199999998</v>
      </c>
      <c r="M600">
        <v>30740</v>
      </c>
      <c r="N600">
        <v>2</v>
      </c>
      <c r="O600">
        <v>25.38</v>
      </c>
      <c r="P600">
        <v>0</v>
      </c>
      <c r="Q600">
        <v>-69.13</v>
      </c>
      <c r="R600">
        <v>17017.3</v>
      </c>
      <c r="S600">
        <v>490.205941</v>
      </c>
      <c r="T600">
        <v>714.55522610250307</v>
      </c>
      <c r="U600">
        <v>1</v>
      </c>
      <c r="V600">
        <v>0.20980093956062401</v>
      </c>
      <c r="W600">
        <v>2.8855219443372701E-4</v>
      </c>
      <c r="X600">
        <v>11674.300000000001</v>
      </c>
      <c r="Y600">
        <v>50.36</v>
      </c>
      <c r="Z600">
        <v>50079.090548054002</v>
      </c>
      <c r="AA600">
        <v>10.769230769230802</v>
      </c>
      <c r="AB600">
        <v>9.7340337768069904</v>
      </c>
      <c r="AC600">
        <v>7</v>
      </c>
      <c r="AD600">
        <v>70.029420142857148</v>
      </c>
      <c r="AE600">
        <v>0.4541</v>
      </c>
      <c r="AF600">
        <v>0.10763635377713301</v>
      </c>
      <c r="AG600">
        <v>0.1808070074979643</v>
      </c>
      <c r="AH600">
        <v>0.30333936101840081</v>
      </c>
      <c r="AI600">
        <v>365.49128644689358</v>
      </c>
      <c r="AJ600">
        <v>7.0629577040286655</v>
      </c>
      <c r="AK600">
        <v>0.99186363484143192</v>
      </c>
      <c r="AL600">
        <v>2.4311113157630353</v>
      </c>
      <c r="AM600">
        <v>0.5</v>
      </c>
      <c r="AN600">
        <v>0.835117264629885</v>
      </c>
      <c r="AO600">
        <v>15</v>
      </c>
      <c r="AP600">
        <v>0</v>
      </c>
      <c r="AQ600">
        <v>8.93</v>
      </c>
      <c r="AR600">
        <v>3.1151733784684463</v>
      </c>
      <c r="AS600">
        <v>-53955.169999999984</v>
      </c>
      <c r="AT600">
        <v>0.77781368400202411</v>
      </c>
      <c r="AU600">
        <v>8341963.3700000001</v>
      </c>
    </row>
    <row r="601" spans="1:47" ht="15" x14ac:dyDescent="0.25">
      <c r="A601" t="s">
        <v>1376</v>
      </c>
      <c r="B601" t="s">
        <v>194</v>
      </c>
      <c r="C601" t="s">
        <v>145</v>
      </c>
      <c r="D601"/>
      <c r="E601">
        <v>64.855000000000004</v>
      </c>
      <c r="F601" t="s">
        <v>1543</v>
      </c>
      <c r="G601">
        <v>1163583</v>
      </c>
      <c r="H601">
        <v>0.38593335618383051</v>
      </c>
      <c r="I601">
        <v>1163583</v>
      </c>
      <c r="J601">
        <v>0</v>
      </c>
      <c r="K601">
        <v>0.69433234950998268</v>
      </c>
      <c r="L601" s="126">
        <v>110796.7175</v>
      </c>
      <c r="M601">
        <v>34514</v>
      </c>
      <c r="N601">
        <v>117</v>
      </c>
      <c r="O601">
        <v>324.05</v>
      </c>
      <c r="P601">
        <v>52.03</v>
      </c>
      <c r="Q601">
        <v>96.88</v>
      </c>
      <c r="R601">
        <v>13269.4</v>
      </c>
      <c r="S601">
        <v>3633.8340790000002</v>
      </c>
      <c r="T601">
        <v>4851.58287174831</v>
      </c>
      <c r="U601">
        <v>0.73759860982359404</v>
      </c>
      <c r="V601">
        <v>0.15158117487620201</v>
      </c>
      <c r="W601">
        <v>0.161859332928558</v>
      </c>
      <c r="X601">
        <v>9938.8000000000011</v>
      </c>
      <c r="Y601">
        <v>228.21</v>
      </c>
      <c r="Z601">
        <v>62320.881775557602</v>
      </c>
      <c r="AA601">
        <v>11.5258620689655</v>
      </c>
      <c r="AB601">
        <v>15.923202659830858</v>
      </c>
      <c r="AC601">
        <v>23</v>
      </c>
      <c r="AD601">
        <v>157.99278604347828</v>
      </c>
      <c r="AE601">
        <v>0.60909999999999997</v>
      </c>
      <c r="AF601">
        <v>0.11089208947183858</v>
      </c>
      <c r="AG601">
        <v>0.14120529553179351</v>
      </c>
      <c r="AH601">
        <v>0.25699314424597441</v>
      </c>
      <c r="AI601">
        <v>183.57442456029099</v>
      </c>
      <c r="AJ601">
        <v>6.1484455814078993</v>
      </c>
      <c r="AK601">
        <v>0.95553534139134955</v>
      </c>
      <c r="AL601">
        <v>1.2258104362451825</v>
      </c>
      <c r="AM601">
        <v>2</v>
      </c>
      <c r="AN601">
        <v>1.0590956453206899</v>
      </c>
      <c r="AO601">
        <v>12</v>
      </c>
      <c r="AP601">
        <v>0.19737365698368484</v>
      </c>
      <c r="AQ601">
        <v>184</v>
      </c>
      <c r="AR601">
        <v>2.777085039596654</v>
      </c>
      <c r="AS601">
        <v>197114.8899999999</v>
      </c>
      <c r="AT601">
        <v>0.64488818578958196</v>
      </c>
      <c r="AU601">
        <v>48218736.75</v>
      </c>
    </row>
    <row r="602" spans="1:47" ht="15" x14ac:dyDescent="0.25">
      <c r="A602" t="s">
        <v>1377</v>
      </c>
      <c r="B602" t="s">
        <v>766</v>
      </c>
      <c r="C602" t="s">
        <v>119</v>
      </c>
      <c r="D602"/>
      <c r="E602">
        <v>84.378</v>
      </c>
      <c r="F602" t="s">
        <v>1540</v>
      </c>
      <c r="G602">
        <v>309624</v>
      </c>
      <c r="H602">
        <v>1.1719838160996292</v>
      </c>
      <c r="I602">
        <v>413496</v>
      </c>
      <c r="J602">
        <v>0</v>
      </c>
      <c r="K602">
        <v>0.72744602504364875</v>
      </c>
      <c r="L602" s="126">
        <v>258370.54130000001</v>
      </c>
      <c r="M602">
        <v>39042</v>
      </c>
      <c r="N602">
        <v>13</v>
      </c>
      <c r="O602">
        <v>4.45</v>
      </c>
      <c r="P602">
        <v>0</v>
      </c>
      <c r="Q602">
        <v>62.37</v>
      </c>
      <c r="R602">
        <v>12158.7</v>
      </c>
      <c r="S602">
        <v>599.437905</v>
      </c>
      <c r="T602">
        <v>728.12958416410004</v>
      </c>
      <c r="U602">
        <v>0.37562649462415998</v>
      </c>
      <c r="V602">
        <v>0.14920566126027701</v>
      </c>
      <c r="W602" t="s">
        <v>1561</v>
      </c>
      <c r="X602">
        <v>10009.700000000001</v>
      </c>
      <c r="Y602">
        <v>42.24</v>
      </c>
      <c r="Z602">
        <v>55575.508996212098</v>
      </c>
      <c r="AA602">
        <v>15.893617021276599</v>
      </c>
      <c r="AB602">
        <v>14.19123828125</v>
      </c>
      <c r="AC602">
        <v>9</v>
      </c>
      <c r="AD602">
        <v>66.604211666666671</v>
      </c>
      <c r="AE602">
        <v>0.8085</v>
      </c>
      <c r="AF602">
        <v>0.10610806590649439</v>
      </c>
      <c r="AG602">
        <v>0.21046856026582045</v>
      </c>
      <c r="AH602">
        <v>0.32239498793743365</v>
      </c>
      <c r="AI602">
        <v>238.91548866933931</v>
      </c>
      <c r="AJ602">
        <v>4.3315972488915273</v>
      </c>
      <c r="AK602">
        <v>1.4641460740844185</v>
      </c>
      <c r="AL602">
        <v>1.8271146877072932</v>
      </c>
      <c r="AM602">
        <v>0</v>
      </c>
      <c r="AN602">
        <v>0.98289410989729697</v>
      </c>
      <c r="AO602">
        <v>74</v>
      </c>
      <c r="AP602">
        <v>0.08</v>
      </c>
      <c r="AQ602">
        <v>3.28</v>
      </c>
      <c r="AR602">
        <v>2.4806944115862124</v>
      </c>
      <c r="AS602">
        <v>12906.220000000001</v>
      </c>
      <c r="AT602">
        <v>0.60465905230927219</v>
      </c>
      <c r="AU602">
        <v>7288363.7000000002</v>
      </c>
    </row>
    <row r="603" spans="1:47" ht="15" x14ac:dyDescent="0.25">
      <c r="A603" t="s">
        <v>1378</v>
      </c>
      <c r="B603" t="s">
        <v>688</v>
      </c>
      <c r="C603" t="s">
        <v>185</v>
      </c>
      <c r="D603"/>
      <c r="E603">
        <v>95.956000000000003</v>
      </c>
      <c r="F603" t="s">
        <v>1543</v>
      </c>
      <c r="G603">
        <v>828480</v>
      </c>
      <c r="H603">
        <v>0.17575196817177705</v>
      </c>
      <c r="I603">
        <v>809784</v>
      </c>
      <c r="J603">
        <v>0</v>
      </c>
      <c r="K603">
        <v>0.70315599252817695</v>
      </c>
      <c r="L603" s="126">
        <v>152427.7844</v>
      </c>
      <c r="M603">
        <v>47855</v>
      </c>
      <c r="N603">
        <v>22</v>
      </c>
      <c r="O603">
        <v>28.11</v>
      </c>
      <c r="P603">
        <v>0</v>
      </c>
      <c r="Q603">
        <v>-9.8499999999999943</v>
      </c>
      <c r="R603">
        <v>10964.300000000001</v>
      </c>
      <c r="S603">
        <v>967.45448299999998</v>
      </c>
      <c r="T603">
        <v>1133.63240192731</v>
      </c>
      <c r="U603">
        <v>0.292610280870444</v>
      </c>
      <c r="V603">
        <v>0.11074144146583099</v>
      </c>
      <c r="W603" t="s">
        <v>1561</v>
      </c>
      <c r="X603">
        <v>9357</v>
      </c>
      <c r="Y603">
        <v>57.5</v>
      </c>
      <c r="Z603">
        <v>57034.834782608705</v>
      </c>
      <c r="AA603">
        <v>8.31034482758621</v>
      </c>
      <c r="AB603">
        <v>16.825295356521739</v>
      </c>
      <c r="AC603">
        <v>11.5</v>
      </c>
      <c r="AD603">
        <v>84.126476782608691</v>
      </c>
      <c r="AE603">
        <v>0.8417</v>
      </c>
      <c r="AF603">
        <v>0.11872559137280905</v>
      </c>
      <c r="AG603">
        <v>0.15359989644299787</v>
      </c>
      <c r="AH603">
        <v>0.28177722029661029</v>
      </c>
      <c r="AI603">
        <v>234.73972573446642</v>
      </c>
      <c r="AJ603">
        <v>5.379780096873624</v>
      </c>
      <c r="AK603">
        <v>1.5473784236019374</v>
      </c>
      <c r="AL603">
        <v>1.7631018934390137</v>
      </c>
      <c r="AM603">
        <v>3.5</v>
      </c>
      <c r="AN603">
        <v>1.7481544209605999</v>
      </c>
      <c r="AO603">
        <v>70</v>
      </c>
      <c r="AP603">
        <v>9.1054313099041537E-2</v>
      </c>
      <c r="AQ603">
        <v>9.1</v>
      </c>
      <c r="AR603">
        <v>4.5206671775935341</v>
      </c>
      <c r="AS603">
        <v>7308.8099999999977</v>
      </c>
      <c r="AT603">
        <v>0.36794151344758064</v>
      </c>
      <c r="AU603">
        <v>10607454.800000001</v>
      </c>
    </row>
    <row r="604" spans="1:47" ht="15" x14ac:dyDescent="0.25">
      <c r="A604" t="s">
        <v>1379</v>
      </c>
      <c r="B604" t="s">
        <v>721</v>
      </c>
      <c r="C604" t="s">
        <v>98</v>
      </c>
      <c r="D604"/>
      <c r="E604">
        <v>87.00500000000001</v>
      </c>
      <c r="F604" t="s">
        <v>1539</v>
      </c>
      <c r="G604">
        <v>-649471</v>
      </c>
      <c r="H604">
        <v>0.25450171927895193</v>
      </c>
      <c r="I604">
        <v>-649471</v>
      </c>
      <c r="J604" t="s">
        <v>1561</v>
      </c>
      <c r="K604">
        <v>0.80463152183550846</v>
      </c>
      <c r="L604" s="126">
        <v>227997.8873</v>
      </c>
      <c r="M604">
        <v>40238</v>
      </c>
      <c r="N604">
        <v>43</v>
      </c>
      <c r="O604">
        <v>46.169999999999995</v>
      </c>
      <c r="P604">
        <v>0</v>
      </c>
      <c r="Q604">
        <v>31.669999999999987</v>
      </c>
      <c r="R604">
        <v>12781.800000000001</v>
      </c>
      <c r="S604">
        <v>1946.111668</v>
      </c>
      <c r="T604">
        <v>2397.3833128500901</v>
      </c>
      <c r="U604">
        <v>0.412913316441819</v>
      </c>
      <c r="V604">
        <v>0.131905406673714</v>
      </c>
      <c r="W604">
        <v>3.8441340869654603E-2</v>
      </c>
      <c r="X604">
        <v>10375.800000000001</v>
      </c>
      <c r="Y604">
        <v>130.92000000000002</v>
      </c>
      <c r="Z604">
        <v>67245.7302169264</v>
      </c>
      <c r="AA604">
        <v>14.710144927536199</v>
      </c>
      <c r="AB604">
        <v>14.864892056217535</v>
      </c>
      <c r="AC604">
        <v>17</v>
      </c>
      <c r="AD604">
        <v>114.47715694117647</v>
      </c>
      <c r="AE604">
        <v>0.33229999999999998</v>
      </c>
      <c r="AF604">
        <v>0.11244726236753057</v>
      </c>
      <c r="AG604">
        <v>0.15882263533276139</v>
      </c>
      <c r="AH604">
        <v>0.2741140433034876</v>
      </c>
      <c r="AI604">
        <v>134.58014989918863</v>
      </c>
      <c r="AJ604">
        <v>7.2918882584724409</v>
      </c>
      <c r="AK604">
        <v>1.7408888617377096</v>
      </c>
      <c r="AL604">
        <v>4.341863096965346</v>
      </c>
      <c r="AM604">
        <v>0.89</v>
      </c>
      <c r="AN604">
        <v>0.85856243182618797</v>
      </c>
      <c r="AO604">
        <v>41</v>
      </c>
      <c r="AP604">
        <v>0.13333333333333333</v>
      </c>
      <c r="AQ604">
        <v>32.93</v>
      </c>
      <c r="AR604">
        <v>3.9815449120480517</v>
      </c>
      <c r="AS604">
        <v>-69211.959999999963</v>
      </c>
      <c r="AT604">
        <v>0.44987711933861707</v>
      </c>
      <c r="AU604">
        <v>24874762.98</v>
      </c>
    </row>
    <row r="605" spans="1:47" ht="15" x14ac:dyDescent="0.25">
      <c r="A605" t="s">
        <v>1380</v>
      </c>
      <c r="B605" t="s">
        <v>329</v>
      </c>
      <c r="C605" t="s">
        <v>267</v>
      </c>
      <c r="D605"/>
      <c r="E605">
        <v>88.091000000000008</v>
      </c>
      <c r="F605" t="s">
        <v>1539</v>
      </c>
      <c r="G605">
        <v>-883888</v>
      </c>
      <c r="H605">
        <v>0.74844456189587305</v>
      </c>
      <c r="I605">
        <v>-632748</v>
      </c>
      <c r="J605">
        <v>4.6052258711300415E-3</v>
      </c>
      <c r="K605">
        <v>0.68480814504271847</v>
      </c>
      <c r="L605" s="126">
        <v>164578.89000000001</v>
      </c>
      <c r="M605">
        <v>35554</v>
      </c>
      <c r="N605">
        <v>78</v>
      </c>
      <c r="O605">
        <v>56.46</v>
      </c>
      <c r="P605">
        <v>0</v>
      </c>
      <c r="Q605">
        <v>-168.38</v>
      </c>
      <c r="R605">
        <v>11467</v>
      </c>
      <c r="S605">
        <v>3492.6407939999999</v>
      </c>
      <c r="T605">
        <v>4306.9893285571297</v>
      </c>
      <c r="U605">
        <v>0.47372278473135199</v>
      </c>
      <c r="V605">
        <v>0.14240832548667801</v>
      </c>
      <c r="W605">
        <v>1.1306436684768301E-2</v>
      </c>
      <c r="X605">
        <v>9298.9</v>
      </c>
      <c r="Y605">
        <v>222.01</v>
      </c>
      <c r="Z605">
        <v>57838.209765325904</v>
      </c>
      <c r="AA605">
        <v>11.9</v>
      </c>
      <c r="AB605">
        <v>15.731907544705194</v>
      </c>
      <c r="AC605">
        <v>20</v>
      </c>
      <c r="AD605">
        <v>174.63203970000001</v>
      </c>
      <c r="AE605">
        <v>0.60909999999999997</v>
      </c>
      <c r="AF605">
        <v>0.12941319346206193</v>
      </c>
      <c r="AG605">
        <v>0.14818396142028148</v>
      </c>
      <c r="AH605">
        <v>0.28592193559056911</v>
      </c>
      <c r="AI605">
        <v>209.58582435889628</v>
      </c>
      <c r="AJ605">
        <v>5.6934972431995279</v>
      </c>
      <c r="AK605">
        <v>1.5473162315165956</v>
      </c>
      <c r="AL605">
        <v>3.0127104758417942</v>
      </c>
      <c r="AM605">
        <v>1</v>
      </c>
      <c r="AN605">
        <v>1.0075737562779601</v>
      </c>
      <c r="AO605">
        <v>42</v>
      </c>
      <c r="AP605">
        <v>3.9193083573487032E-2</v>
      </c>
      <c r="AQ605">
        <v>38.21</v>
      </c>
      <c r="AR605">
        <v>3.6864121385906725</v>
      </c>
      <c r="AS605">
        <v>133559.94999999995</v>
      </c>
      <c r="AT605">
        <v>0.48086664031687554</v>
      </c>
      <c r="AU605">
        <v>40050147.700000003</v>
      </c>
    </row>
    <row r="606" spans="1:47" ht="15" x14ac:dyDescent="0.25">
      <c r="A606" t="s">
        <v>1381</v>
      </c>
      <c r="B606" t="s">
        <v>330</v>
      </c>
      <c r="C606" t="s">
        <v>122</v>
      </c>
      <c r="D606"/>
      <c r="E606">
        <v>93.465000000000003</v>
      </c>
      <c r="F606" t="s">
        <v>1539</v>
      </c>
      <c r="G606">
        <v>8097005</v>
      </c>
      <c r="H606">
        <v>0.48814447184727233</v>
      </c>
      <c r="I606">
        <v>3837080</v>
      </c>
      <c r="J606">
        <v>0</v>
      </c>
      <c r="K606">
        <v>0.79390449205041225</v>
      </c>
      <c r="L606" s="126">
        <v>187881.06690000001</v>
      </c>
      <c r="M606">
        <v>54002</v>
      </c>
      <c r="N606">
        <v>156</v>
      </c>
      <c r="O606">
        <v>148.17999999999998</v>
      </c>
      <c r="P606">
        <v>0</v>
      </c>
      <c r="Q606">
        <v>-12.81</v>
      </c>
      <c r="R606">
        <v>13018.5</v>
      </c>
      <c r="S606">
        <v>9828.8228780000009</v>
      </c>
      <c r="T606">
        <v>11786.521784987801</v>
      </c>
      <c r="U606">
        <v>0.25976388166631897</v>
      </c>
      <c r="V606">
        <v>0.13256178681542399</v>
      </c>
      <c r="W606">
        <v>6.2371728701325797E-2</v>
      </c>
      <c r="X606">
        <v>10856.2</v>
      </c>
      <c r="Y606">
        <v>636.18000000000006</v>
      </c>
      <c r="Z606">
        <v>73629.725643685699</v>
      </c>
      <c r="AA606">
        <v>13.8116531165312</v>
      </c>
      <c r="AB606">
        <v>15.449751450847245</v>
      </c>
      <c r="AC606">
        <v>48</v>
      </c>
      <c r="AD606">
        <v>204.76714329166668</v>
      </c>
      <c r="AE606">
        <v>0.54259999999999997</v>
      </c>
      <c r="AF606">
        <v>0.12083629150960563</v>
      </c>
      <c r="AG606">
        <v>0.14689630983745994</v>
      </c>
      <c r="AH606">
        <v>0.27461936509167173</v>
      </c>
      <c r="AI606">
        <v>161.51903637956673</v>
      </c>
      <c r="AJ606">
        <v>7.9066129526021989</v>
      </c>
      <c r="AK606">
        <v>1.2565242242409964</v>
      </c>
      <c r="AL606">
        <v>4.034791892120019</v>
      </c>
      <c r="AM606">
        <v>0</v>
      </c>
      <c r="AN606">
        <v>0.74738661623023706</v>
      </c>
      <c r="AO606">
        <v>19</v>
      </c>
      <c r="AP606">
        <v>5.3160919540229883E-2</v>
      </c>
      <c r="AQ606">
        <v>222.26</v>
      </c>
      <c r="AR606">
        <v>3.3747420712470282</v>
      </c>
      <c r="AS606">
        <v>409422.13000000035</v>
      </c>
      <c r="AT606">
        <v>0.42009834478392988</v>
      </c>
      <c r="AU606">
        <v>127956685.38</v>
      </c>
    </row>
    <row r="607" spans="1:47" ht="15" x14ac:dyDescent="0.25">
      <c r="A607" t="s">
        <v>1382</v>
      </c>
      <c r="B607" t="s">
        <v>457</v>
      </c>
      <c r="C607" t="s">
        <v>132</v>
      </c>
      <c r="D607"/>
      <c r="E607">
        <v>84.378</v>
      </c>
      <c r="F607" t="s">
        <v>1539</v>
      </c>
      <c r="G607">
        <v>1066718</v>
      </c>
      <c r="H607">
        <v>0.20487482890474443</v>
      </c>
      <c r="I607">
        <v>1066718</v>
      </c>
      <c r="J607">
        <v>1.0908101268946096E-3</v>
      </c>
      <c r="K607">
        <v>0.66322244315487033</v>
      </c>
      <c r="L607" s="126">
        <v>167728.52830000001</v>
      </c>
      <c r="M607">
        <v>35623</v>
      </c>
      <c r="N607">
        <v>34</v>
      </c>
      <c r="O607">
        <v>32.299999999999997</v>
      </c>
      <c r="P607">
        <v>0</v>
      </c>
      <c r="Q607">
        <v>117.22000000000001</v>
      </c>
      <c r="R607">
        <v>10805</v>
      </c>
      <c r="S607">
        <v>1072.848172</v>
      </c>
      <c r="T607">
        <v>1270.8863878575701</v>
      </c>
      <c r="U607">
        <v>0.40358254718636899</v>
      </c>
      <c r="V607">
        <v>0.16084395677191901</v>
      </c>
      <c r="W607">
        <v>7.0723614002671795E-4</v>
      </c>
      <c r="X607">
        <v>9121.3000000000011</v>
      </c>
      <c r="Y607">
        <v>67.25</v>
      </c>
      <c r="Z607">
        <v>51068.669144981402</v>
      </c>
      <c r="AA607">
        <v>11.685714285714299</v>
      </c>
      <c r="AB607">
        <v>15.953132669144981</v>
      </c>
      <c r="AC607">
        <v>11.25</v>
      </c>
      <c r="AD607">
        <v>95.364281955555555</v>
      </c>
      <c r="AE607">
        <v>0.3765</v>
      </c>
      <c r="AF607">
        <v>0.11859652840703604</v>
      </c>
      <c r="AG607">
        <v>0.13158079179305501</v>
      </c>
      <c r="AH607">
        <v>0.29245640819577845</v>
      </c>
      <c r="AI607">
        <v>180.82707792505798</v>
      </c>
      <c r="AJ607">
        <v>8.2000328865979384</v>
      </c>
      <c r="AK607">
        <v>1.1343832989690723</v>
      </c>
      <c r="AL607">
        <v>2.9917439175257736</v>
      </c>
      <c r="AM607">
        <v>0</v>
      </c>
      <c r="AN607">
        <v>2.3821832618565</v>
      </c>
      <c r="AO607">
        <v>168</v>
      </c>
      <c r="AP607">
        <v>0</v>
      </c>
      <c r="AQ607">
        <v>4.82</v>
      </c>
      <c r="AR607">
        <v>4.3896193465750208</v>
      </c>
      <c r="AS607">
        <v>-21362.329999999958</v>
      </c>
      <c r="AT607">
        <v>0.43792051334382315</v>
      </c>
      <c r="AU607">
        <v>11592104.699999999</v>
      </c>
    </row>
    <row r="608" spans="1:47" ht="15" x14ac:dyDescent="0.25">
      <c r="A608" t="s">
        <v>1383</v>
      </c>
      <c r="B608" t="s">
        <v>331</v>
      </c>
      <c r="C608" t="s">
        <v>145</v>
      </c>
      <c r="D608"/>
      <c r="E608">
        <v>104.52500000000001</v>
      </c>
      <c r="F608" t="s">
        <v>1542</v>
      </c>
      <c r="G608">
        <v>-2387278</v>
      </c>
      <c r="H608">
        <v>0.22455817211372422</v>
      </c>
      <c r="I608">
        <v>-2387278</v>
      </c>
      <c r="J608">
        <v>7.954784291529713E-3</v>
      </c>
      <c r="K608">
        <v>0.8921078384234995</v>
      </c>
      <c r="L608" s="126">
        <v>156559.74309999999</v>
      </c>
      <c r="M608">
        <v>81754</v>
      </c>
      <c r="N608">
        <v>7</v>
      </c>
      <c r="O608">
        <v>6.92</v>
      </c>
      <c r="P608">
        <v>0</v>
      </c>
      <c r="Q608">
        <v>-3.55</v>
      </c>
      <c r="R608">
        <v>13437.9</v>
      </c>
      <c r="S608">
        <v>1898.1074880000001</v>
      </c>
      <c r="T608">
        <v>2090.4664181621602</v>
      </c>
      <c r="U608">
        <v>6.75251163647482E-2</v>
      </c>
      <c r="V608">
        <v>8.8110127617809605E-2</v>
      </c>
      <c r="W608">
        <v>1.1480969933352901E-2</v>
      </c>
      <c r="X608">
        <v>12201.4</v>
      </c>
      <c r="Y608">
        <v>125.34</v>
      </c>
      <c r="Z608">
        <v>78846.606350726011</v>
      </c>
      <c r="AA608">
        <v>14.561290322580598</v>
      </c>
      <c r="AB608">
        <v>15.143669123982768</v>
      </c>
      <c r="AC608">
        <v>12</v>
      </c>
      <c r="AD608">
        <v>158.175624</v>
      </c>
      <c r="AE608">
        <v>0.74199999999999999</v>
      </c>
      <c r="AF608">
        <v>0.11655063685876432</v>
      </c>
      <c r="AG608">
        <v>0.10789682822240712</v>
      </c>
      <c r="AH608">
        <v>0.23430514262623992</v>
      </c>
      <c r="AI608">
        <v>187.52784141590195</v>
      </c>
      <c r="AJ608">
        <v>5.9123523941699343</v>
      </c>
      <c r="AK608">
        <v>1.2987272579140774</v>
      </c>
      <c r="AL608">
        <v>2.4505434782608697</v>
      </c>
      <c r="AM608">
        <v>1.75</v>
      </c>
      <c r="AN608">
        <v>0.68096633432545906</v>
      </c>
      <c r="AO608">
        <v>3</v>
      </c>
      <c r="AP608">
        <v>8.0000000000000002E-3</v>
      </c>
      <c r="AQ608">
        <v>66.67</v>
      </c>
      <c r="AR608" t="s">
        <v>1561</v>
      </c>
      <c r="AS608">
        <v>-11134.900000000001</v>
      </c>
      <c r="AT608" t="s">
        <v>1561</v>
      </c>
      <c r="AU608">
        <v>25506628.449999999</v>
      </c>
    </row>
    <row r="609" spans="1:47" ht="15" x14ac:dyDescent="0.25">
      <c r="A609" t="s">
        <v>1384</v>
      </c>
      <c r="B609" t="s">
        <v>332</v>
      </c>
      <c r="C609" t="s">
        <v>176</v>
      </c>
      <c r="D609"/>
      <c r="E609">
        <v>76.737000000000009</v>
      </c>
      <c r="F609" t="s">
        <v>1543</v>
      </c>
      <c r="G609">
        <v>1887984</v>
      </c>
      <c r="H609">
        <v>0.42334642496887426</v>
      </c>
      <c r="I609">
        <v>2060795</v>
      </c>
      <c r="J609">
        <v>3.3756179658536987E-3</v>
      </c>
      <c r="K609">
        <v>0.62577324936130863</v>
      </c>
      <c r="L609" s="126">
        <v>134966.21599999999</v>
      </c>
      <c r="M609">
        <v>33572</v>
      </c>
      <c r="N609">
        <v>241</v>
      </c>
      <c r="O609">
        <v>295.42999999999995</v>
      </c>
      <c r="P609">
        <v>0</v>
      </c>
      <c r="Q609">
        <v>-256.41999999999996</v>
      </c>
      <c r="R609">
        <v>11108.800000000001</v>
      </c>
      <c r="S609">
        <v>4233.2609229999998</v>
      </c>
      <c r="T609">
        <v>5397.6730229559907</v>
      </c>
      <c r="U609">
        <v>0.64755889014687096</v>
      </c>
      <c r="V609">
        <v>0.160406579549739</v>
      </c>
      <c r="W609">
        <v>3.43906370639748E-3</v>
      </c>
      <c r="X609">
        <v>8712.4</v>
      </c>
      <c r="Y609">
        <v>265.8</v>
      </c>
      <c r="Z609">
        <v>58749.704439428104</v>
      </c>
      <c r="AA609">
        <v>7.6654676258992795</v>
      </c>
      <c r="AB609">
        <v>15.926489552294957</v>
      </c>
      <c r="AC609">
        <v>30.25</v>
      </c>
      <c r="AD609">
        <v>139.94250985123966</v>
      </c>
      <c r="AE609">
        <v>0.2215</v>
      </c>
      <c r="AF609">
        <v>0.11955836632216586</v>
      </c>
      <c r="AG609">
        <v>0.10150636376302345</v>
      </c>
      <c r="AH609">
        <v>0.23560363246597807</v>
      </c>
      <c r="AI609">
        <v>166.68781179212942</v>
      </c>
      <c r="AJ609">
        <v>4.3925165489709235</v>
      </c>
      <c r="AK609">
        <v>0.86487638758391416</v>
      </c>
      <c r="AL609" t="s">
        <v>1561</v>
      </c>
      <c r="AM609">
        <v>1.8</v>
      </c>
      <c r="AN609">
        <v>1.2180404113859999</v>
      </c>
      <c r="AO609">
        <v>126</v>
      </c>
      <c r="AP609">
        <v>7.7589192933841353E-2</v>
      </c>
      <c r="AQ609">
        <v>19.78</v>
      </c>
      <c r="AR609">
        <v>2.7679899541899275</v>
      </c>
      <c r="AS609">
        <v>107991.43000000017</v>
      </c>
      <c r="AT609">
        <v>0.54355260444691478</v>
      </c>
      <c r="AU609">
        <v>47180180.759999998</v>
      </c>
    </row>
    <row r="610" spans="1:47" ht="15" x14ac:dyDescent="0.25">
      <c r="A610" t="s">
        <v>1385</v>
      </c>
      <c r="B610" t="s">
        <v>395</v>
      </c>
      <c r="C610" t="s">
        <v>176</v>
      </c>
      <c r="D610"/>
      <c r="E610">
        <v>89.25200000000001</v>
      </c>
      <c r="F610" t="s">
        <v>1542</v>
      </c>
      <c r="G610">
        <v>735992</v>
      </c>
      <c r="H610">
        <v>0.49260767017234169</v>
      </c>
      <c r="I610">
        <v>716262</v>
      </c>
      <c r="J610">
        <v>8.4985760777760693E-3</v>
      </c>
      <c r="K610">
        <v>0.75725114968841201</v>
      </c>
      <c r="L610" s="126">
        <v>231413.62179999999</v>
      </c>
      <c r="M610">
        <v>46127</v>
      </c>
      <c r="N610">
        <v>19</v>
      </c>
      <c r="O610">
        <v>18.899999999999999</v>
      </c>
      <c r="P610">
        <v>0</v>
      </c>
      <c r="Q610">
        <v>195.39000000000001</v>
      </c>
      <c r="R610">
        <v>11198.300000000001</v>
      </c>
      <c r="S610">
        <v>731.418451</v>
      </c>
      <c r="T610">
        <v>874.09457051815502</v>
      </c>
      <c r="U610">
        <v>0.34387733541056098</v>
      </c>
      <c r="V610">
        <v>0.12358726236180199</v>
      </c>
      <c r="W610">
        <v>1.36720641738364E-3</v>
      </c>
      <c r="X610">
        <v>9370.4</v>
      </c>
      <c r="Y610">
        <v>47.24</v>
      </c>
      <c r="Z610">
        <v>62964.706604572406</v>
      </c>
      <c r="AA610">
        <v>14.482142857142899</v>
      </c>
      <c r="AB610">
        <v>15.483032408975443</v>
      </c>
      <c r="AC610">
        <v>7.37</v>
      </c>
      <c r="AD610">
        <v>99.242666350067836</v>
      </c>
      <c r="AE610">
        <v>0.87490000000000001</v>
      </c>
      <c r="AF610">
        <v>0.11652955447309075</v>
      </c>
      <c r="AG610">
        <v>0.14280321550297698</v>
      </c>
      <c r="AH610">
        <v>0.26718289896843272</v>
      </c>
      <c r="AI610">
        <v>156.1664186128113</v>
      </c>
      <c r="AJ610">
        <v>5.8968079108410736</v>
      </c>
      <c r="AK610">
        <v>1.1919892666100522</v>
      </c>
      <c r="AL610">
        <v>3.0605069907111524</v>
      </c>
      <c r="AM610">
        <v>1.2</v>
      </c>
      <c r="AN610">
        <v>0.77167946991921199</v>
      </c>
      <c r="AO610">
        <v>17</v>
      </c>
      <c r="AP610">
        <v>0.10891089108910891</v>
      </c>
      <c r="AQ610">
        <v>3.94</v>
      </c>
      <c r="AR610">
        <v>3.6009651912211464</v>
      </c>
      <c r="AS610">
        <v>1512.5500000000175</v>
      </c>
      <c r="AT610">
        <v>0.39953569311553749</v>
      </c>
      <c r="AU610">
        <v>8190648.71</v>
      </c>
    </row>
    <row r="611" spans="1:47" ht="15" x14ac:dyDescent="0.25">
      <c r="A611" t="s">
        <v>1386</v>
      </c>
      <c r="B611" t="s">
        <v>333</v>
      </c>
      <c r="C611" t="s">
        <v>136</v>
      </c>
      <c r="D611"/>
      <c r="E611">
        <v>57.825000000000003</v>
      </c>
      <c r="F611" t="s">
        <v>1543</v>
      </c>
      <c r="G611">
        <v>2262138</v>
      </c>
      <c r="H611">
        <v>0.1941584683697915</v>
      </c>
      <c r="I611">
        <v>2713500</v>
      </c>
      <c r="J611">
        <v>3.7357760342614519E-3</v>
      </c>
      <c r="K611">
        <v>0.51920055783816865</v>
      </c>
      <c r="L611" s="126">
        <v>53229.183400000002</v>
      </c>
      <c r="M611">
        <v>20910</v>
      </c>
      <c r="N611">
        <v>56</v>
      </c>
      <c r="O611">
        <v>2231.84</v>
      </c>
      <c r="P611">
        <v>1050.46</v>
      </c>
      <c r="Q611">
        <v>-1459.9299999999998</v>
      </c>
      <c r="R611">
        <v>15816</v>
      </c>
      <c r="S611">
        <v>5122.7216049999997</v>
      </c>
      <c r="T611">
        <v>7231.4424830652597</v>
      </c>
      <c r="U611">
        <v>0.99992774016849995</v>
      </c>
      <c r="V611">
        <v>0.17368491138217901</v>
      </c>
      <c r="W611">
        <v>4.9938443805009398E-2</v>
      </c>
      <c r="X611">
        <v>11204</v>
      </c>
      <c r="Y611">
        <v>411.13</v>
      </c>
      <c r="Z611">
        <v>50051.013207501303</v>
      </c>
      <c r="AA611">
        <v>6.7334905660377391</v>
      </c>
      <c r="AB611">
        <v>12.460101683165908</v>
      </c>
      <c r="AC611">
        <v>93.5</v>
      </c>
      <c r="AD611">
        <v>54.78846636363636</v>
      </c>
      <c r="AE611">
        <v>0.35439999999999999</v>
      </c>
      <c r="AF611">
        <v>0.11298771127133853</v>
      </c>
      <c r="AG611">
        <v>0.18128971333001001</v>
      </c>
      <c r="AH611">
        <v>0.30579672242138095</v>
      </c>
      <c r="AI611">
        <v>271.06372492400942</v>
      </c>
      <c r="AJ611">
        <v>7.6425988488993104</v>
      </c>
      <c r="AK611">
        <v>1.405241310572497</v>
      </c>
      <c r="AL611">
        <v>4.7646681511525406</v>
      </c>
      <c r="AM611">
        <v>0.5</v>
      </c>
      <c r="AN611">
        <v>0.88167093115551098</v>
      </c>
      <c r="AO611">
        <v>46</v>
      </c>
      <c r="AP611">
        <v>0.35188105429150712</v>
      </c>
      <c r="AQ611">
        <v>84.33</v>
      </c>
      <c r="AR611">
        <v>2.8633582104451922</v>
      </c>
      <c r="AS611">
        <v>610230.21</v>
      </c>
      <c r="AT611">
        <v>0.76620946450549465</v>
      </c>
      <c r="AU611">
        <v>81021041.140000001</v>
      </c>
    </row>
    <row r="612" spans="1:47" ht="15" x14ac:dyDescent="0.25">
      <c r="A612" t="s">
        <v>1387</v>
      </c>
      <c r="B612" t="s">
        <v>686</v>
      </c>
      <c r="C612" t="s">
        <v>143</v>
      </c>
      <c r="D612"/>
      <c r="E612">
        <v>82.996000000000009</v>
      </c>
      <c r="F612" t="s">
        <v>1543</v>
      </c>
      <c r="G612">
        <v>383961</v>
      </c>
      <c r="H612">
        <v>0.25850291642041973</v>
      </c>
      <c r="I612">
        <v>501189</v>
      </c>
      <c r="J612">
        <v>2.0894050796004742E-2</v>
      </c>
      <c r="K612">
        <v>0.71433550030650861</v>
      </c>
      <c r="L612" s="126">
        <v>139738.11600000001</v>
      </c>
      <c r="M612">
        <v>41693</v>
      </c>
      <c r="N612">
        <v>8</v>
      </c>
      <c r="O612">
        <v>30.4</v>
      </c>
      <c r="P612">
        <v>0</v>
      </c>
      <c r="Q612">
        <v>-7.2800000000000011</v>
      </c>
      <c r="R612">
        <v>10096.1</v>
      </c>
      <c r="S612">
        <v>1291.5962179999999</v>
      </c>
      <c r="T612">
        <v>1525.4238937976399</v>
      </c>
      <c r="U612">
        <v>0.413429113958585</v>
      </c>
      <c r="V612">
        <v>0.13706508623424901</v>
      </c>
      <c r="W612">
        <v>6.3738727980697804E-4</v>
      </c>
      <c r="X612">
        <v>8548.5</v>
      </c>
      <c r="Y612">
        <v>79.67</v>
      </c>
      <c r="Z612">
        <v>58406.699761516305</v>
      </c>
      <c r="AA612">
        <v>13.989010989010998</v>
      </c>
      <c r="AB612">
        <v>16.21182650935107</v>
      </c>
      <c r="AC612">
        <v>7.1400000000000006</v>
      </c>
      <c r="AD612">
        <v>180.89582885154059</v>
      </c>
      <c r="AE612">
        <v>0.35439999999999999</v>
      </c>
      <c r="AF612">
        <v>9.6911773538779528E-2</v>
      </c>
      <c r="AG612">
        <v>0.21131655276460912</v>
      </c>
      <c r="AH612">
        <v>0.3115492880871456</v>
      </c>
      <c r="AI612">
        <v>167.54539614175303</v>
      </c>
      <c r="AJ612">
        <v>5.427521869122601</v>
      </c>
      <c r="AK612">
        <v>1.3069824076598537</v>
      </c>
      <c r="AL612">
        <v>3.2409015207877965</v>
      </c>
      <c r="AM612">
        <v>0.5</v>
      </c>
      <c r="AN612">
        <v>1.69258690693103</v>
      </c>
      <c r="AO612">
        <v>104</v>
      </c>
      <c r="AP612">
        <v>1.6034985422740525E-2</v>
      </c>
      <c r="AQ612">
        <v>6.98</v>
      </c>
      <c r="AR612">
        <v>4.1653872069962485</v>
      </c>
      <c r="AS612">
        <v>-25924.649999999965</v>
      </c>
      <c r="AT612">
        <v>0.38733725475598552</v>
      </c>
      <c r="AU612">
        <v>13040091.140000001</v>
      </c>
    </row>
    <row r="613" spans="1:47" ht="15" x14ac:dyDescent="0.25">
      <c r="A613" t="s">
        <v>1388</v>
      </c>
      <c r="B613" t="s">
        <v>334</v>
      </c>
      <c r="C613" t="s">
        <v>335</v>
      </c>
      <c r="D613"/>
      <c r="E613">
        <v>66.61</v>
      </c>
      <c r="F613" t="s">
        <v>1543</v>
      </c>
      <c r="G613">
        <v>219828</v>
      </c>
      <c r="H613">
        <v>8.380322994176731E-2</v>
      </c>
      <c r="I613">
        <v>219828</v>
      </c>
      <c r="J613">
        <v>2.5144600988271579E-3</v>
      </c>
      <c r="K613">
        <v>0.60826882417192729</v>
      </c>
      <c r="L613" s="126">
        <v>85134.344299999997</v>
      </c>
      <c r="M613">
        <v>24861</v>
      </c>
      <c r="N613">
        <v>0</v>
      </c>
      <c r="O613">
        <v>410.56000000000006</v>
      </c>
      <c r="P613">
        <v>49</v>
      </c>
      <c r="Q613">
        <v>-728.98</v>
      </c>
      <c r="R613">
        <v>12552</v>
      </c>
      <c r="S613">
        <v>3224.0821620000002</v>
      </c>
      <c r="T613">
        <v>4649.5666037262199</v>
      </c>
      <c r="U613">
        <v>0.989846848698268</v>
      </c>
      <c r="V613">
        <v>0.239366577904227</v>
      </c>
      <c r="W613">
        <v>8.3436459272218799E-5</v>
      </c>
      <c r="X613">
        <v>8703.7999999999993</v>
      </c>
      <c r="Y613">
        <v>207.85</v>
      </c>
      <c r="Z613">
        <v>49522.434784700497</v>
      </c>
      <c r="AA613">
        <v>8.9170305676855914</v>
      </c>
      <c r="AB613">
        <v>15.511581246090932</v>
      </c>
      <c r="AC613">
        <v>32.36</v>
      </c>
      <c r="AD613">
        <v>99.631710815822004</v>
      </c>
      <c r="AE613">
        <v>0.59809999999999997</v>
      </c>
      <c r="AF613">
        <v>9.3931381507797548E-2</v>
      </c>
      <c r="AG613">
        <v>0.25054997608771706</v>
      </c>
      <c r="AH613">
        <v>0.34844664821283816</v>
      </c>
      <c r="AI613">
        <v>157.84864480137898</v>
      </c>
      <c r="AJ613">
        <v>8.2712313795766299</v>
      </c>
      <c r="AK613">
        <v>1.837424275471246</v>
      </c>
      <c r="AL613">
        <v>3.9480687420542053</v>
      </c>
      <c r="AM613">
        <v>0.5</v>
      </c>
      <c r="AN613">
        <v>0.96681815707331198</v>
      </c>
      <c r="AO613">
        <v>18</v>
      </c>
      <c r="AP613">
        <v>0</v>
      </c>
      <c r="AQ613">
        <v>77.61</v>
      </c>
      <c r="AR613">
        <v>3.2641974313518607</v>
      </c>
      <c r="AS613">
        <v>86829.39000000013</v>
      </c>
      <c r="AT613">
        <v>0.77098428072462577</v>
      </c>
      <c r="AU613">
        <v>40468716.240000002</v>
      </c>
    </row>
  </sheetData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ColWidth="9.140625" defaultRowHeight="12.75" x14ac:dyDescent="0.2"/>
  <cols>
    <col min="1" max="1" width="9.140625" style="34"/>
    <col min="2" max="12" width="9.28515625" style="34" bestFit="1" customWidth="1"/>
    <col min="13" max="13" width="9.28515625" style="34" customWidth="1"/>
    <col min="14" max="37" width="9.28515625" style="34" bestFit="1" customWidth="1"/>
    <col min="38" max="38" width="10" style="34" bestFit="1" customWidth="1"/>
    <col min="39" max="39" width="9.28515625" style="34" bestFit="1" customWidth="1"/>
    <col min="40" max="16384" width="9.140625" style="34"/>
  </cols>
  <sheetData>
    <row r="1" spans="1:39" x14ac:dyDescent="0.2">
      <c r="A1" s="33" t="s">
        <v>1474</v>
      </c>
      <c r="B1" s="33" t="s">
        <v>1453</v>
      </c>
      <c r="C1" s="33" t="s">
        <v>67</v>
      </c>
      <c r="D1" s="33" t="s">
        <v>1454</v>
      </c>
      <c r="E1" s="33" t="s">
        <v>69</v>
      </c>
      <c r="F1" s="33" t="s">
        <v>70</v>
      </c>
      <c r="G1" s="33" t="s">
        <v>1455</v>
      </c>
      <c r="H1" s="33" t="s">
        <v>1472</v>
      </c>
      <c r="I1" s="33" t="s">
        <v>1473</v>
      </c>
      <c r="J1" s="33" t="s">
        <v>64</v>
      </c>
      <c r="K1" s="33" t="s">
        <v>1456</v>
      </c>
      <c r="L1" s="33" t="s">
        <v>1457</v>
      </c>
      <c r="M1" s="33" t="s">
        <v>1514</v>
      </c>
      <c r="N1" s="33" t="s">
        <v>1458</v>
      </c>
      <c r="O1" s="33" t="s">
        <v>1459</v>
      </c>
      <c r="P1" s="33" t="s">
        <v>1460</v>
      </c>
      <c r="Q1" s="33" t="s">
        <v>1461</v>
      </c>
      <c r="R1" s="33" t="s">
        <v>1462</v>
      </c>
      <c r="S1" s="33" t="s">
        <v>1463</v>
      </c>
      <c r="T1" s="33" t="s">
        <v>1464</v>
      </c>
      <c r="U1" s="33" t="s">
        <v>79</v>
      </c>
      <c r="V1" s="33" t="s">
        <v>1465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88</v>
      </c>
      <c r="AE1" s="33" t="s">
        <v>1466</v>
      </c>
      <c r="AF1" s="33" t="s">
        <v>1467</v>
      </c>
      <c r="AG1" s="33" t="s">
        <v>1468</v>
      </c>
      <c r="AH1" s="33" t="s">
        <v>1469</v>
      </c>
      <c r="AI1" s="33" t="s">
        <v>91</v>
      </c>
      <c r="AJ1" s="33" t="s">
        <v>92</v>
      </c>
      <c r="AK1" s="33" t="s">
        <v>93</v>
      </c>
      <c r="AL1" s="33" t="s">
        <v>1470</v>
      </c>
      <c r="AM1" s="33" t="s">
        <v>1471</v>
      </c>
    </row>
    <row r="2" spans="1:39" ht="15" x14ac:dyDescent="0.25">
      <c r="A2" t="s">
        <v>95</v>
      </c>
      <c r="B2">
        <v>554557.5</v>
      </c>
      <c r="C2">
        <v>0.38792461251920807</v>
      </c>
      <c r="D2">
        <v>296935.33333333331</v>
      </c>
      <c r="E2">
        <v>1.1839973682344561E-2</v>
      </c>
      <c r="F2">
        <v>0.64172167099607402</v>
      </c>
      <c r="G2">
        <v>46.75</v>
      </c>
      <c r="H2">
        <v>44.585000000000001</v>
      </c>
      <c r="I2">
        <v>0</v>
      </c>
      <c r="J2">
        <v>-93.074166666666642</v>
      </c>
      <c r="K2">
        <v>12048.586292903106</v>
      </c>
      <c r="L2">
        <v>1546.2629103333336</v>
      </c>
      <c r="M2">
        <v>1962.9726517654587</v>
      </c>
      <c r="N2">
        <v>0.66465818827781387</v>
      </c>
      <c r="O2">
        <v>0.16760354811036982</v>
      </c>
      <c r="P2">
        <v>3.9327292226277506E-4</v>
      </c>
      <c r="Q2">
        <v>9490.8515867049719</v>
      </c>
      <c r="R2">
        <v>108.26333333333334</v>
      </c>
      <c r="S2">
        <v>48789.619877459278</v>
      </c>
      <c r="T2">
        <v>13.660365159025831</v>
      </c>
      <c r="U2">
        <v>14.282424739062163</v>
      </c>
      <c r="V2">
        <v>13.113333333333335</v>
      </c>
      <c r="W2">
        <v>117.91532107269957</v>
      </c>
      <c r="X2">
        <v>0.10099594002711387</v>
      </c>
      <c r="Y2">
        <v>0.23070550730824457</v>
      </c>
      <c r="Z2">
        <v>0.33766254337966251</v>
      </c>
      <c r="AA2">
        <v>198.15932634678117</v>
      </c>
      <c r="AB2">
        <v>6.561816090122135</v>
      </c>
      <c r="AC2">
        <v>1.3393929522254893</v>
      </c>
      <c r="AD2">
        <v>2.9407761151651255</v>
      </c>
      <c r="AE2">
        <v>1.5987877167059905</v>
      </c>
      <c r="AF2">
        <v>262.66666666666669</v>
      </c>
      <c r="AG2">
        <v>2.3541843577791665E-2</v>
      </c>
      <c r="AH2">
        <v>4.4266666666666667</v>
      </c>
      <c r="AI2">
        <v>2.8038836273740539</v>
      </c>
      <c r="AJ2">
        <v>-18796.318333333242</v>
      </c>
      <c r="AK2">
        <v>0.57543218459054524</v>
      </c>
      <c r="AL2">
        <v>18630282.106666666</v>
      </c>
      <c r="AM2">
        <v>1546.2629103333336</v>
      </c>
    </row>
    <row r="3" spans="1:39" ht="15" x14ac:dyDescent="0.25">
      <c r="A3" t="s">
        <v>97</v>
      </c>
      <c r="B3">
        <v>13210565</v>
      </c>
      <c r="C3">
        <v>0.19909799505320924</v>
      </c>
      <c r="D3">
        <v>12664146.111111112</v>
      </c>
      <c r="E3">
        <v>1.3095826379073924E-3</v>
      </c>
      <c r="F3">
        <v>0.54287122466757298</v>
      </c>
      <c r="G3">
        <v>201.25</v>
      </c>
      <c r="H3">
        <v>4991.4244444444448</v>
      </c>
      <c r="I3">
        <v>1270.1266666666668</v>
      </c>
      <c r="J3">
        <v>-332.7766666666667</v>
      </c>
      <c r="K3">
        <v>13968.506746119614</v>
      </c>
      <c r="L3">
        <v>17769.780880444443</v>
      </c>
      <c r="M3">
        <v>25050.805839023546</v>
      </c>
      <c r="N3">
        <v>0.86676393864416357</v>
      </c>
      <c r="O3">
        <v>0.19314953399962742</v>
      </c>
      <c r="P3">
        <v>6.6770364260819545E-2</v>
      </c>
      <c r="Q3">
        <v>9908.5556648596339</v>
      </c>
      <c r="R3">
        <v>1099.5922222222223</v>
      </c>
      <c r="S3">
        <v>62219.895381742528</v>
      </c>
      <c r="T3">
        <v>13.157806985013636</v>
      </c>
      <c r="U3">
        <v>16.160337006142679</v>
      </c>
      <c r="V3">
        <v>151.17666666666668</v>
      </c>
      <c r="W3">
        <v>117.54314519730411</v>
      </c>
      <c r="X3">
        <v>0.10819425216439983</v>
      </c>
      <c r="Y3">
        <v>0.15001387022291288</v>
      </c>
      <c r="Z3">
        <v>0.27117109158911989</v>
      </c>
      <c r="AA3">
        <v>201.23003089423128</v>
      </c>
      <c r="AB3">
        <v>5.9506375786060426</v>
      </c>
      <c r="AC3">
        <v>1.4950155374121235</v>
      </c>
      <c r="AD3">
        <v>3.1623611975543593</v>
      </c>
      <c r="AE3">
        <v>0.60650045055867452</v>
      </c>
      <c r="AF3">
        <v>52.111111111111114</v>
      </c>
      <c r="AG3">
        <v>0.25678783290515178</v>
      </c>
      <c r="AH3">
        <v>112.26222222222222</v>
      </c>
      <c r="AI3">
        <v>2.8063077496215687</v>
      </c>
      <c r="AJ3">
        <v>1022558.0188888889</v>
      </c>
      <c r="AK3">
        <v>0.66349012142569486</v>
      </c>
      <c r="AL3">
        <v>248217304.10555553</v>
      </c>
      <c r="AM3">
        <v>17769.780880444443</v>
      </c>
    </row>
    <row r="4" spans="1:39" ht="15" x14ac:dyDescent="0.25">
      <c r="A4" t="s">
        <v>99</v>
      </c>
      <c r="B4">
        <v>1745885.05</v>
      </c>
      <c r="C4">
        <v>0.30548775836018788</v>
      </c>
      <c r="D4">
        <v>2002026.3</v>
      </c>
      <c r="E4">
        <v>3.253901018166876E-3</v>
      </c>
      <c r="F4">
        <v>0.63489724429131844</v>
      </c>
      <c r="G4">
        <v>35.049999999999997</v>
      </c>
      <c r="H4">
        <v>256.71750000000003</v>
      </c>
      <c r="I4">
        <v>60.887500000000003</v>
      </c>
      <c r="J4">
        <v>-239.49199999999999</v>
      </c>
      <c r="K4">
        <v>12179.775063560595</v>
      </c>
      <c r="L4">
        <v>2849.2940747999996</v>
      </c>
      <c r="M4">
        <v>3955.0412527251988</v>
      </c>
      <c r="N4">
        <v>0.9571192675474971</v>
      </c>
      <c r="O4">
        <v>0.17928220951916188</v>
      </c>
      <c r="P4">
        <v>2.242919792492315E-2</v>
      </c>
      <c r="Q4">
        <v>8774.5635768242792</v>
      </c>
      <c r="R4">
        <v>185.78100000000001</v>
      </c>
      <c r="S4">
        <v>55180.476703753324</v>
      </c>
      <c r="T4">
        <v>13.23305397215</v>
      </c>
      <c r="U4">
        <v>15.336843244465253</v>
      </c>
      <c r="V4">
        <v>25.892500000000002</v>
      </c>
      <c r="W4">
        <v>110.04322003669019</v>
      </c>
      <c r="X4">
        <v>0.10879325456539375</v>
      </c>
      <c r="Y4">
        <v>0.17813124648290787</v>
      </c>
      <c r="Z4">
        <v>0.29316946922316273</v>
      </c>
      <c r="AA4">
        <v>196.90205197207678</v>
      </c>
      <c r="AB4">
        <v>6.6445098304133721</v>
      </c>
      <c r="AC4">
        <v>1.3517820842078752</v>
      </c>
      <c r="AD4">
        <v>3.0642973398034346</v>
      </c>
      <c r="AE4">
        <v>1.023534280736103</v>
      </c>
      <c r="AF4">
        <v>16.25</v>
      </c>
      <c r="AG4">
        <v>6.5004317150981913E-2</v>
      </c>
      <c r="AH4">
        <v>105.77550000000001</v>
      </c>
      <c r="AI4">
        <v>2.8774711983167038</v>
      </c>
      <c r="AJ4">
        <v>147296.25599999982</v>
      </c>
      <c r="AK4">
        <v>0.74710542319327877</v>
      </c>
      <c r="AL4">
        <v>34703760.921000004</v>
      </c>
      <c r="AM4">
        <v>2849.2940747999996</v>
      </c>
    </row>
    <row r="5" spans="1:39" ht="15" x14ac:dyDescent="0.25">
      <c r="A5" t="s">
        <v>101</v>
      </c>
      <c r="B5">
        <v>995816.1</v>
      </c>
      <c r="C5">
        <v>0.31177178205977485</v>
      </c>
      <c r="D5">
        <v>937689.4</v>
      </c>
      <c r="E5">
        <v>2.7852549439939633E-3</v>
      </c>
      <c r="F5">
        <v>0.72288689107233994</v>
      </c>
      <c r="G5">
        <v>59.388888888888886</v>
      </c>
      <c r="H5">
        <v>77.138000000000005</v>
      </c>
      <c r="I5">
        <v>0</v>
      </c>
      <c r="J5">
        <v>96.781499999999966</v>
      </c>
      <c r="K5">
        <v>9791.7179898224385</v>
      </c>
      <c r="L5">
        <v>2850.5312700500003</v>
      </c>
      <c r="M5">
        <v>3395.6156437648342</v>
      </c>
      <c r="N5">
        <v>0.39699185558492411</v>
      </c>
      <c r="O5">
        <v>0.13826128260402737</v>
      </c>
      <c r="P5">
        <v>1.2625068922456954E-2</v>
      </c>
      <c r="Q5">
        <v>8219.8933111738934</v>
      </c>
      <c r="R5">
        <v>167.88600000000002</v>
      </c>
      <c r="S5">
        <v>57644.873829562915</v>
      </c>
      <c r="T5">
        <v>13.639016951979318</v>
      </c>
      <c r="U5">
        <v>16.978969479587338</v>
      </c>
      <c r="V5">
        <v>18.140499999999999</v>
      </c>
      <c r="W5">
        <v>157.13631212204734</v>
      </c>
      <c r="X5">
        <v>0.11215093072202141</v>
      </c>
      <c r="Y5">
        <v>0.16137179813679428</v>
      </c>
      <c r="Z5">
        <v>0.27884071034024199</v>
      </c>
      <c r="AA5">
        <v>158.21980440582539</v>
      </c>
      <c r="AB5">
        <v>5.7339617902465685</v>
      </c>
      <c r="AC5">
        <v>1.3087296947632041</v>
      </c>
      <c r="AD5">
        <v>2.8195272859501057</v>
      </c>
      <c r="AE5">
        <v>1.2720962454669871</v>
      </c>
      <c r="AF5">
        <v>76.75</v>
      </c>
      <c r="AG5">
        <v>3.4491823463669843E-2</v>
      </c>
      <c r="AH5">
        <v>29.106999999999999</v>
      </c>
      <c r="AI5">
        <v>3.277977465846404</v>
      </c>
      <c r="AJ5">
        <v>17184.843499999959</v>
      </c>
      <c r="AK5">
        <v>0.47282511577364206</v>
      </c>
      <c r="AL5">
        <v>27911598.317500003</v>
      </c>
      <c r="AM5">
        <v>2850.5312700500003</v>
      </c>
    </row>
    <row r="6" spans="1:39" ht="15" x14ac:dyDescent="0.25">
      <c r="A6" t="s">
        <v>103</v>
      </c>
      <c r="B6">
        <v>1786300.2105263157</v>
      </c>
      <c r="C6">
        <v>0.32008656219629006</v>
      </c>
      <c r="D6">
        <v>2070957.5263157894</v>
      </c>
      <c r="E6">
        <v>3.6984707333000267E-3</v>
      </c>
      <c r="F6">
        <v>0.63211011937995243</v>
      </c>
      <c r="G6">
        <v>36.700000000000003</v>
      </c>
      <c r="H6">
        <v>264.58799999999997</v>
      </c>
      <c r="I6">
        <v>53.029500000000006</v>
      </c>
      <c r="J6">
        <v>-240.38950000000006</v>
      </c>
      <c r="K6">
        <v>11943.641928223418</v>
      </c>
      <c r="L6">
        <v>2921.1880288000002</v>
      </c>
      <c r="M6">
        <v>3982.9562588250969</v>
      </c>
      <c r="N6">
        <v>0.92177021746050503</v>
      </c>
      <c r="O6">
        <v>0.16985775585415819</v>
      </c>
      <c r="P6">
        <v>8.1549701748524425E-3</v>
      </c>
      <c r="Q6">
        <v>8759.7306005293267</v>
      </c>
      <c r="R6">
        <v>191.08600000000001</v>
      </c>
      <c r="S6">
        <v>55570.146532189683</v>
      </c>
      <c r="T6">
        <v>12.833750248579172</v>
      </c>
      <c r="U6">
        <v>15.287294876652394</v>
      </c>
      <c r="V6">
        <v>26.684000000000005</v>
      </c>
      <c r="W6">
        <v>109.47339337430671</v>
      </c>
      <c r="X6">
        <v>0.10972629005296211</v>
      </c>
      <c r="Y6">
        <v>0.16790402605614835</v>
      </c>
      <c r="Z6">
        <v>0.28336093788546635</v>
      </c>
      <c r="AA6">
        <v>194.94797814639051</v>
      </c>
      <c r="AB6">
        <v>6.6326152003311085</v>
      </c>
      <c r="AC6">
        <v>1.3542789839567591</v>
      </c>
      <c r="AD6">
        <v>2.9987833508376154</v>
      </c>
      <c r="AE6">
        <v>1.0715440467224315</v>
      </c>
      <c r="AF6">
        <v>22.1</v>
      </c>
      <c r="AG6">
        <v>6.1793791000497714E-2</v>
      </c>
      <c r="AH6">
        <v>89.680500000000009</v>
      </c>
      <c r="AI6">
        <v>2.8902277047781326</v>
      </c>
      <c r="AJ6">
        <v>113985.8870000001</v>
      </c>
      <c r="AK6">
        <v>0.73966186619506402</v>
      </c>
      <c r="AL6">
        <v>34889623.821000002</v>
      </c>
      <c r="AM6">
        <v>2921.1880288000002</v>
      </c>
    </row>
    <row r="7" spans="1:39" ht="15" x14ac:dyDescent="0.25">
      <c r="A7" t="s">
        <v>105</v>
      </c>
      <c r="B7">
        <v>470775.7</v>
      </c>
      <c r="C7">
        <v>0.38944990761550891</v>
      </c>
      <c r="D7">
        <v>477891.4</v>
      </c>
      <c r="E7">
        <v>3.3303641746746759E-3</v>
      </c>
      <c r="F7">
        <v>0.75451697932008066</v>
      </c>
      <c r="G7">
        <v>56.55</v>
      </c>
      <c r="H7">
        <v>69.727499999999992</v>
      </c>
      <c r="I7">
        <v>0</v>
      </c>
      <c r="J7">
        <v>52.043499999999966</v>
      </c>
      <c r="K7">
        <v>10920.319963642227</v>
      </c>
      <c r="L7">
        <v>2674.7838911999997</v>
      </c>
      <c r="M7">
        <v>3189.6960766964257</v>
      </c>
      <c r="N7">
        <v>0.378739982128243</v>
      </c>
      <c r="O7">
        <v>0.12809080614968527</v>
      </c>
      <c r="P7">
        <v>1.7431523609588578E-2</v>
      </c>
      <c r="Q7">
        <v>9157.4542599532979</v>
      </c>
      <c r="R7">
        <v>162.6165</v>
      </c>
      <c r="S7">
        <v>61228.568706742561</v>
      </c>
      <c r="T7">
        <v>13.941082239502144</v>
      </c>
      <c r="U7">
        <v>16.448416311997864</v>
      </c>
      <c r="V7">
        <v>17.263500000000001</v>
      </c>
      <c r="W7">
        <v>154.93867936397604</v>
      </c>
      <c r="X7">
        <v>0.11812658404114867</v>
      </c>
      <c r="Y7">
        <v>0.15312999854361611</v>
      </c>
      <c r="Z7">
        <v>0.27740305387299941</v>
      </c>
      <c r="AA7">
        <v>167.41780577985261</v>
      </c>
      <c r="AB7">
        <v>5.8196044954243069</v>
      </c>
      <c r="AC7">
        <v>1.1825225775555488</v>
      </c>
      <c r="AD7">
        <v>2.7263327538046846</v>
      </c>
      <c r="AE7">
        <v>1.1268883956460567</v>
      </c>
      <c r="AF7">
        <v>45.35</v>
      </c>
      <c r="AG7">
        <v>6.3017379505530047E-2</v>
      </c>
      <c r="AH7">
        <v>50.326999999999998</v>
      </c>
      <c r="AI7">
        <v>3.5510447085045218</v>
      </c>
      <c r="AJ7">
        <v>-22218.928500000155</v>
      </c>
      <c r="AK7">
        <v>0.45260738575082249</v>
      </c>
      <c r="AL7">
        <v>29209495.925499998</v>
      </c>
      <c r="AM7">
        <v>2674.7838911999997</v>
      </c>
    </row>
    <row r="8" spans="1:39" ht="15" x14ac:dyDescent="0.25">
      <c r="A8" t="s">
        <v>107</v>
      </c>
      <c r="B8">
        <v>1577132.3684210526</v>
      </c>
      <c r="C8">
        <v>0.28242219328681062</v>
      </c>
      <c r="D8">
        <v>1627607.6315789474</v>
      </c>
      <c r="E8">
        <v>3.1566918689954248E-3</v>
      </c>
      <c r="F8">
        <v>0.67415837784341037</v>
      </c>
      <c r="G8">
        <v>51.55</v>
      </c>
      <c r="H8">
        <v>242.09399999999999</v>
      </c>
      <c r="I8">
        <v>32.363500000000002</v>
      </c>
      <c r="J8">
        <v>-59.514499999999998</v>
      </c>
      <c r="K8">
        <v>11271.400595637433</v>
      </c>
      <c r="L8">
        <v>3130.8353198499999</v>
      </c>
      <c r="M8">
        <v>4126.0314492305479</v>
      </c>
      <c r="N8">
        <v>0.78208231414334251</v>
      </c>
      <c r="O8">
        <v>0.16319346228803855</v>
      </c>
      <c r="P8">
        <v>1.4068984599966233E-2</v>
      </c>
      <c r="Q8">
        <v>8552.7460280461346</v>
      </c>
      <c r="R8">
        <v>200.0215</v>
      </c>
      <c r="S8">
        <v>56399.495580475093</v>
      </c>
      <c r="T8">
        <v>12.535402444237244</v>
      </c>
      <c r="U8">
        <v>15.652493956149712</v>
      </c>
      <c r="V8">
        <v>23.191499999999998</v>
      </c>
      <c r="W8">
        <v>134.99925920488107</v>
      </c>
      <c r="X8">
        <v>0.11228769234250793</v>
      </c>
      <c r="Y8">
        <v>0.17473615598268097</v>
      </c>
      <c r="Z8">
        <v>0.29280750011334022</v>
      </c>
      <c r="AA8">
        <v>177.35688507136285</v>
      </c>
      <c r="AB8">
        <v>6.6665619291119071</v>
      </c>
      <c r="AC8">
        <v>1.3526426706973407</v>
      </c>
      <c r="AD8">
        <v>2.8852776380072438</v>
      </c>
      <c r="AE8">
        <v>1.0770537133800502</v>
      </c>
      <c r="AF8">
        <v>21.75</v>
      </c>
      <c r="AG8">
        <v>5.287191323929278E-2</v>
      </c>
      <c r="AH8">
        <v>107.53599999999999</v>
      </c>
      <c r="AI8">
        <v>2.8436862009049872</v>
      </c>
      <c r="AJ8">
        <v>104572.04050000012</v>
      </c>
      <c r="AK8">
        <v>0.64825236128552632</v>
      </c>
      <c r="AL8">
        <v>35288899.089000002</v>
      </c>
      <c r="AM8">
        <v>3130.8353198499999</v>
      </c>
    </row>
    <row r="9" spans="1:39" ht="15" x14ac:dyDescent="0.25">
      <c r="A9" t="s">
        <v>108</v>
      </c>
      <c r="B9">
        <v>1149605.25</v>
      </c>
      <c r="C9">
        <v>0.37440321204926585</v>
      </c>
      <c r="D9">
        <v>1004945</v>
      </c>
      <c r="E9">
        <v>3.2351624394499926E-3</v>
      </c>
      <c r="F9">
        <v>0.76225084733775861</v>
      </c>
      <c r="G9">
        <v>68.5</v>
      </c>
      <c r="H9">
        <v>36.87149999999999</v>
      </c>
      <c r="I9">
        <v>0</v>
      </c>
      <c r="J9">
        <v>-21.6145</v>
      </c>
      <c r="K9">
        <v>11658.686647861197</v>
      </c>
      <c r="L9">
        <v>3119.7743209499995</v>
      </c>
      <c r="M9">
        <v>3565.4776092615284</v>
      </c>
      <c r="N9">
        <v>9.2157255564707205E-2</v>
      </c>
      <c r="O9">
        <v>0.10768375106302577</v>
      </c>
      <c r="P9">
        <v>8.6646921120142259E-3</v>
      </c>
      <c r="Q9">
        <v>10201.290039101759</v>
      </c>
      <c r="R9">
        <v>188.12700000000001</v>
      </c>
      <c r="S9">
        <v>69083.632057067822</v>
      </c>
      <c r="T9">
        <v>14.647817697619162</v>
      </c>
      <c r="U9">
        <v>16.583341683809341</v>
      </c>
      <c r="V9">
        <v>19.388500000000001</v>
      </c>
      <c r="W9">
        <v>160.90849322794438</v>
      </c>
      <c r="X9">
        <v>0.11578070174146458</v>
      </c>
      <c r="Y9">
        <v>0.14204818635672098</v>
      </c>
      <c r="Z9">
        <v>0.26419676288489913</v>
      </c>
      <c r="AA9">
        <v>170.78155186486617</v>
      </c>
      <c r="AB9">
        <v>5.9658721538799098</v>
      </c>
      <c r="AC9">
        <v>1.2549047193890239</v>
      </c>
      <c r="AD9">
        <v>2.739124170256038</v>
      </c>
      <c r="AE9">
        <v>0.85696481245505007</v>
      </c>
      <c r="AF9">
        <v>34.799999999999997</v>
      </c>
      <c r="AG9">
        <v>0.19789250565662639</v>
      </c>
      <c r="AH9">
        <v>80.149444444444441</v>
      </c>
      <c r="AI9">
        <v>8.5879286773167021</v>
      </c>
      <c r="AJ9">
        <v>33131.473888889072</v>
      </c>
      <c r="AK9">
        <v>0.25960647399151776</v>
      </c>
      <c r="AL9">
        <v>36372471.219999999</v>
      </c>
      <c r="AM9">
        <v>3119.7743209499995</v>
      </c>
    </row>
    <row r="10" spans="1:39" ht="15" x14ac:dyDescent="0.25">
      <c r="A10" t="s">
        <v>110</v>
      </c>
      <c r="B10">
        <v>6332073.7272727275</v>
      </c>
      <c r="C10">
        <v>0.7733654634039554</v>
      </c>
      <c r="D10">
        <v>6695876.6363636367</v>
      </c>
      <c r="E10">
        <v>2.861061436236545E-3</v>
      </c>
      <c r="F10">
        <v>0.75915268784425038</v>
      </c>
      <c r="G10">
        <v>23.2</v>
      </c>
      <c r="H10">
        <v>28.805454545454548</v>
      </c>
      <c r="I10">
        <v>0</v>
      </c>
      <c r="J10">
        <v>-14.309090909090909</v>
      </c>
      <c r="K10">
        <v>14919.905798550542</v>
      </c>
      <c r="L10">
        <v>2852.077944727273</v>
      </c>
      <c r="M10">
        <v>3352.1504714926732</v>
      </c>
      <c r="N10">
        <v>0.14268891765470845</v>
      </c>
      <c r="O10">
        <v>0.11019304871737774</v>
      </c>
      <c r="P10">
        <v>3.7173940181087606E-2</v>
      </c>
      <c r="Q10">
        <v>12694.159951151096</v>
      </c>
      <c r="R10">
        <v>196.86727272727273</v>
      </c>
      <c r="S10">
        <v>74768.682602029978</v>
      </c>
      <c r="T10">
        <v>14.833713531036139</v>
      </c>
      <c r="U10">
        <v>14.487313737912947</v>
      </c>
      <c r="V10">
        <v>19.881818181818186</v>
      </c>
      <c r="W10">
        <v>143.45156557841793</v>
      </c>
      <c r="X10">
        <v>0.12036603060782408</v>
      </c>
      <c r="Y10">
        <v>0.13463091206625141</v>
      </c>
      <c r="Z10">
        <v>0.26335294691399241</v>
      </c>
      <c r="AA10">
        <v>206.57971695152759</v>
      </c>
      <c r="AB10">
        <v>7.31414565909314</v>
      </c>
      <c r="AC10">
        <v>1.5009811640062733</v>
      </c>
      <c r="AD10">
        <v>3.828990701429225</v>
      </c>
      <c r="AE10">
        <v>0.74424764511546915</v>
      </c>
      <c r="AF10">
        <v>19.636363636363637</v>
      </c>
      <c r="AG10">
        <v>0.118516311223839</v>
      </c>
      <c r="AH10">
        <v>89.59</v>
      </c>
      <c r="AI10">
        <v>12.170353804789597</v>
      </c>
      <c r="AJ10">
        <v>12365.468181818142</v>
      </c>
      <c r="AK10">
        <v>0.2751883367386852</v>
      </c>
      <c r="AL10">
        <v>42552734.265454538</v>
      </c>
      <c r="AM10">
        <v>2852.077944727273</v>
      </c>
    </row>
    <row r="11" spans="1:39" ht="15" x14ac:dyDescent="0.25">
      <c r="A11" t="s">
        <v>111</v>
      </c>
      <c r="B11">
        <v>1652031.95</v>
      </c>
      <c r="C11">
        <v>0.30406536448498039</v>
      </c>
      <c r="D11">
        <v>1607373.75</v>
      </c>
      <c r="E11">
        <v>5.1766753672387953E-3</v>
      </c>
      <c r="F11">
        <v>0.66292806714015451</v>
      </c>
      <c r="G11">
        <v>54.7</v>
      </c>
      <c r="H11">
        <v>300.56700000000006</v>
      </c>
      <c r="I11">
        <v>33.544999999999995</v>
      </c>
      <c r="J11">
        <v>-104.13400000000003</v>
      </c>
      <c r="K11">
        <v>12541.428474331384</v>
      </c>
      <c r="L11">
        <v>3027.4107458500002</v>
      </c>
      <c r="M11">
        <v>3954.038117036222</v>
      </c>
      <c r="N11">
        <v>0.67460938780759383</v>
      </c>
      <c r="O11">
        <v>0.15982260549324659</v>
      </c>
      <c r="P11">
        <v>4.5935143237709246E-2</v>
      </c>
      <c r="Q11">
        <v>9602.349347092093</v>
      </c>
      <c r="R11">
        <v>196.83800000000002</v>
      </c>
      <c r="S11">
        <v>61592.580552535583</v>
      </c>
      <c r="T11">
        <v>13.232963147359756</v>
      </c>
      <c r="U11">
        <v>15.380214927249821</v>
      </c>
      <c r="V11">
        <v>24.588000000000001</v>
      </c>
      <c r="W11">
        <v>123.12553871197335</v>
      </c>
      <c r="X11">
        <v>0.11582798986436801</v>
      </c>
      <c r="Y11">
        <v>0.15106008186152647</v>
      </c>
      <c r="Z11">
        <v>0.27362466630010096</v>
      </c>
      <c r="AA11">
        <v>157.16047142007932</v>
      </c>
      <c r="AB11">
        <v>7.5219603204611785</v>
      </c>
      <c r="AC11">
        <v>1.477269264987674</v>
      </c>
      <c r="AD11">
        <v>3.4944210672665399</v>
      </c>
      <c r="AE11">
        <v>0.89311444144158825</v>
      </c>
      <c r="AF11">
        <v>24.75</v>
      </c>
      <c r="AG11">
        <v>0.1524016016752846</v>
      </c>
      <c r="AH11">
        <v>88.793000000000006</v>
      </c>
      <c r="AI11">
        <v>2.9346301157693966</v>
      </c>
      <c r="AJ11">
        <v>89252.831499999855</v>
      </c>
      <c r="AK11">
        <v>0.58980186367101917</v>
      </c>
      <c r="AL11">
        <v>37968055.331500009</v>
      </c>
      <c r="AM11">
        <v>3027.4107458500002</v>
      </c>
    </row>
    <row r="12" spans="1:39" ht="15" x14ac:dyDescent="0.25">
      <c r="A12" t="s">
        <v>112</v>
      </c>
      <c r="B12">
        <v>188592.15</v>
      </c>
      <c r="C12">
        <v>0.32273127291929737</v>
      </c>
      <c r="D12">
        <v>195056.5</v>
      </c>
      <c r="E12">
        <v>4.2135118326520043E-3</v>
      </c>
      <c r="F12">
        <v>0.68475223328771873</v>
      </c>
      <c r="G12">
        <v>25.3</v>
      </c>
      <c r="H12">
        <v>38.508500000000005</v>
      </c>
      <c r="I12">
        <v>0</v>
      </c>
      <c r="J12">
        <v>8.5824999999999818</v>
      </c>
      <c r="K12">
        <v>10405.991178326931</v>
      </c>
      <c r="L12">
        <v>1359.1486341499999</v>
      </c>
      <c r="M12">
        <v>1676.9864600647657</v>
      </c>
      <c r="N12">
        <v>0.51974990736887827</v>
      </c>
      <c r="O12">
        <v>0.15820157836120061</v>
      </c>
      <c r="P12">
        <v>2.1832541897492804E-3</v>
      </c>
      <c r="Q12">
        <v>8433.7524683734082</v>
      </c>
      <c r="R12">
        <v>84.153000000000006</v>
      </c>
      <c r="S12">
        <v>54888.94252135991</v>
      </c>
      <c r="T12">
        <v>14.596033415326845</v>
      </c>
      <c r="U12">
        <v>16.150923129894363</v>
      </c>
      <c r="V12">
        <v>10.159000000000001</v>
      </c>
      <c r="W12">
        <v>133.78763993995474</v>
      </c>
      <c r="X12">
        <v>0.11160870457493902</v>
      </c>
      <c r="Y12">
        <v>0.16866360295699812</v>
      </c>
      <c r="Z12">
        <v>0.28732981856098133</v>
      </c>
      <c r="AA12">
        <v>179.93205000197952</v>
      </c>
      <c r="AB12">
        <v>5.6331840788797924</v>
      </c>
      <c r="AC12">
        <v>1.4375924109318825</v>
      </c>
      <c r="AD12">
        <v>2.9669944131039965</v>
      </c>
      <c r="AE12">
        <v>1.172384661494376</v>
      </c>
      <c r="AF12">
        <v>65.75</v>
      </c>
      <c r="AG12">
        <v>3.4780576385505808E-2</v>
      </c>
      <c r="AH12">
        <v>16.450000000000003</v>
      </c>
      <c r="AI12">
        <v>3.2188901159202667</v>
      </c>
      <c r="AJ12">
        <v>-7854.5370000000112</v>
      </c>
      <c r="AK12">
        <v>0.53493393139957512</v>
      </c>
      <c r="AL12">
        <v>14143288.697000001</v>
      </c>
      <c r="AM12">
        <v>1359.1486341499999</v>
      </c>
    </row>
    <row r="13" spans="1:39" ht="15" x14ac:dyDescent="0.25">
      <c r="A13" t="s">
        <v>114</v>
      </c>
      <c r="B13">
        <v>590483</v>
      </c>
      <c r="C13">
        <v>0.30686509383647231</v>
      </c>
      <c r="D13">
        <v>608121.15</v>
      </c>
      <c r="E13">
        <v>4.5334261419892625E-3</v>
      </c>
      <c r="F13">
        <v>0.70964263358142776</v>
      </c>
      <c r="G13">
        <v>56.25</v>
      </c>
      <c r="H13">
        <v>84.578999999999994</v>
      </c>
      <c r="I13">
        <v>0.05</v>
      </c>
      <c r="J13">
        <v>-13.85250000000002</v>
      </c>
      <c r="K13">
        <v>10040.160871295702</v>
      </c>
      <c r="L13">
        <v>2522.2364389000004</v>
      </c>
      <c r="M13">
        <v>3068.2277342031143</v>
      </c>
      <c r="N13">
        <v>0.49058528061296408</v>
      </c>
      <c r="O13">
        <v>0.14753099285659521</v>
      </c>
      <c r="P13">
        <v>1.4407701946391854E-2</v>
      </c>
      <c r="Q13">
        <v>8253.5136879522106</v>
      </c>
      <c r="R13">
        <v>153.989</v>
      </c>
      <c r="S13">
        <v>55771.286994525588</v>
      </c>
      <c r="T13">
        <v>13.734097890109036</v>
      </c>
      <c r="U13">
        <v>16.379328646202005</v>
      </c>
      <c r="V13">
        <v>18.088000000000001</v>
      </c>
      <c r="W13">
        <v>139.44252758182219</v>
      </c>
      <c r="X13">
        <v>0.11141890928835273</v>
      </c>
      <c r="Y13">
        <v>0.17339730072416332</v>
      </c>
      <c r="Z13">
        <v>0.2912649341962687</v>
      </c>
      <c r="AA13">
        <v>164.11246924198895</v>
      </c>
      <c r="AB13">
        <v>5.6953604403831601</v>
      </c>
      <c r="AC13">
        <v>1.3349246437414788</v>
      </c>
      <c r="AD13">
        <v>3.0034375376346438</v>
      </c>
      <c r="AE13">
        <v>1.3093862543780845</v>
      </c>
      <c r="AF13">
        <v>68.05</v>
      </c>
      <c r="AG13">
        <v>2.6071906977975023E-2</v>
      </c>
      <c r="AH13">
        <v>19.878999999999998</v>
      </c>
      <c r="AI13">
        <v>3.1549663357930244</v>
      </c>
      <c r="AJ13">
        <v>17493.758999999962</v>
      </c>
      <c r="AK13">
        <v>0.50709086421467908</v>
      </c>
      <c r="AL13">
        <v>25323659.601999998</v>
      </c>
      <c r="AM13">
        <v>2522.2364389000004</v>
      </c>
    </row>
    <row r="14" spans="1:39" ht="15" x14ac:dyDescent="0.25">
      <c r="A14" t="s">
        <v>116</v>
      </c>
      <c r="B14">
        <v>530178.21052631584</v>
      </c>
      <c r="C14">
        <v>0.34690849096344667</v>
      </c>
      <c r="D14">
        <v>601376.19999999995</v>
      </c>
      <c r="E14">
        <v>2.784707525062699E-3</v>
      </c>
      <c r="F14">
        <v>0.71838079445614988</v>
      </c>
      <c r="G14">
        <v>43.4</v>
      </c>
      <c r="H14">
        <v>51.79549999999999</v>
      </c>
      <c r="I14">
        <v>0.05</v>
      </c>
      <c r="J14">
        <v>9.6629999999999541</v>
      </c>
      <c r="K14">
        <v>10007.70253426487</v>
      </c>
      <c r="L14">
        <v>1904.7801016500002</v>
      </c>
      <c r="M14">
        <v>2286.3408232337697</v>
      </c>
      <c r="N14">
        <v>0.4318449447195799</v>
      </c>
      <c r="O14">
        <v>0.14692693151696121</v>
      </c>
      <c r="P14">
        <v>8.3118493763586921E-3</v>
      </c>
      <c r="Q14">
        <v>8337.5463783821615</v>
      </c>
      <c r="R14">
        <v>116.21199999999999</v>
      </c>
      <c r="S14">
        <v>54827.135932605932</v>
      </c>
      <c r="T14">
        <v>14.68480019275118</v>
      </c>
      <c r="U14">
        <v>16.390562950900083</v>
      </c>
      <c r="V14">
        <v>13.628499999999999</v>
      </c>
      <c r="W14">
        <v>139.76447163297499</v>
      </c>
      <c r="X14">
        <v>0.11056193238170747</v>
      </c>
      <c r="Y14">
        <v>0.16762910608895759</v>
      </c>
      <c r="Z14">
        <v>0.28558737256637734</v>
      </c>
      <c r="AA14">
        <v>175.26886684232281</v>
      </c>
      <c r="AB14">
        <v>5.3743388972817483</v>
      </c>
      <c r="AC14">
        <v>1.3620555272576358</v>
      </c>
      <c r="AD14">
        <v>2.7654886233627125</v>
      </c>
      <c r="AE14">
        <v>1.2419413120463156</v>
      </c>
      <c r="AF14">
        <v>96.45</v>
      </c>
      <c r="AG14">
        <v>2.5133219199073131E-2</v>
      </c>
      <c r="AH14">
        <v>12.287000000000001</v>
      </c>
      <c r="AI14">
        <v>3.4156192012429658</v>
      </c>
      <c r="AJ14">
        <v>-3441.5770000000484</v>
      </c>
      <c r="AK14">
        <v>0.51269376871532013</v>
      </c>
      <c r="AL14">
        <v>19062472.6505</v>
      </c>
      <c r="AM14">
        <v>1904.7801016500002</v>
      </c>
    </row>
    <row r="15" spans="1:39" ht="15" x14ac:dyDescent="0.25">
      <c r="A15" t="s">
        <v>118</v>
      </c>
      <c r="B15">
        <v>329033.45</v>
      </c>
      <c r="C15">
        <v>0.34052142261771762</v>
      </c>
      <c r="D15">
        <v>354208.05</v>
      </c>
      <c r="E15">
        <v>1.3130286899906068E-2</v>
      </c>
      <c r="F15">
        <v>0.66027767571309914</v>
      </c>
      <c r="G15">
        <v>25.368421052631579</v>
      </c>
      <c r="H15">
        <v>28.637</v>
      </c>
      <c r="I15">
        <v>0</v>
      </c>
      <c r="J15">
        <v>9.7359999999999758</v>
      </c>
      <c r="K15">
        <v>10554.153521567798</v>
      </c>
      <c r="L15">
        <v>1191.0198073500001</v>
      </c>
      <c r="M15">
        <v>1446.6289083514062</v>
      </c>
      <c r="N15">
        <v>0.47908710928123099</v>
      </c>
      <c r="O15">
        <v>0.14459670010289866</v>
      </c>
      <c r="P15">
        <v>5.9442360708947635E-3</v>
      </c>
      <c r="Q15">
        <v>8689.3092080712922</v>
      </c>
      <c r="R15">
        <v>72.498500000000007</v>
      </c>
      <c r="S15">
        <v>54088.070277316074</v>
      </c>
      <c r="T15">
        <v>13.499589646682344</v>
      </c>
      <c r="U15">
        <v>16.428199305502865</v>
      </c>
      <c r="V15">
        <v>9.7810000000000006</v>
      </c>
      <c r="W15">
        <v>121.76871560678863</v>
      </c>
      <c r="X15">
        <v>0.11520160417141653</v>
      </c>
      <c r="Y15">
        <v>0.1680021991563426</v>
      </c>
      <c r="Z15">
        <v>0.28954975076511202</v>
      </c>
      <c r="AA15">
        <v>184.67963222996357</v>
      </c>
      <c r="AB15">
        <v>6.0650951094554335</v>
      </c>
      <c r="AC15">
        <v>1.3486967140410562</v>
      </c>
      <c r="AD15">
        <v>2.835523124736596</v>
      </c>
      <c r="AE15">
        <v>1.0831233299630942</v>
      </c>
      <c r="AF15">
        <v>49.3</v>
      </c>
      <c r="AG15">
        <v>3.6867443317334991E-2</v>
      </c>
      <c r="AH15">
        <v>20.008000000000003</v>
      </c>
      <c r="AI15">
        <v>3.2939536533536824</v>
      </c>
      <c r="AJ15">
        <v>7068.1809999999823</v>
      </c>
      <c r="AK15">
        <v>0.504107205406223</v>
      </c>
      <c r="AL15">
        <v>12570205.893999999</v>
      </c>
      <c r="AM15">
        <v>1191.0198073500001</v>
      </c>
    </row>
    <row r="16" spans="1:39" ht="15" x14ac:dyDescent="0.25">
      <c r="A16" t="s">
        <v>120</v>
      </c>
      <c r="B16">
        <v>1457387.75</v>
      </c>
      <c r="C16">
        <v>0.3078493498867822</v>
      </c>
      <c r="D16">
        <v>1294571.1499999999</v>
      </c>
      <c r="E16">
        <v>1.904005410741612E-3</v>
      </c>
      <c r="F16">
        <v>0.76746778314957698</v>
      </c>
      <c r="G16">
        <v>108.57894736842105</v>
      </c>
      <c r="H16">
        <v>245.27950000000001</v>
      </c>
      <c r="I16">
        <v>0</v>
      </c>
      <c r="J16">
        <v>-56.83150000000002</v>
      </c>
      <c r="K16">
        <v>11264.775959545465</v>
      </c>
      <c r="L16">
        <v>6453.6419627499999</v>
      </c>
      <c r="M16">
        <v>7877.8356548255715</v>
      </c>
      <c r="N16">
        <v>0.38603518978583112</v>
      </c>
      <c r="O16">
        <v>0.14219035882321809</v>
      </c>
      <c r="P16">
        <v>2.5382752645019283E-2</v>
      </c>
      <c r="Q16">
        <v>9228.2746199418743</v>
      </c>
      <c r="R16">
        <v>382.96500000000003</v>
      </c>
      <c r="S16">
        <v>64340.885092632481</v>
      </c>
      <c r="T16">
        <v>13.625135456242736</v>
      </c>
      <c r="U16">
        <v>16.85178009152272</v>
      </c>
      <c r="V16">
        <v>37.206499999999991</v>
      </c>
      <c r="W16">
        <v>173.45469105532635</v>
      </c>
      <c r="X16">
        <v>0.11587417384061988</v>
      </c>
      <c r="Y16">
        <v>0.15149082740631542</v>
      </c>
      <c r="Z16">
        <v>0.27479868520733203</v>
      </c>
      <c r="AA16">
        <v>153.00642733196068</v>
      </c>
      <c r="AB16">
        <v>6.5578360268234688</v>
      </c>
      <c r="AC16">
        <v>1.1798898013638583</v>
      </c>
      <c r="AD16">
        <v>3.3097368739257038</v>
      </c>
      <c r="AE16">
        <v>0.87163807693707418</v>
      </c>
      <c r="AF16">
        <v>30.5</v>
      </c>
      <c r="AG16">
        <v>9.3037105740010076E-2</v>
      </c>
      <c r="AH16">
        <v>100.91400000000002</v>
      </c>
      <c r="AI16">
        <v>3.6039478509252936</v>
      </c>
      <c r="AJ16">
        <v>45739.844500000123</v>
      </c>
      <c r="AK16">
        <v>0.42299759047010371</v>
      </c>
      <c r="AL16">
        <v>72698830.833499998</v>
      </c>
      <c r="AM16">
        <v>6453.6419627499999</v>
      </c>
    </row>
    <row r="17" spans="1:39" ht="15" x14ac:dyDescent="0.25">
      <c r="A17" t="s">
        <v>121</v>
      </c>
      <c r="B17">
        <v>1487077.55</v>
      </c>
      <c r="C17">
        <v>0.3257776241960586</v>
      </c>
      <c r="D17">
        <v>1286609.1499999999</v>
      </c>
      <c r="E17">
        <v>3.2222498932534811E-3</v>
      </c>
      <c r="F17">
        <v>0.77496780315553904</v>
      </c>
      <c r="G17">
        <v>51.65</v>
      </c>
      <c r="H17">
        <v>34.779500000000006</v>
      </c>
      <c r="I17">
        <v>0</v>
      </c>
      <c r="J17">
        <v>-4.3514999999999997</v>
      </c>
      <c r="K17">
        <v>12300.165467940429</v>
      </c>
      <c r="L17">
        <v>3693.2666135999998</v>
      </c>
      <c r="M17">
        <v>4251.4374110645349</v>
      </c>
      <c r="N17">
        <v>9.6180745519952968E-2</v>
      </c>
      <c r="O17">
        <v>0.10652499625975015</v>
      </c>
      <c r="P17">
        <v>1.9327538739593152E-2</v>
      </c>
      <c r="Q17">
        <v>10685.27795946669</v>
      </c>
      <c r="R17">
        <v>223.6395</v>
      </c>
      <c r="S17">
        <v>72405.997223209677</v>
      </c>
      <c r="T17">
        <v>15.079178767614845</v>
      </c>
      <c r="U17">
        <v>16.514375204737981</v>
      </c>
      <c r="V17">
        <v>23.287000000000006</v>
      </c>
      <c r="W17">
        <v>158.59778475544292</v>
      </c>
      <c r="X17">
        <v>0.11655252612646419</v>
      </c>
      <c r="Y17">
        <v>0.13824152154800018</v>
      </c>
      <c r="Z17">
        <v>0.26135547966817235</v>
      </c>
      <c r="AA17">
        <v>173.06046837950387</v>
      </c>
      <c r="AB17">
        <v>6.5305202927380526</v>
      </c>
      <c r="AC17">
        <v>1.2993052638199494</v>
      </c>
      <c r="AD17">
        <v>3.112533496193314</v>
      </c>
      <c r="AE17">
        <v>0.81027359500453489</v>
      </c>
      <c r="AF17">
        <v>17.649999999999999</v>
      </c>
      <c r="AG17">
        <v>0.15969482494013085</v>
      </c>
      <c r="AH17">
        <v>124.82444444444445</v>
      </c>
      <c r="AI17">
        <v>8.0846907407586741</v>
      </c>
      <c r="AJ17">
        <v>32041.418333333451</v>
      </c>
      <c r="AK17">
        <v>0.26368722437640324</v>
      </c>
      <c r="AL17">
        <v>45427790.464499995</v>
      </c>
      <c r="AM17">
        <v>3693.2666135999998</v>
      </c>
    </row>
    <row r="18" spans="1:39" ht="15" x14ac:dyDescent="0.25">
      <c r="A18" t="s">
        <v>123</v>
      </c>
      <c r="B18">
        <v>627188.1</v>
      </c>
      <c r="C18">
        <v>0.32757615357268016</v>
      </c>
      <c r="D18">
        <v>388985.45</v>
      </c>
      <c r="E18">
        <v>3.2682692683600511E-3</v>
      </c>
      <c r="F18">
        <v>0.74586664848585871</v>
      </c>
      <c r="G18">
        <v>57.05</v>
      </c>
      <c r="H18">
        <v>87.025499999999994</v>
      </c>
      <c r="I18">
        <v>0</v>
      </c>
      <c r="J18">
        <v>41.405999999999949</v>
      </c>
      <c r="K18">
        <v>10886.824392779401</v>
      </c>
      <c r="L18">
        <v>2855.8936787499997</v>
      </c>
      <c r="M18">
        <v>3432.7788667764207</v>
      </c>
      <c r="N18">
        <v>0.39553472457854877</v>
      </c>
      <c r="O18">
        <v>0.13179991729060089</v>
      </c>
      <c r="P18">
        <v>1.5876811044256384E-2</v>
      </c>
      <c r="Q18">
        <v>9057.2723066769631</v>
      </c>
      <c r="R18">
        <v>176.85250000000002</v>
      </c>
      <c r="S18">
        <v>61222.605994260746</v>
      </c>
      <c r="T18">
        <v>13.445950721646568</v>
      </c>
      <c r="U18">
        <v>16.148449576624589</v>
      </c>
      <c r="V18">
        <v>18.506</v>
      </c>
      <c r="W18">
        <v>154.3225807170648</v>
      </c>
      <c r="X18">
        <v>0.11515697552108645</v>
      </c>
      <c r="Y18">
        <v>0.15087327523762142</v>
      </c>
      <c r="Z18">
        <v>0.27348929372617964</v>
      </c>
      <c r="AA18">
        <v>178.5747501017679</v>
      </c>
      <c r="AB18">
        <v>6.0179957969805331</v>
      </c>
      <c r="AC18">
        <v>1.1451436516954727</v>
      </c>
      <c r="AD18">
        <v>2.9647026925011346</v>
      </c>
      <c r="AE18">
        <v>1.0522888501600201</v>
      </c>
      <c r="AF18">
        <v>42</v>
      </c>
      <c r="AG18">
        <v>4.9931924203124547E-2</v>
      </c>
      <c r="AH18">
        <v>52.093000000000004</v>
      </c>
      <c r="AI18">
        <v>3.4756633946517255</v>
      </c>
      <c r="AJ18">
        <v>22887.46399999992</v>
      </c>
      <c r="AK18">
        <v>0.4664391274322946</v>
      </c>
      <c r="AL18">
        <v>31091612.964999996</v>
      </c>
      <c r="AM18">
        <v>2855.8936787499997</v>
      </c>
    </row>
    <row r="19" spans="1:39" ht="15" x14ac:dyDescent="0.25">
      <c r="A19" t="s">
        <v>125</v>
      </c>
      <c r="B19">
        <v>118550.55</v>
      </c>
      <c r="C19">
        <v>0.27874815752376891</v>
      </c>
      <c r="D19">
        <v>101160.2</v>
      </c>
      <c r="E19">
        <v>3.9843133969163511E-3</v>
      </c>
      <c r="F19">
        <v>0.78235509295010741</v>
      </c>
      <c r="G19">
        <v>60.333333333333336</v>
      </c>
      <c r="H19">
        <v>49.856999999999992</v>
      </c>
      <c r="I19">
        <v>0</v>
      </c>
      <c r="J19">
        <v>-20.299499999999995</v>
      </c>
      <c r="K19">
        <v>10888.299331441156</v>
      </c>
      <c r="L19">
        <v>3524.2512030500002</v>
      </c>
      <c r="M19">
        <v>4030.2258585382142</v>
      </c>
      <c r="N19">
        <v>0.14032505901452441</v>
      </c>
      <c r="O19">
        <v>0.10274372696152635</v>
      </c>
      <c r="P19">
        <v>1.2468323246076106E-2</v>
      </c>
      <c r="Q19">
        <v>9521.3279267475464</v>
      </c>
      <c r="R19">
        <v>204.65</v>
      </c>
      <c r="S19">
        <v>65279.349164427054</v>
      </c>
      <c r="T19">
        <v>14.104080136818958</v>
      </c>
      <c r="U19">
        <v>17.220870769850965</v>
      </c>
      <c r="V19">
        <v>19.6965</v>
      </c>
      <c r="W19">
        <v>178.92778935597693</v>
      </c>
      <c r="X19">
        <v>0.11605333558033745</v>
      </c>
      <c r="Y19">
        <v>0.14967199656422542</v>
      </c>
      <c r="Z19">
        <v>0.27243467712644615</v>
      </c>
      <c r="AA19">
        <v>154.88773885572979</v>
      </c>
      <c r="AB19">
        <v>6.3031676721992485</v>
      </c>
      <c r="AC19">
        <v>1.3281622679157952</v>
      </c>
      <c r="AD19">
        <v>3.1690115785399016</v>
      </c>
      <c r="AE19">
        <v>0.93338130712673206</v>
      </c>
      <c r="AF19">
        <v>35.15</v>
      </c>
      <c r="AG19">
        <v>8.9809169670670402E-2</v>
      </c>
      <c r="AH19">
        <v>82.006499999999988</v>
      </c>
      <c r="AI19">
        <v>5.6801028247770926</v>
      </c>
      <c r="AJ19">
        <v>-23544.780999999959</v>
      </c>
      <c r="AK19">
        <v>0.3307631700575635</v>
      </c>
      <c r="AL19">
        <v>38373102.017999999</v>
      </c>
      <c r="AM19">
        <v>3524.2512030500002</v>
      </c>
    </row>
    <row r="20" spans="1:39" ht="15" x14ac:dyDescent="0.25">
      <c r="A20" t="s">
        <v>126</v>
      </c>
      <c r="B20">
        <v>826047.75</v>
      </c>
      <c r="C20">
        <v>0.34187482671983427</v>
      </c>
      <c r="D20">
        <v>957042.95</v>
      </c>
      <c r="E20">
        <v>3.2258565543928637E-3</v>
      </c>
      <c r="F20">
        <v>0.71584951693426946</v>
      </c>
      <c r="G20">
        <v>30.5</v>
      </c>
      <c r="H20">
        <v>89.010999999999996</v>
      </c>
      <c r="I20">
        <v>9.5274999999999999</v>
      </c>
      <c r="J20">
        <v>8.8174999999999955</v>
      </c>
      <c r="K20">
        <v>12013.430824094721</v>
      </c>
      <c r="L20">
        <v>1983.7073370999999</v>
      </c>
      <c r="M20">
        <v>2436.929540614487</v>
      </c>
      <c r="N20">
        <v>0.48981831751475668</v>
      </c>
      <c r="O20">
        <v>0.14066235723457116</v>
      </c>
      <c r="P20">
        <v>1.4231348305275168E-2</v>
      </c>
      <c r="Q20">
        <v>9779.16286553399</v>
      </c>
      <c r="R20">
        <v>127.4375</v>
      </c>
      <c r="S20">
        <v>61333.666319568409</v>
      </c>
      <c r="T20">
        <v>13.266503187837175</v>
      </c>
      <c r="U20">
        <v>15.5661193691025</v>
      </c>
      <c r="V20">
        <v>16.187499999999996</v>
      </c>
      <c r="W20">
        <v>122.54562700231662</v>
      </c>
      <c r="X20">
        <v>0.11434642976252091</v>
      </c>
      <c r="Y20">
        <v>0.14723730432551774</v>
      </c>
      <c r="Z20">
        <v>0.27072164869121745</v>
      </c>
      <c r="AA20">
        <v>189.92373166839158</v>
      </c>
      <c r="AB20">
        <v>6.4278587369287745</v>
      </c>
      <c r="AC20">
        <v>1.3195133935195222</v>
      </c>
      <c r="AD20">
        <v>3.2246763132141449</v>
      </c>
      <c r="AE20">
        <v>0.98344488517008488</v>
      </c>
      <c r="AF20">
        <v>28.8</v>
      </c>
      <c r="AG20">
        <v>8.1967306575690249E-2</v>
      </c>
      <c r="AH20">
        <v>53.200499999999998</v>
      </c>
      <c r="AI20">
        <v>3.261264877953943</v>
      </c>
      <c r="AJ20">
        <v>9714.8200000001816</v>
      </c>
      <c r="AK20">
        <v>0.50362085686963753</v>
      </c>
      <c r="AL20">
        <v>23831130.8695</v>
      </c>
      <c r="AM20">
        <v>1983.7073370999999</v>
      </c>
    </row>
    <row r="21" spans="1:39" ht="15" x14ac:dyDescent="0.25">
      <c r="A21" t="s">
        <v>127</v>
      </c>
      <c r="B21">
        <v>1847928.35</v>
      </c>
      <c r="C21">
        <v>0.31575096842687328</v>
      </c>
      <c r="D21">
        <v>1568000.8</v>
      </c>
      <c r="E21">
        <v>2.8108257331196994E-3</v>
      </c>
      <c r="F21">
        <v>0.75504703366693404</v>
      </c>
      <c r="G21">
        <v>119.22222222222223</v>
      </c>
      <c r="H21">
        <v>140.98399999999998</v>
      </c>
      <c r="I21">
        <v>0</v>
      </c>
      <c r="J21">
        <v>-30.172000000000011</v>
      </c>
      <c r="K21">
        <v>10553.970222519538</v>
      </c>
      <c r="L21">
        <v>5832.9170596999993</v>
      </c>
      <c r="M21">
        <v>6945.6320020016428</v>
      </c>
      <c r="N21">
        <v>0.28837220901380545</v>
      </c>
      <c r="O21">
        <v>0.13209295317660974</v>
      </c>
      <c r="P21">
        <v>1.4947405707579908E-2</v>
      </c>
      <c r="Q21">
        <v>8863.1866676436457</v>
      </c>
      <c r="R21">
        <v>336.44299999999998</v>
      </c>
      <c r="S21">
        <v>63245.867981500589</v>
      </c>
      <c r="T21">
        <v>12.945729291440154</v>
      </c>
      <c r="U21">
        <v>17.337014173871946</v>
      </c>
      <c r="V21">
        <v>32.218499999999999</v>
      </c>
      <c r="W21">
        <v>181.04247744929157</v>
      </c>
      <c r="X21">
        <v>0.11414662942431156</v>
      </c>
      <c r="Y21">
        <v>0.15198742340045285</v>
      </c>
      <c r="Z21">
        <v>0.27258188610289563</v>
      </c>
      <c r="AA21">
        <v>150.67250931306776</v>
      </c>
      <c r="AB21">
        <v>6.5256369422783651</v>
      </c>
      <c r="AC21">
        <v>1.1598954890723523</v>
      </c>
      <c r="AD21">
        <v>3.3011614167326377</v>
      </c>
      <c r="AE21">
        <v>0.90000333810287914</v>
      </c>
      <c r="AF21">
        <v>33.1</v>
      </c>
      <c r="AG21">
        <v>9.7594025543596807E-2</v>
      </c>
      <c r="AH21">
        <v>91.651500000000013</v>
      </c>
      <c r="AI21">
        <v>3.7811676924599764</v>
      </c>
      <c r="AJ21">
        <v>74703.665000000503</v>
      </c>
      <c r="AK21">
        <v>0.40112629151788876</v>
      </c>
      <c r="AL21">
        <v>61560432.95849999</v>
      </c>
      <c r="AM21">
        <v>5832.9170596999993</v>
      </c>
    </row>
    <row r="22" spans="1:39" ht="15" x14ac:dyDescent="0.25">
      <c r="A22" t="s">
        <v>129</v>
      </c>
      <c r="B22">
        <v>554470.63157894742</v>
      </c>
      <c r="C22">
        <v>0.33031232799009003</v>
      </c>
      <c r="D22">
        <v>628968.55000000005</v>
      </c>
      <c r="E22">
        <v>3.0282121275642827E-3</v>
      </c>
      <c r="F22">
        <v>0.71861940449712347</v>
      </c>
      <c r="G22">
        <v>39.9</v>
      </c>
      <c r="H22">
        <v>51.8855</v>
      </c>
      <c r="I22">
        <v>0.05</v>
      </c>
      <c r="J22">
        <v>33.04849999999999</v>
      </c>
      <c r="K22">
        <v>9672.9343860632325</v>
      </c>
      <c r="L22">
        <v>1918.7103084500002</v>
      </c>
      <c r="M22">
        <v>2287.0503680986999</v>
      </c>
      <c r="N22">
        <v>0.42180393047650644</v>
      </c>
      <c r="O22">
        <v>0.14028454989510172</v>
      </c>
      <c r="P22">
        <v>1.0781285120999322E-2</v>
      </c>
      <c r="Q22">
        <v>8115.0634801843744</v>
      </c>
      <c r="R22">
        <v>112.99550000000002</v>
      </c>
      <c r="S22">
        <v>55392.883172338719</v>
      </c>
      <c r="T22">
        <v>14.656778367280113</v>
      </c>
      <c r="U22">
        <v>16.980413454075606</v>
      </c>
      <c r="V22">
        <v>12.681500000000002</v>
      </c>
      <c r="W22">
        <v>151.29994941055867</v>
      </c>
      <c r="X22">
        <v>0.11027787065072817</v>
      </c>
      <c r="Y22">
        <v>0.16569733651824667</v>
      </c>
      <c r="Z22">
        <v>0.28312295165934209</v>
      </c>
      <c r="AA22">
        <v>168.25898551657934</v>
      </c>
      <c r="AB22">
        <v>5.6027317876256131</v>
      </c>
      <c r="AC22">
        <v>1.4072733836626632</v>
      </c>
      <c r="AD22">
        <v>2.8457589473431519</v>
      </c>
      <c r="AE22">
        <v>1.2834966692319203</v>
      </c>
      <c r="AF22">
        <v>86.7</v>
      </c>
      <c r="AG22">
        <v>2.6410766771670813E-2</v>
      </c>
      <c r="AH22">
        <v>14.006</v>
      </c>
      <c r="AI22">
        <v>3.3025967713134254</v>
      </c>
      <c r="AJ22">
        <v>15234.003000000142</v>
      </c>
      <c r="AK22">
        <v>0.49652898281835872</v>
      </c>
      <c r="AL22">
        <v>18559558.919500001</v>
      </c>
      <c r="AM22">
        <v>1918.7103084500002</v>
      </c>
    </row>
    <row r="23" spans="1:39" ht="15" x14ac:dyDescent="0.25">
      <c r="A23" t="s">
        <v>131</v>
      </c>
      <c r="B23">
        <v>639973.05000000005</v>
      </c>
      <c r="C23">
        <v>0.24979493979643347</v>
      </c>
      <c r="D23">
        <v>651537</v>
      </c>
      <c r="E23">
        <v>4.5484597884217041E-3</v>
      </c>
      <c r="F23">
        <v>0.68394887412256411</v>
      </c>
      <c r="G23">
        <v>21.85</v>
      </c>
      <c r="H23">
        <v>48.183</v>
      </c>
      <c r="I23">
        <v>0.7</v>
      </c>
      <c r="J23">
        <v>21.440500000000043</v>
      </c>
      <c r="K23">
        <v>10543.599202578514</v>
      </c>
      <c r="L23">
        <v>1530.3261586000001</v>
      </c>
      <c r="M23">
        <v>1941.6298880342351</v>
      </c>
      <c r="N23">
        <v>0.64536972892988909</v>
      </c>
      <c r="O23">
        <v>0.16148405943480554</v>
      </c>
      <c r="P23">
        <v>1.4727700937046508E-3</v>
      </c>
      <c r="Q23">
        <v>8310.1036736902061</v>
      </c>
      <c r="R23">
        <v>91.414500000000004</v>
      </c>
      <c r="S23">
        <v>53973.585590907351</v>
      </c>
      <c r="T23">
        <v>13.805249714213829</v>
      </c>
      <c r="U23">
        <v>16.740518830163705</v>
      </c>
      <c r="V23">
        <v>12.175499999999994</v>
      </c>
      <c r="W23">
        <v>125.68897857172189</v>
      </c>
      <c r="X23">
        <v>0.1101778913867969</v>
      </c>
      <c r="Y23">
        <v>0.19043114015465412</v>
      </c>
      <c r="Z23">
        <v>0.30633490843234984</v>
      </c>
      <c r="AA23">
        <v>187.63915024669959</v>
      </c>
      <c r="AB23">
        <v>6.127150186087996</v>
      </c>
      <c r="AC23">
        <v>1.4568119645856454</v>
      </c>
      <c r="AD23">
        <v>2.9469898878317919</v>
      </c>
      <c r="AE23">
        <v>1.2006425788826287</v>
      </c>
      <c r="AF23">
        <v>41.55</v>
      </c>
      <c r="AG23">
        <v>1.9438087858192989E-2</v>
      </c>
      <c r="AH23">
        <v>44.076999999999998</v>
      </c>
      <c r="AI23">
        <v>3.0199045871136141</v>
      </c>
      <c r="AJ23">
        <v>-10335.158499999903</v>
      </c>
      <c r="AK23">
        <v>0.54551134285092129</v>
      </c>
      <c r="AL23">
        <v>16135145.6655</v>
      </c>
      <c r="AM23">
        <v>1530.3261586000001</v>
      </c>
    </row>
    <row r="24" spans="1:39" ht="15" x14ac:dyDescent="0.25">
      <c r="A24" t="s">
        <v>133</v>
      </c>
      <c r="B24">
        <v>639893.44999999995</v>
      </c>
      <c r="C24">
        <v>0.33009685150430312</v>
      </c>
      <c r="D24">
        <v>679645.35</v>
      </c>
      <c r="E24">
        <v>4.176362485549672E-3</v>
      </c>
      <c r="F24">
        <v>0.69041899466281309</v>
      </c>
      <c r="G24">
        <v>39.25</v>
      </c>
      <c r="H24">
        <v>65.271500000000003</v>
      </c>
      <c r="I24">
        <v>0.05</v>
      </c>
      <c r="J24">
        <v>-40.199999999999989</v>
      </c>
      <c r="K24">
        <v>10220.413349995069</v>
      </c>
      <c r="L24">
        <v>1938.9943281999999</v>
      </c>
      <c r="M24">
        <v>2407.9792846777223</v>
      </c>
      <c r="N24">
        <v>0.54725617066918464</v>
      </c>
      <c r="O24">
        <v>0.15534336899253245</v>
      </c>
      <c r="P24">
        <v>5.6971416003340552E-3</v>
      </c>
      <c r="Q24">
        <v>8229.8563129675313</v>
      </c>
      <c r="R24">
        <v>120.75899999999999</v>
      </c>
      <c r="S24">
        <v>53883.120906102238</v>
      </c>
      <c r="T24">
        <v>14.648597620053165</v>
      </c>
      <c r="U24">
        <v>16.056727268360945</v>
      </c>
      <c r="V24">
        <v>14.280000000000001</v>
      </c>
      <c r="W24">
        <v>135.78391654061619</v>
      </c>
      <c r="X24">
        <v>0.11157547326620006</v>
      </c>
      <c r="Y24">
        <v>0.16362407050548128</v>
      </c>
      <c r="Z24">
        <v>0.29173705004947265</v>
      </c>
      <c r="AA24">
        <v>182.62265899907035</v>
      </c>
      <c r="AB24">
        <v>5.1995513708814043</v>
      </c>
      <c r="AC24">
        <v>1.3031313683567245</v>
      </c>
      <c r="AD24">
        <v>2.7693207538005042</v>
      </c>
      <c r="AE24">
        <v>1.201890811931976</v>
      </c>
      <c r="AF24">
        <v>81.5</v>
      </c>
      <c r="AG24">
        <v>1.7625628741940021E-2</v>
      </c>
      <c r="AH24">
        <v>16.248999999999999</v>
      </c>
      <c r="AI24">
        <v>2.9703614005441175</v>
      </c>
      <c r="AJ24">
        <v>15505.4650000002</v>
      </c>
      <c r="AK24">
        <v>0.52950100447047022</v>
      </c>
      <c r="AL24">
        <v>19817323.517500002</v>
      </c>
      <c r="AM24">
        <v>1938.9943281999999</v>
      </c>
    </row>
    <row r="25" spans="1:39" ht="15" x14ac:dyDescent="0.25">
      <c r="A25" t="s">
        <v>135</v>
      </c>
      <c r="B25">
        <v>1381945.9</v>
      </c>
      <c r="C25">
        <v>0.30308691068150417</v>
      </c>
      <c r="D25">
        <v>1525772</v>
      </c>
      <c r="E25">
        <v>5.7784614468681106E-3</v>
      </c>
      <c r="F25">
        <v>0.64793633334084055</v>
      </c>
      <c r="G25">
        <v>24.315789473684209</v>
      </c>
      <c r="H25">
        <v>220.82600000000002</v>
      </c>
      <c r="I25">
        <v>69.002499999999998</v>
      </c>
      <c r="J25">
        <v>-50.208500000000186</v>
      </c>
      <c r="K25">
        <v>12253.263688741403</v>
      </c>
      <c r="L25">
        <v>2273.5582994999995</v>
      </c>
      <c r="M25">
        <v>3106.599241487319</v>
      </c>
      <c r="N25">
        <v>0.90411755300141583</v>
      </c>
      <c r="O25">
        <v>0.1749851206751516</v>
      </c>
      <c r="P25">
        <v>2.5263334752678949E-2</v>
      </c>
      <c r="Q25">
        <v>8967.5259632660018</v>
      </c>
      <c r="R25">
        <v>149.52449999999999</v>
      </c>
      <c r="S25">
        <v>57176.912698253458</v>
      </c>
      <c r="T25">
        <v>11.997030586960664</v>
      </c>
      <c r="U25">
        <v>15.205255991493033</v>
      </c>
      <c r="V25">
        <v>19.445</v>
      </c>
      <c r="W25">
        <v>116.92251475957831</v>
      </c>
      <c r="X25">
        <v>0.11067566044264981</v>
      </c>
      <c r="Y25">
        <v>0.15944266774747634</v>
      </c>
      <c r="Z25">
        <v>0.277365007171055</v>
      </c>
      <c r="AA25">
        <v>197.53040865447136</v>
      </c>
      <c r="AB25">
        <v>6.7287953902598741</v>
      </c>
      <c r="AC25">
        <v>1.4672553350958331</v>
      </c>
      <c r="AD25">
        <v>3.0959965477383609</v>
      </c>
      <c r="AE25">
        <v>0.94493745363591852</v>
      </c>
      <c r="AF25">
        <v>21</v>
      </c>
      <c r="AG25">
        <v>6.5534307999674718E-2</v>
      </c>
      <c r="AH25">
        <v>80.824500000000015</v>
      </c>
      <c r="AI25">
        <v>2.8865343851957341</v>
      </c>
      <c r="AJ25">
        <v>130148.3975000002</v>
      </c>
      <c r="AK25">
        <v>0.71632622959464354</v>
      </c>
      <c r="AL25">
        <v>27858509.355500005</v>
      </c>
      <c r="AM25">
        <v>2273.5582994999995</v>
      </c>
    </row>
    <row r="26" spans="1:39" ht="15" x14ac:dyDescent="0.25">
      <c r="A26" t="s">
        <v>137</v>
      </c>
      <c r="B26">
        <v>3477716.2</v>
      </c>
      <c r="C26">
        <v>0.22614908723175034</v>
      </c>
      <c r="D26">
        <v>3558144.05</v>
      </c>
      <c r="E26">
        <v>4.2757204643481305E-3</v>
      </c>
      <c r="F26">
        <v>0.60852325579324473</v>
      </c>
      <c r="G26">
        <v>67.7</v>
      </c>
      <c r="H26">
        <v>1036.2915</v>
      </c>
      <c r="I26">
        <v>365.26450000000006</v>
      </c>
      <c r="J26">
        <v>-359.84999999999985</v>
      </c>
      <c r="K26">
        <v>12574.382726073723</v>
      </c>
      <c r="L26">
        <v>5441.05197185</v>
      </c>
      <c r="M26">
        <v>7464.670619827144</v>
      </c>
      <c r="N26">
        <v>0.87490309233922459</v>
      </c>
      <c r="O26">
        <v>0.17495135240848286</v>
      </c>
      <c r="P26">
        <v>3.8534201976885681E-2</v>
      </c>
      <c r="Q26">
        <v>9165.5577869401459</v>
      </c>
      <c r="R26">
        <v>364.73849999999999</v>
      </c>
      <c r="S26">
        <v>56641.509290793263</v>
      </c>
      <c r="T26">
        <v>12.271120268356643</v>
      </c>
      <c r="U26">
        <v>14.917679301335065</v>
      </c>
      <c r="V26">
        <v>47.694499999999998</v>
      </c>
      <c r="W26">
        <v>114.08132954219039</v>
      </c>
      <c r="X26">
        <v>0.11390994856660436</v>
      </c>
      <c r="Y26">
        <v>0.15499344348541597</v>
      </c>
      <c r="Z26">
        <v>0.27666479460344906</v>
      </c>
      <c r="AA26">
        <v>169.14065602778828</v>
      </c>
      <c r="AB26">
        <v>7.1496518179717103</v>
      </c>
      <c r="AC26">
        <v>1.5189149737733145</v>
      </c>
      <c r="AD26">
        <v>3.5579303258893731</v>
      </c>
      <c r="AE26">
        <v>0.79727789770148116</v>
      </c>
      <c r="AF26">
        <v>19.399999999999999</v>
      </c>
      <c r="AG26">
        <v>0.14787881035292522</v>
      </c>
      <c r="AH26">
        <v>118.91199999999999</v>
      </c>
      <c r="AI26">
        <v>2.7095841976712394</v>
      </c>
      <c r="AJ26">
        <v>494442.18400000036</v>
      </c>
      <c r="AK26">
        <v>0.68847766886962747</v>
      </c>
      <c r="AL26">
        <v>68417869.926500008</v>
      </c>
      <c r="AM26">
        <v>5441.05197185</v>
      </c>
    </row>
    <row r="27" spans="1:39" ht="15" x14ac:dyDescent="0.25">
      <c r="A27" t="s">
        <v>138</v>
      </c>
      <c r="B27">
        <v>824200.63157894742</v>
      </c>
      <c r="C27">
        <v>0.32936671511201832</v>
      </c>
      <c r="D27">
        <v>945374</v>
      </c>
      <c r="E27">
        <v>5.6755044007285298E-3</v>
      </c>
      <c r="F27">
        <v>0.70819067232129862</v>
      </c>
      <c r="G27">
        <v>48.25</v>
      </c>
      <c r="H27">
        <v>54.589500000000001</v>
      </c>
      <c r="I27">
        <v>0</v>
      </c>
      <c r="J27">
        <v>44.476999999999975</v>
      </c>
      <c r="K27">
        <v>9796.5219965808574</v>
      </c>
      <c r="L27">
        <v>2138.48956245</v>
      </c>
      <c r="M27">
        <v>2578.05756805073</v>
      </c>
      <c r="N27">
        <v>0.44849255824807183</v>
      </c>
      <c r="O27">
        <v>0.14226905730203371</v>
      </c>
      <c r="P27">
        <v>6.4651640778458381E-3</v>
      </c>
      <c r="Q27">
        <v>8126.1800735660527</v>
      </c>
      <c r="R27">
        <v>126.61300000000001</v>
      </c>
      <c r="S27">
        <v>54932.956850797316</v>
      </c>
      <c r="T27">
        <v>14.209836272736608</v>
      </c>
      <c r="U27">
        <v>16.88996834803693</v>
      </c>
      <c r="V27">
        <v>13.9505</v>
      </c>
      <c r="W27">
        <v>153.29124851797422</v>
      </c>
      <c r="X27">
        <v>0.11203890670880483</v>
      </c>
      <c r="Y27">
        <v>0.1607478138073192</v>
      </c>
      <c r="Z27">
        <v>0.28951928298597718</v>
      </c>
      <c r="AA27">
        <v>168.43262007196338</v>
      </c>
      <c r="AB27">
        <v>5.936002826552774</v>
      </c>
      <c r="AC27">
        <v>1.4189719410291308</v>
      </c>
      <c r="AD27">
        <v>2.704778437241977</v>
      </c>
      <c r="AE27">
        <v>1.1953709447105094</v>
      </c>
      <c r="AF27">
        <v>91.4</v>
      </c>
      <c r="AG27">
        <v>2.3165660490038147E-2</v>
      </c>
      <c r="AH27">
        <v>15.604500000000002</v>
      </c>
      <c r="AI27">
        <v>3.2223128414582369</v>
      </c>
      <c r="AJ27">
        <v>16171.955000000075</v>
      </c>
      <c r="AK27">
        <v>0.50596732026772828</v>
      </c>
      <c r="AL27">
        <v>20949760.037999999</v>
      </c>
      <c r="AM27">
        <v>2138.48956245</v>
      </c>
    </row>
    <row r="28" spans="1:39" ht="15" x14ac:dyDescent="0.25">
      <c r="A28" t="s">
        <v>140</v>
      </c>
      <c r="B28">
        <v>2724229.65</v>
      </c>
      <c r="C28">
        <v>0.33422816574044228</v>
      </c>
      <c r="D28">
        <v>2098701.1</v>
      </c>
      <c r="E28">
        <v>3.605821359348118E-3</v>
      </c>
      <c r="F28">
        <v>0.77985549549892208</v>
      </c>
      <c r="G28">
        <v>132.85</v>
      </c>
      <c r="H28">
        <v>132.31300000000002</v>
      </c>
      <c r="I28">
        <v>0</v>
      </c>
      <c r="J28">
        <v>-4.4430000000000049</v>
      </c>
      <c r="K28">
        <v>11536.67463265988</v>
      </c>
      <c r="L28">
        <v>7822.1596507999984</v>
      </c>
      <c r="M28">
        <v>9265.1014295957229</v>
      </c>
      <c r="N28">
        <v>0.22519944242890011</v>
      </c>
      <c r="O28">
        <v>0.11614620478336608</v>
      </c>
      <c r="P28">
        <v>4.0914793725447457E-2</v>
      </c>
      <c r="Q28">
        <v>9739.9592979887821</v>
      </c>
      <c r="R28">
        <v>446.63550000000004</v>
      </c>
      <c r="S28">
        <v>71017.577189900956</v>
      </c>
      <c r="T28">
        <v>13.977729043033975</v>
      </c>
      <c r="U28">
        <v>17.513519751116963</v>
      </c>
      <c r="V28">
        <v>46.633500000000005</v>
      </c>
      <c r="W28">
        <v>167.7369198280206</v>
      </c>
      <c r="X28">
        <v>0.11557754592990992</v>
      </c>
      <c r="Y28">
        <v>0.14292949441904942</v>
      </c>
      <c r="Z28">
        <v>0.26600951022277997</v>
      </c>
      <c r="AA28">
        <v>147.75889928068563</v>
      </c>
      <c r="AB28">
        <v>6.7831020302325582</v>
      </c>
      <c r="AC28">
        <v>1.3448868089521513</v>
      </c>
      <c r="AD28">
        <v>3.4818211563188135</v>
      </c>
      <c r="AE28">
        <v>0.90119698251178271</v>
      </c>
      <c r="AF28">
        <v>31.5</v>
      </c>
      <c r="AG28">
        <v>9.3185023302840994E-2</v>
      </c>
      <c r="AH28">
        <v>138.17900000000003</v>
      </c>
      <c r="AI28">
        <v>4.0255566597572967</v>
      </c>
      <c r="AJ28">
        <v>138952.2629999998</v>
      </c>
      <c r="AK28">
        <v>0.40575260648663242</v>
      </c>
      <c r="AL28">
        <v>90241710.816000015</v>
      </c>
      <c r="AM28">
        <v>7822.1596507999984</v>
      </c>
    </row>
    <row r="29" spans="1:39" ht="15" x14ac:dyDescent="0.25">
      <c r="A29" t="s">
        <v>142</v>
      </c>
      <c r="B29">
        <v>1191708.4210526317</v>
      </c>
      <c r="C29">
        <v>0.27518228878987855</v>
      </c>
      <c r="D29">
        <v>1361014.5263157894</v>
      </c>
      <c r="E29">
        <v>5.8695213310630458E-3</v>
      </c>
      <c r="F29">
        <v>0.64452915001145394</v>
      </c>
      <c r="G29">
        <v>35.700000000000003</v>
      </c>
      <c r="H29">
        <v>205.87450000000004</v>
      </c>
      <c r="I29">
        <v>37.048500000000004</v>
      </c>
      <c r="J29">
        <v>-252.08950000000002</v>
      </c>
      <c r="K29">
        <v>11839.416453177177</v>
      </c>
      <c r="L29">
        <v>2667.7243489499997</v>
      </c>
      <c r="M29">
        <v>3644.8177555468842</v>
      </c>
      <c r="N29">
        <v>0.91614677155904578</v>
      </c>
      <c r="O29">
        <v>0.17397933779503053</v>
      </c>
      <c r="P29">
        <v>1.1567875598596334E-2</v>
      </c>
      <c r="Q29">
        <v>8665.5360206784753</v>
      </c>
      <c r="R29">
        <v>173.8005</v>
      </c>
      <c r="S29">
        <v>55719.855709563541</v>
      </c>
      <c r="T29">
        <v>13.251400312427178</v>
      </c>
      <c r="U29">
        <v>15.349347953256752</v>
      </c>
      <c r="V29">
        <v>22.279500000000002</v>
      </c>
      <c r="W29">
        <v>119.73896851141188</v>
      </c>
      <c r="X29">
        <v>0.10959847526098798</v>
      </c>
      <c r="Y29">
        <v>0.17355144306909662</v>
      </c>
      <c r="Z29">
        <v>0.28798449443852697</v>
      </c>
      <c r="AA29">
        <v>193.63349897950104</v>
      </c>
      <c r="AB29">
        <v>6.586332927314654</v>
      </c>
      <c r="AC29">
        <v>1.3826626749455244</v>
      </c>
      <c r="AD29">
        <v>2.9436441170139118</v>
      </c>
      <c r="AE29">
        <v>1.1509474207965968</v>
      </c>
      <c r="AF29">
        <v>25.45</v>
      </c>
      <c r="AG29">
        <v>4.9498691208942507E-2</v>
      </c>
      <c r="AH29">
        <v>87.513000000000005</v>
      </c>
      <c r="AI29">
        <v>2.8551494966819777</v>
      </c>
      <c r="AJ29">
        <v>54354.158000000054</v>
      </c>
      <c r="AK29">
        <v>0.72673425477026421</v>
      </c>
      <c r="AL29">
        <v>31584299.5495</v>
      </c>
      <c r="AM29">
        <v>2667.7243489499997</v>
      </c>
    </row>
    <row r="30" spans="1:39" ht="15" x14ac:dyDescent="0.25">
      <c r="A30" t="s">
        <v>144</v>
      </c>
      <c r="B30">
        <v>13231739</v>
      </c>
      <c r="C30">
        <v>0.15353753943740239</v>
      </c>
      <c r="D30">
        <v>12691185.199999999</v>
      </c>
      <c r="E30">
        <v>1.7692457503308294E-3</v>
      </c>
      <c r="F30">
        <v>0.63660578082958197</v>
      </c>
      <c r="G30">
        <v>360</v>
      </c>
      <c r="H30">
        <v>10572.065999999999</v>
      </c>
      <c r="I30">
        <v>2081.9780000000001</v>
      </c>
      <c r="J30">
        <v>-513.09199999999976</v>
      </c>
      <c r="K30">
        <v>15072.098260160719</v>
      </c>
      <c r="L30">
        <v>29309.2716286</v>
      </c>
      <c r="M30">
        <v>42639.28739568936</v>
      </c>
      <c r="N30">
        <v>0.97625254445692788</v>
      </c>
      <c r="O30">
        <v>0.19084824901420408</v>
      </c>
      <c r="P30">
        <v>9.1992044209281101E-2</v>
      </c>
      <c r="Q30">
        <v>10360.215869007679</v>
      </c>
      <c r="R30">
        <v>1980.2540000000001</v>
      </c>
      <c r="S30">
        <v>62899.183787534326</v>
      </c>
      <c r="T30">
        <v>10.985964426785655</v>
      </c>
      <c r="U30">
        <v>14.800763754851651</v>
      </c>
      <c r="V30">
        <v>251.78000000000003</v>
      </c>
      <c r="W30">
        <v>116.40825970529828</v>
      </c>
      <c r="X30">
        <v>0.10359075458998716</v>
      </c>
      <c r="Y30">
        <v>0.17142959671842059</v>
      </c>
      <c r="Z30">
        <v>0.29102034178354746</v>
      </c>
      <c r="AA30">
        <v>205.65903774006279</v>
      </c>
      <c r="AB30">
        <v>6.2941858872396228</v>
      </c>
      <c r="AC30">
        <v>1.547294197938901</v>
      </c>
      <c r="AD30">
        <v>3.3749363611421281</v>
      </c>
      <c r="AE30">
        <v>0.49044050009500256</v>
      </c>
      <c r="AF30">
        <v>78</v>
      </c>
      <c r="AG30">
        <v>0.29034982942731802</v>
      </c>
      <c r="AH30">
        <v>93.727999999999994</v>
      </c>
      <c r="AI30">
        <v>2.7713376095458204</v>
      </c>
      <c r="AJ30">
        <v>1071206.8579999991</v>
      </c>
      <c r="AK30">
        <v>0.68711681370074706</v>
      </c>
      <c r="AL30">
        <v>441752221.91999996</v>
      </c>
      <c r="AM30">
        <v>29309.2716286</v>
      </c>
    </row>
    <row r="31" spans="1:39" ht="15" x14ac:dyDescent="0.25">
      <c r="A31" t="s">
        <v>146</v>
      </c>
      <c r="B31">
        <v>264232.26315789472</v>
      </c>
      <c r="C31">
        <v>0.26136369557466999</v>
      </c>
      <c r="D31">
        <v>367171.5263157895</v>
      </c>
      <c r="E31">
        <v>3.4777559766417435E-3</v>
      </c>
      <c r="F31">
        <v>0.69967835376739018</v>
      </c>
      <c r="G31">
        <v>33.736842105263158</v>
      </c>
      <c r="H31">
        <v>73.558500000000009</v>
      </c>
      <c r="I31">
        <v>0.7</v>
      </c>
      <c r="J31">
        <v>-53.630499999999984</v>
      </c>
      <c r="K31">
        <v>10625.331974869041</v>
      </c>
      <c r="L31">
        <v>1974.10528585</v>
      </c>
      <c r="M31">
        <v>2529.2983445924142</v>
      </c>
      <c r="N31">
        <v>0.68154711374509325</v>
      </c>
      <c r="O31">
        <v>0.16066730565154877</v>
      </c>
      <c r="P31">
        <v>3.2017719598367279E-3</v>
      </c>
      <c r="Q31">
        <v>8293.0208926697851</v>
      </c>
      <c r="R31">
        <v>124.22150000000002</v>
      </c>
      <c r="S31">
        <v>53640.460866275163</v>
      </c>
      <c r="T31">
        <v>13.416759578655869</v>
      </c>
      <c r="U31">
        <v>15.891816520087106</v>
      </c>
      <c r="V31">
        <v>15.533000000000001</v>
      </c>
      <c r="W31">
        <v>127.09105039915021</v>
      </c>
      <c r="X31">
        <v>0.11117836671733441</v>
      </c>
      <c r="Y31">
        <v>0.17539516877014291</v>
      </c>
      <c r="Z31">
        <v>0.30282478748522174</v>
      </c>
      <c r="AA31">
        <v>175.83238973525286</v>
      </c>
      <c r="AB31">
        <v>5.9489340619941737</v>
      </c>
      <c r="AC31">
        <v>1.50781310998925</v>
      </c>
      <c r="AD31">
        <v>3.2186102137453472</v>
      </c>
      <c r="AE31">
        <v>1.2819684561677711</v>
      </c>
      <c r="AF31">
        <v>80.400000000000006</v>
      </c>
      <c r="AG31">
        <v>2.074218430682568E-2</v>
      </c>
      <c r="AH31">
        <v>32.413499999999999</v>
      </c>
      <c r="AI31">
        <v>2.8520996861844488</v>
      </c>
      <c r="AJ31">
        <v>-4959.6720000001369</v>
      </c>
      <c r="AK31">
        <v>0.57875571805192738</v>
      </c>
      <c r="AL31">
        <v>20975524.015500002</v>
      </c>
      <c r="AM31">
        <v>1974.10528585</v>
      </c>
    </row>
    <row r="32" spans="1:39" ht="15" x14ac:dyDescent="0.25">
      <c r="A32" t="s">
        <v>148</v>
      </c>
      <c r="B32">
        <v>443432.65</v>
      </c>
      <c r="C32">
        <v>0.28661729060905483</v>
      </c>
      <c r="D32">
        <v>558093.30000000005</v>
      </c>
      <c r="E32">
        <v>3.1251663483761469E-3</v>
      </c>
      <c r="F32">
        <v>0.70228241550787884</v>
      </c>
      <c r="G32">
        <v>50.473684210526315</v>
      </c>
      <c r="H32">
        <v>51.673500000000004</v>
      </c>
      <c r="I32">
        <v>0</v>
      </c>
      <c r="J32">
        <v>6.5430000000000348</v>
      </c>
      <c r="K32">
        <v>10602.135533244558</v>
      </c>
      <c r="L32">
        <v>1800.5040379500001</v>
      </c>
      <c r="M32">
        <v>2233.1110619289075</v>
      </c>
      <c r="N32">
        <v>0.54652148304558612</v>
      </c>
      <c r="O32">
        <v>0.15525678921457819</v>
      </c>
      <c r="P32">
        <v>3.5582447553377341E-3</v>
      </c>
      <c r="Q32">
        <v>8548.248299845518</v>
      </c>
      <c r="R32">
        <v>112.194</v>
      </c>
      <c r="S32">
        <v>53860.971812218115</v>
      </c>
      <c r="T32">
        <v>14.593472021676737</v>
      </c>
      <c r="U32">
        <v>16.048131254345151</v>
      </c>
      <c r="V32">
        <v>13.751999999999999</v>
      </c>
      <c r="W32">
        <v>130.92670433027922</v>
      </c>
      <c r="X32">
        <v>0.11295028597741649</v>
      </c>
      <c r="Y32">
        <v>0.18099175418070249</v>
      </c>
      <c r="Z32">
        <v>0.29990361506327873</v>
      </c>
      <c r="AA32">
        <v>177.75900150960283</v>
      </c>
      <c r="AB32">
        <v>5.7992633284571005</v>
      </c>
      <c r="AC32">
        <v>1.3937405586775808</v>
      </c>
      <c r="AD32">
        <v>2.8810306468434561</v>
      </c>
      <c r="AE32">
        <v>1.3948924034952705</v>
      </c>
      <c r="AF32">
        <v>105</v>
      </c>
      <c r="AG32">
        <v>2.0267248556476387E-2</v>
      </c>
      <c r="AH32">
        <v>13.044999999999998</v>
      </c>
      <c r="AI32">
        <v>3.0147953948275923</v>
      </c>
      <c r="AJ32">
        <v>-3875.4095000001835</v>
      </c>
      <c r="AK32">
        <v>0.56760417614764114</v>
      </c>
      <c r="AL32">
        <v>19089187.838500001</v>
      </c>
      <c r="AM32">
        <v>1800.5040379500001</v>
      </c>
    </row>
    <row r="33" spans="1:39" ht="15" x14ac:dyDescent="0.25">
      <c r="A33" t="s">
        <v>150</v>
      </c>
      <c r="B33">
        <v>13754060.199999999</v>
      </c>
      <c r="C33">
        <v>0.15567273742040402</v>
      </c>
      <c r="D33">
        <v>13361958.6</v>
      </c>
      <c r="E33">
        <v>1.6693585999351128E-3</v>
      </c>
      <c r="F33">
        <v>0.55672852038482123</v>
      </c>
      <c r="G33">
        <v>425.5</v>
      </c>
      <c r="H33">
        <v>8664.5340000000015</v>
      </c>
      <c r="I33">
        <v>2950.404</v>
      </c>
      <c r="J33">
        <v>-556.18200000000002</v>
      </c>
      <c r="K33">
        <v>14272.660649328769</v>
      </c>
      <c r="L33">
        <v>28403.749306199996</v>
      </c>
      <c r="M33">
        <v>40241.455636031198</v>
      </c>
      <c r="N33">
        <v>0.92676691058718952</v>
      </c>
      <c r="O33">
        <v>0.18184818214377566</v>
      </c>
      <c r="P33">
        <v>8.4324396303455201E-2</v>
      </c>
      <c r="Q33">
        <v>10074.115575804806</v>
      </c>
      <c r="R33">
        <v>1716.836</v>
      </c>
      <c r="S33">
        <v>63093.144461090058</v>
      </c>
      <c r="T33">
        <v>12.379633232294756</v>
      </c>
      <c r="U33">
        <v>16.544241445426355</v>
      </c>
      <c r="V33">
        <v>147.57</v>
      </c>
      <c r="W33">
        <v>192.47644715186016</v>
      </c>
      <c r="X33">
        <v>0.10793400862965793</v>
      </c>
      <c r="Y33">
        <v>0.16434444955979052</v>
      </c>
      <c r="Z33">
        <v>0.28899276681430469</v>
      </c>
      <c r="AA33">
        <v>180.427750743503</v>
      </c>
      <c r="AB33">
        <v>6.6369079862752756</v>
      </c>
      <c r="AC33">
        <v>1.6707643524033973</v>
      </c>
      <c r="AD33">
        <v>3.5068330080994383</v>
      </c>
      <c r="AE33">
        <v>0.49240268759930278</v>
      </c>
      <c r="AF33">
        <v>80.400000000000006</v>
      </c>
      <c r="AG33">
        <v>0.27584627431747327</v>
      </c>
      <c r="AH33">
        <v>101.06</v>
      </c>
      <c r="AI33">
        <v>2.6889543834629355</v>
      </c>
      <c r="AJ33">
        <v>1912164.7619999982</v>
      </c>
      <c r="AK33">
        <v>0.68228156204062462</v>
      </c>
      <c r="AL33">
        <v>405397075.01599997</v>
      </c>
      <c r="AM33">
        <v>28403.749306199996</v>
      </c>
    </row>
    <row r="34" spans="1:39" ht="15" x14ac:dyDescent="0.25">
      <c r="A34" t="s">
        <v>151</v>
      </c>
      <c r="B34">
        <v>4805227.45</v>
      </c>
      <c r="C34">
        <v>0.33185691779673432</v>
      </c>
      <c r="D34">
        <v>4344452.1500000004</v>
      </c>
      <c r="E34">
        <v>2.4704400764974889E-3</v>
      </c>
      <c r="F34">
        <v>0.73876049423326584</v>
      </c>
      <c r="G34">
        <v>150.5</v>
      </c>
      <c r="H34">
        <v>402.25899999999996</v>
      </c>
      <c r="I34">
        <v>47.032499999999999</v>
      </c>
      <c r="J34">
        <v>-19.667999999999992</v>
      </c>
      <c r="K34">
        <v>11659.855580821177</v>
      </c>
      <c r="L34">
        <v>7978.2401782500001</v>
      </c>
      <c r="M34">
        <v>9834.5818875777222</v>
      </c>
      <c r="N34">
        <v>0.42559059049219855</v>
      </c>
      <c r="O34">
        <v>0.13791781317259821</v>
      </c>
      <c r="P34">
        <v>5.420392684829612E-2</v>
      </c>
      <c r="Q34">
        <v>9458.9815134898708</v>
      </c>
      <c r="R34">
        <v>471.27249999999987</v>
      </c>
      <c r="S34">
        <v>67111.584383769456</v>
      </c>
      <c r="T34">
        <v>13.429703621577746</v>
      </c>
      <c r="U34">
        <v>16.929144344832334</v>
      </c>
      <c r="V34">
        <v>48.924500000000009</v>
      </c>
      <c r="W34">
        <v>163.07249288699936</v>
      </c>
      <c r="X34">
        <v>0.11564963533361247</v>
      </c>
      <c r="Y34">
        <v>0.14164604331590186</v>
      </c>
      <c r="Z34">
        <v>0.26485719196900515</v>
      </c>
      <c r="AA34">
        <v>157.79419669916982</v>
      </c>
      <c r="AB34">
        <v>6.1971172346137955</v>
      </c>
      <c r="AC34">
        <v>1.3042777821466018</v>
      </c>
      <c r="AD34">
        <v>3.3447222694849552</v>
      </c>
      <c r="AE34">
        <v>0.81168670953242172</v>
      </c>
      <c r="AF34">
        <v>27.8</v>
      </c>
      <c r="AG34">
        <v>0.11914112812913395</v>
      </c>
      <c r="AH34">
        <v>143.81210526315789</v>
      </c>
      <c r="AI34">
        <v>3.3125324935695839</v>
      </c>
      <c r="AJ34">
        <v>241339.26899999985</v>
      </c>
      <c r="AK34">
        <v>0.47862546170256842</v>
      </c>
      <c r="AL34">
        <v>93025128.267500013</v>
      </c>
      <c r="AM34">
        <v>7978.2401782500001</v>
      </c>
    </row>
    <row r="35" spans="1:39" ht="15" x14ac:dyDescent="0.25">
      <c r="A35" t="s">
        <v>152</v>
      </c>
      <c r="B35">
        <v>16948980.600000001</v>
      </c>
      <c r="C35">
        <v>0.15379027366559003</v>
      </c>
      <c r="D35">
        <v>16450804.4</v>
      </c>
      <c r="E35">
        <v>2.5246497925361525E-4</v>
      </c>
      <c r="F35">
        <v>0.52702997724522704</v>
      </c>
      <c r="G35">
        <v>300.25</v>
      </c>
      <c r="H35">
        <v>8210.2520000000004</v>
      </c>
      <c r="I35">
        <v>2027.42</v>
      </c>
      <c r="J35">
        <v>-453.15800000000002</v>
      </c>
      <c r="K35">
        <v>14816.1992928785</v>
      </c>
      <c r="L35">
        <v>26180.9665336</v>
      </c>
      <c r="M35">
        <v>37609.219574192903</v>
      </c>
      <c r="N35">
        <v>0.92293582343453051</v>
      </c>
      <c r="O35">
        <v>0.19944045421313231</v>
      </c>
      <c r="P35">
        <v>6.368775298116254E-2</v>
      </c>
      <c r="Q35">
        <v>10314.024652300286</v>
      </c>
      <c r="R35">
        <v>1617.682</v>
      </c>
      <c r="S35">
        <v>62387.885586907687</v>
      </c>
      <c r="T35">
        <v>12.588753537469046</v>
      </c>
      <c r="U35">
        <v>16.184247913743246</v>
      </c>
      <c r="V35">
        <v>220.57</v>
      </c>
      <c r="W35">
        <v>118.69686055945959</v>
      </c>
      <c r="X35">
        <v>0.10417156707526957</v>
      </c>
      <c r="Y35">
        <v>0.15676647911446226</v>
      </c>
      <c r="Z35">
        <v>0.27676335167133559</v>
      </c>
      <c r="AA35">
        <v>214.54887056179373</v>
      </c>
      <c r="AB35">
        <v>6.0806236648796936</v>
      </c>
      <c r="AC35">
        <v>1.5273181142258396</v>
      </c>
      <c r="AD35">
        <v>3.1057208731029879</v>
      </c>
      <c r="AE35">
        <v>0.4704300193322184</v>
      </c>
      <c r="AF35">
        <v>68.8</v>
      </c>
      <c r="AG35">
        <v>0.28521303766637324</v>
      </c>
      <c r="AH35">
        <v>72.834000000000003</v>
      </c>
      <c r="AI35">
        <v>2.8001997067499724</v>
      </c>
      <c r="AJ35">
        <v>1456158.648</v>
      </c>
      <c r="AK35">
        <v>0.66866714793569615</v>
      </c>
      <c r="AL35">
        <v>387902417.84200001</v>
      </c>
      <c r="AM35">
        <v>26180.9665336</v>
      </c>
    </row>
    <row r="36" spans="1:39" ht="15" x14ac:dyDescent="0.25">
      <c r="A36" t="s">
        <v>153</v>
      </c>
      <c r="B36">
        <v>484969.7</v>
      </c>
      <c r="C36">
        <v>0.32347933109904647</v>
      </c>
      <c r="D36">
        <v>537598.25</v>
      </c>
      <c r="E36">
        <v>4.7886019789453059E-3</v>
      </c>
      <c r="F36">
        <v>0.68852209215223048</v>
      </c>
      <c r="G36">
        <v>32.1</v>
      </c>
      <c r="H36">
        <v>53.953500000000005</v>
      </c>
      <c r="I36">
        <v>0</v>
      </c>
      <c r="J36">
        <v>-59.15949999999998</v>
      </c>
      <c r="K36">
        <v>10710.215515605307</v>
      </c>
      <c r="L36">
        <v>1694.0982857499998</v>
      </c>
      <c r="M36">
        <v>2118.0437547705478</v>
      </c>
      <c r="N36">
        <v>0.5705863525633994</v>
      </c>
      <c r="O36">
        <v>0.16267063907569981</v>
      </c>
      <c r="P36">
        <v>5.3638087745169656E-3</v>
      </c>
      <c r="Q36">
        <v>8566.4697455532969</v>
      </c>
      <c r="R36">
        <v>108.8925</v>
      </c>
      <c r="S36">
        <v>53771.001418830485</v>
      </c>
      <c r="T36">
        <v>14.238813508735678</v>
      </c>
      <c r="U36">
        <v>15.557529542897809</v>
      </c>
      <c r="V36">
        <v>12.800999999999998</v>
      </c>
      <c r="W36">
        <v>132.34108942660728</v>
      </c>
      <c r="X36">
        <v>0.11019121811364058</v>
      </c>
      <c r="Y36">
        <v>0.16556123703466449</v>
      </c>
      <c r="Z36">
        <v>0.29385318761792628</v>
      </c>
      <c r="AA36">
        <v>189.04891923564713</v>
      </c>
      <c r="AB36">
        <v>5.3233127187917466</v>
      </c>
      <c r="AC36">
        <v>1.3133843183251996</v>
      </c>
      <c r="AD36">
        <v>2.7392659041685317</v>
      </c>
      <c r="AE36">
        <v>1.1493921607278434</v>
      </c>
      <c r="AF36">
        <v>73.05</v>
      </c>
      <c r="AG36">
        <v>1.9489880322075073E-2</v>
      </c>
      <c r="AH36">
        <v>19.723500000000001</v>
      </c>
      <c r="AI36">
        <v>3.0071545869910778</v>
      </c>
      <c r="AJ36">
        <v>8410.5964999999851</v>
      </c>
      <c r="AK36">
        <v>0.55157153321550667</v>
      </c>
      <c r="AL36">
        <v>18144157.745000001</v>
      </c>
      <c r="AM36">
        <v>1694.0982857499998</v>
      </c>
    </row>
    <row r="37" spans="1:39" ht="15" x14ac:dyDescent="0.25">
      <c r="A37" t="s">
        <v>154</v>
      </c>
      <c r="B37">
        <v>670596.6</v>
      </c>
      <c r="C37">
        <v>0.26674212299006894</v>
      </c>
      <c r="D37">
        <v>671197.95</v>
      </c>
      <c r="E37">
        <v>7.5466499049127115E-3</v>
      </c>
      <c r="F37">
        <v>0.66246404494476407</v>
      </c>
      <c r="G37">
        <v>19.149999999999999</v>
      </c>
      <c r="H37">
        <v>100.86450000000001</v>
      </c>
      <c r="I37">
        <v>5.5995000000000008</v>
      </c>
      <c r="J37">
        <v>-152.35550000000001</v>
      </c>
      <c r="K37">
        <v>11971.998497305247</v>
      </c>
      <c r="L37">
        <v>1714.9876927500002</v>
      </c>
      <c r="M37">
        <v>2337.8709236571694</v>
      </c>
      <c r="N37">
        <v>0.92512176332642659</v>
      </c>
      <c r="O37">
        <v>0.17330798416599891</v>
      </c>
      <c r="P37">
        <v>1.7890841508489299E-3</v>
      </c>
      <c r="Q37">
        <v>8782.277016552187</v>
      </c>
      <c r="R37">
        <v>113.5335</v>
      </c>
      <c r="S37">
        <v>53749.27668265313</v>
      </c>
      <c r="T37">
        <v>12.279195127429348</v>
      </c>
      <c r="U37">
        <v>15.105565253867802</v>
      </c>
      <c r="V37">
        <v>16.053000000000004</v>
      </c>
      <c r="W37">
        <v>106.8328469912166</v>
      </c>
      <c r="X37">
        <v>0.10860113539146861</v>
      </c>
      <c r="Y37">
        <v>0.18736456425026574</v>
      </c>
      <c r="Z37">
        <v>0.30148966001454253</v>
      </c>
      <c r="AA37">
        <v>193.52885236616225</v>
      </c>
      <c r="AB37">
        <v>6.4805166095409579</v>
      </c>
      <c r="AC37">
        <v>1.4882909048398969</v>
      </c>
      <c r="AD37">
        <v>3.2817927424437991</v>
      </c>
      <c r="AE37">
        <v>1.1698754833738321</v>
      </c>
      <c r="AF37">
        <v>48.95</v>
      </c>
      <c r="AG37">
        <v>2.5973290525396077E-2</v>
      </c>
      <c r="AH37">
        <v>54.334500000000006</v>
      </c>
      <c r="AI37">
        <v>2.7939976904461092</v>
      </c>
      <c r="AJ37">
        <v>22540.780999999959</v>
      </c>
      <c r="AK37">
        <v>0.72906872403495193</v>
      </c>
      <c r="AL37">
        <v>20531830.080499999</v>
      </c>
      <c r="AM37">
        <v>1714.9876927500002</v>
      </c>
    </row>
    <row r="38" spans="1:39" ht="15" x14ac:dyDescent="0.25">
      <c r="A38" t="s">
        <v>156</v>
      </c>
      <c r="B38">
        <v>2422635.1</v>
      </c>
      <c r="C38">
        <v>0.3322143969526597</v>
      </c>
      <c r="D38">
        <v>2139575.9500000002</v>
      </c>
      <c r="E38">
        <v>2.0257714494363458E-3</v>
      </c>
      <c r="F38">
        <v>0.74779976798733327</v>
      </c>
      <c r="G38">
        <v>126.68421052631579</v>
      </c>
      <c r="H38">
        <v>309.47799999999995</v>
      </c>
      <c r="I38">
        <v>0</v>
      </c>
      <c r="J38">
        <v>-84.731999999999999</v>
      </c>
      <c r="K38">
        <v>10954.572034471765</v>
      </c>
      <c r="L38">
        <v>6825.1476077500001</v>
      </c>
      <c r="M38">
        <v>8385.3252838214921</v>
      </c>
      <c r="N38">
        <v>0.41024082968119757</v>
      </c>
      <c r="O38">
        <v>0.14660637207520619</v>
      </c>
      <c r="P38">
        <v>2.3500575169666742E-2</v>
      </c>
      <c r="Q38">
        <v>8916.3590659092715</v>
      </c>
      <c r="R38">
        <v>403.27650000000006</v>
      </c>
      <c r="S38">
        <v>63401.051757293091</v>
      </c>
      <c r="T38">
        <v>13.433587129426092</v>
      </c>
      <c r="U38">
        <v>16.924238351974392</v>
      </c>
      <c r="V38">
        <v>37.967500000000001</v>
      </c>
      <c r="W38">
        <v>179.76289215118189</v>
      </c>
      <c r="X38">
        <v>0.11378474074533328</v>
      </c>
      <c r="Y38">
        <v>0.15269195665678925</v>
      </c>
      <c r="Z38">
        <v>0.27255990378677281</v>
      </c>
      <c r="AA38">
        <v>148.95063937454375</v>
      </c>
      <c r="AB38">
        <v>6.4126521392026303</v>
      </c>
      <c r="AC38">
        <v>1.2144176626811007</v>
      </c>
      <c r="AD38">
        <v>3.3194147426825689</v>
      </c>
      <c r="AE38">
        <v>0.88584506468051882</v>
      </c>
      <c r="AF38">
        <v>30.3</v>
      </c>
      <c r="AG38">
        <v>0.11084787962366582</v>
      </c>
      <c r="AH38">
        <v>105.07157894736841</v>
      </c>
      <c r="AI38">
        <v>3.3866572432319373</v>
      </c>
      <c r="AJ38">
        <v>165275.03200000012</v>
      </c>
      <c r="AK38">
        <v>0.4434938678357716</v>
      </c>
      <c r="AL38">
        <v>74766571.114999995</v>
      </c>
      <c r="AM38">
        <v>6825.1476077500001</v>
      </c>
    </row>
    <row r="39" spans="1:39" ht="15" x14ac:dyDescent="0.25">
      <c r="A39" t="s">
        <v>157</v>
      </c>
      <c r="B39">
        <v>8200840.583333333</v>
      </c>
      <c r="C39">
        <v>0.22158616682911436</v>
      </c>
      <c r="D39">
        <v>7795820.083333333</v>
      </c>
      <c r="E39">
        <v>1.8479442967143113E-3</v>
      </c>
      <c r="F39">
        <v>0.55927855535450799</v>
      </c>
      <c r="G39">
        <v>172.45454545454547</v>
      </c>
      <c r="H39">
        <v>2439.6241666666665</v>
      </c>
      <c r="I39">
        <v>948.28833333333341</v>
      </c>
      <c r="J39">
        <v>-503.65083333333325</v>
      </c>
      <c r="K39">
        <v>12840.914238482788</v>
      </c>
      <c r="L39">
        <v>13006.015316416668</v>
      </c>
      <c r="M39">
        <v>17846.901071779572</v>
      </c>
      <c r="N39">
        <v>0.83413775927765543</v>
      </c>
      <c r="O39">
        <v>0.18059920910481805</v>
      </c>
      <c r="P39">
        <v>5.8670805041788697E-2</v>
      </c>
      <c r="Q39">
        <v>9357.8782440041268</v>
      </c>
      <c r="R39">
        <v>771.77166666666653</v>
      </c>
      <c r="S39">
        <v>62001.856460049705</v>
      </c>
      <c r="T39">
        <v>12.536199178081597</v>
      </c>
      <c r="U39">
        <v>16.852154436545348</v>
      </c>
      <c r="V39">
        <v>76.340833333333336</v>
      </c>
      <c r="W39">
        <v>170.36774093920903</v>
      </c>
      <c r="X39">
        <v>0.11107264360596304</v>
      </c>
      <c r="Y39">
        <v>0.15001349263882935</v>
      </c>
      <c r="Z39">
        <v>0.27640840120505261</v>
      </c>
      <c r="AA39">
        <v>171.07766643881121</v>
      </c>
      <c r="AB39">
        <v>6.6548402554037924</v>
      </c>
      <c r="AC39">
        <v>1.6542253076865887</v>
      </c>
      <c r="AD39">
        <v>3.3570734019051729</v>
      </c>
      <c r="AE39">
        <v>0.73850407920869365</v>
      </c>
      <c r="AF39">
        <v>43</v>
      </c>
      <c r="AG39">
        <v>0.20617733465187191</v>
      </c>
      <c r="AH39">
        <v>114.10916666666667</v>
      </c>
      <c r="AI39">
        <v>2.6800297138133184</v>
      </c>
      <c r="AJ39">
        <v>861962.28583333269</v>
      </c>
      <c r="AK39">
        <v>0.66003864183902283</v>
      </c>
      <c r="AL39">
        <v>167009127.26250002</v>
      </c>
      <c r="AM39">
        <v>13006.015316416668</v>
      </c>
    </row>
    <row r="40" spans="1:39" ht="15" x14ac:dyDescent="0.25">
      <c r="A40" t="s">
        <v>158</v>
      </c>
      <c r="B40">
        <v>471392.3</v>
      </c>
      <c r="C40">
        <v>0.32202410954842475</v>
      </c>
      <c r="D40">
        <v>519204.95</v>
      </c>
      <c r="E40">
        <v>4.1176686580398861E-3</v>
      </c>
      <c r="F40">
        <v>0.74218805945933375</v>
      </c>
      <c r="G40">
        <v>29.7</v>
      </c>
      <c r="H40">
        <v>61.024999999999999</v>
      </c>
      <c r="I40">
        <v>0</v>
      </c>
      <c r="J40">
        <v>80.766500000000008</v>
      </c>
      <c r="K40">
        <v>11735.438939721082</v>
      </c>
      <c r="L40">
        <v>2052.03913315</v>
      </c>
      <c r="M40">
        <v>2488.6887296376212</v>
      </c>
      <c r="N40">
        <v>0.40800051189316172</v>
      </c>
      <c r="O40">
        <v>0.13815236197022226</v>
      </c>
      <c r="P40">
        <v>1.987797049824503E-2</v>
      </c>
      <c r="Q40">
        <v>9676.412988982569</v>
      </c>
      <c r="R40">
        <v>129.28800000000001</v>
      </c>
      <c r="S40">
        <v>63257.327083720091</v>
      </c>
      <c r="T40">
        <v>14.345105500897226</v>
      </c>
      <c r="U40">
        <v>15.871845284558509</v>
      </c>
      <c r="V40">
        <v>15.507</v>
      </c>
      <c r="W40">
        <v>132.32985962146128</v>
      </c>
      <c r="X40">
        <v>0.11721705343528473</v>
      </c>
      <c r="Y40">
        <v>0.14727695787730583</v>
      </c>
      <c r="Z40">
        <v>0.26991327099564949</v>
      </c>
      <c r="AA40">
        <v>175.77510787833194</v>
      </c>
      <c r="AB40">
        <v>6.0173824028118847</v>
      </c>
      <c r="AC40">
        <v>1.1881649354833166</v>
      </c>
      <c r="AD40">
        <v>2.6355912934221317</v>
      </c>
      <c r="AE40">
        <v>0.92200939560392237</v>
      </c>
      <c r="AF40">
        <v>17.850000000000001</v>
      </c>
      <c r="AG40">
        <v>8.7320542433482376E-2</v>
      </c>
      <c r="AH40">
        <v>71.979000000000013</v>
      </c>
      <c r="AI40">
        <v>3.4010882589322526</v>
      </c>
      <c r="AJ40">
        <v>17323.460526315845</v>
      </c>
      <c r="AK40">
        <v>0.43472327221035417</v>
      </c>
      <c r="AL40">
        <v>24081579.949000001</v>
      </c>
      <c r="AM40">
        <v>2052.03913315</v>
      </c>
    </row>
    <row r="41" spans="1:39" ht="15" x14ac:dyDescent="0.25">
      <c r="A41" t="s">
        <v>159</v>
      </c>
      <c r="B41">
        <v>751931.0555555555</v>
      </c>
      <c r="C41">
        <v>0.33507387462323523</v>
      </c>
      <c r="D41">
        <v>769637.52631578944</v>
      </c>
      <c r="E41">
        <v>3.8190781084220631E-3</v>
      </c>
      <c r="F41">
        <v>0.70544762034547259</v>
      </c>
      <c r="G41">
        <v>58.45</v>
      </c>
      <c r="H41">
        <v>102.32299999999999</v>
      </c>
      <c r="I41">
        <v>0</v>
      </c>
      <c r="J41">
        <v>-10.365000000000066</v>
      </c>
      <c r="K41">
        <v>10467.68064036652</v>
      </c>
      <c r="L41">
        <v>2561.4354991499995</v>
      </c>
      <c r="M41">
        <v>3165.8339550572027</v>
      </c>
      <c r="N41">
        <v>0.56643185256137296</v>
      </c>
      <c r="O41">
        <v>0.14581879792559527</v>
      </c>
      <c r="P41">
        <v>2.3314001414369751E-2</v>
      </c>
      <c r="Q41">
        <v>8469.2656553162615</v>
      </c>
      <c r="R41">
        <v>154.80500000000001</v>
      </c>
      <c r="S41">
        <v>58390.38965311199</v>
      </c>
      <c r="T41">
        <v>12.854235974290237</v>
      </c>
      <c r="U41">
        <v>16.546206512386551</v>
      </c>
      <c r="V41">
        <v>18.22</v>
      </c>
      <c r="W41">
        <v>140.58372662733262</v>
      </c>
      <c r="X41">
        <v>0.11371900070131889</v>
      </c>
      <c r="Y41">
        <v>0.16402858580040297</v>
      </c>
      <c r="Z41">
        <v>0.28435077462739017</v>
      </c>
      <c r="AA41">
        <v>166.26803608419101</v>
      </c>
      <c r="AB41">
        <v>5.7416906447834428</v>
      </c>
      <c r="AC41">
        <v>1.3225095457140583</v>
      </c>
      <c r="AD41">
        <v>2.7503281685178513</v>
      </c>
      <c r="AE41">
        <v>1.2785156920767677</v>
      </c>
      <c r="AF41">
        <v>47.1</v>
      </c>
      <c r="AG41">
        <v>3.2242167415005588E-2</v>
      </c>
      <c r="AH41">
        <v>62.385999999999989</v>
      </c>
      <c r="AI41">
        <v>2.9667651526070133</v>
      </c>
      <c r="AJ41">
        <v>37600.531500000041</v>
      </c>
      <c r="AK41">
        <v>0.57673595331003646</v>
      </c>
      <c r="AL41">
        <v>26812288.785999998</v>
      </c>
      <c r="AM41">
        <v>2561.4354991499995</v>
      </c>
    </row>
    <row r="42" spans="1:39" ht="15" x14ac:dyDescent="0.25">
      <c r="A42" t="s">
        <v>161</v>
      </c>
      <c r="B42">
        <v>739786.8</v>
      </c>
      <c r="C42">
        <v>0.34320275257660859</v>
      </c>
      <c r="D42">
        <v>438573.55</v>
      </c>
      <c r="E42">
        <v>5.2209912535522906E-3</v>
      </c>
      <c r="F42">
        <v>0.7497560886691147</v>
      </c>
      <c r="G42">
        <v>78.95</v>
      </c>
      <c r="H42">
        <v>115.87049999999999</v>
      </c>
      <c r="I42">
        <v>0</v>
      </c>
      <c r="J42">
        <v>8.5</v>
      </c>
      <c r="K42">
        <v>10504.326879553586</v>
      </c>
      <c r="L42">
        <v>3922.4257435</v>
      </c>
      <c r="M42">
        <v>4670.0116582430119</v>
      </c>
      <c r="N42">
        <v>0.35215901196830401</v>
      </c>
      <c r="O42">
        <v>0.12857958966738059</v>
      </c>
      <c r="P42">
        <v>2.1269737034092562E-2</v>
      </c>
      <c r="Q42">
        <v>8822.7707307269338</v>
      </c>
      <c r="R42">
        <v>230.358</v>
      </c>
      <c r="S42">
        <v>60075.289966269884</v>
      </c>
      <c r="T42">
        <v>12.226404118806377</v>
      </c>
      <c r="U42">
        <v>17.027521264727071</v>
      </c>
      <c r="V42">
        <v>24.481000000000002</v>
      </c>
      <c r="W42">
        <v>160.22326471549363</v>
      </c>
      <c r="X42">
        <v>0.1163162347871954</v>
      </c>
      <c r="Y42">
        <v>0.15012429174866115</v>
      </c>
      <c r="Z42">
        <v>0.27226599767789456</v>
      </c>
      <c r="AA42">
        <v>148.03741051369636</v>
      </c>
      <c r="AB42">
        <v>6.7492531185109508</v>
      </c>
      <c r="AC42">
        <v>1.2828278127304735</v>
      </c>
      <c r="AD42">
        <v>3.0600974906820313</v>
      </c>
      <c r="AE42">
        <v>1.0113428867644001</v>
      </c>
      <c r="AF42">
        <v>37.9</v>
      </c>
      <c r="AG42">
        <v>6.5398901540016791E-2</v>
      </c>
      <c r="AH42">
        <v>65.099000000000004</v>
      </c>
      <c r="AI42">
        <v>3.4909721770275826</v>
      </c>
      <c r="AJ42">
        <v>10390.391500000143</v>
      </c>
      <c r="AK42">
        <v>0.46535885569800473</v>
      </c>
      <c r="AL42">
        <v>41202442.170500003</v>
      </c>
      <c r="AM42">
        <v>3922.4257435</v>
      </c>
    </row>
    <row r="43" spans="1:39" ht="15" x14ac:dyDescent="0.25">
      <c r="A43" t="s">
        <v>163</v>
      </c>
      <c r="B43">
        <v>367901.7</v>
      </c>
      <c r="C43">
        <v>0.35648581428512327</v>
      </c>
      <c r="D43">
        <v>398754.1</v>
      </c>
      <c r="E43">
        <v>4.391226872542911E-3</v>
      </c>
      <c r="F43">
        <v>0.66144559710789141</v>
      </c>
      <c r="G43">
        <v>33.950000000000003</v>
      </c>
      <c r="H43">
        <v>32.159999999999989</v>
      </c>
      <c r="I43">
        <v>0</v>
      </c>
      <c r="J43">
        <v>4.2215000000000629</v>
      </c>
      <c r="K43">
        <v>10640.142339145757</v>
      </c>
      <c r="L43">
        <v>1137.3994914499999</v>
      </c>
      <c r="M43">
        <v>1379.8540063862383</v>
      </c>
      <c r="N43">
        <v>0.4698960452045311</v>
      </c>
      <c r="O43">
        <v>0.14981340063970888</v>
      </c>
      <c r="P43">
        <v>4.8228134364706986E-3</v>
      </c>
      <c r="Q43">
        <v>8770.560095118115</v>
      </c>
      <c r="R43">
        <v>69.157499999999999</v>
      </c>
      <c r="S43">
        <v>54004.012623359718</v>
      </c>
      <c r="T43">
        <v>14.765571340780104</v>
      </c>
      <c r="U43">
        <v>16.446509654773529</v>
      </c>
      <c r="V43">
        <v>9.7919999999999998</v>
      </c>
      <c r="W43">
        <v>116.15599381638074</v>
      </c>
      <c r="X43">
        <v>0.11777501076416713</v>
      </c>
      <c r="Y43">
        <v>0.16836097026299945</v>
      </c>
      <c r="Z43">
        <v>0.29259232502943971</v>
      </c>
      <c r="AA43">
        <v>182.11534430697935</v>
      </c>
      <c r="AB43">
        <v>6.3967270765031401</v>
      </c>
      <c r="AC43">
        <v>1.4167829740477238</v>
      </c>
      <c r="AD43">
        <v>2.8096110948310278</v>
      </c>
      <c r="AE43">
        <v>1.2470538130568489</v>
      </c>
      <c r="AF43">
        <v>79.900000000000006</v>
      </c>
      <c r="AG43">
        <v>1.7472717875412474E-2</v>
      </c>
      <c r="AH43">
        <v>11.338500000000002</v>
      </c>
      <c r="AI43">
        <v>3.3200447616890436</v>
      </c>
      <c r="AJ43">
        <v>-312.78800000000047</v>
      </c>
      <c r="AK43">
        <v>0.5157268878784147</v>
      </c>
      <c r="AL43">
        <v>12102092.485499999</v>
      </c>
      <c r="AM43">
        <v>1137.3994914499999</v>
      </c>
    </row>
    <row r="44" spans="1:39" ht="15" x14ac:dyDescent="0.25">
      <c r="A44" t="s">
        <v>165</v>
      </c>
      <c r="B44">
        <v>380660.21052631579</v>
      </c>
      <c r="C44">
        <v>0.29060934802165456</v>
      </c>
      <c r="D44">
        <v>448051.65</v>
      </c>
      <c r="E44">
        <v>2.7702596304377777E-3</v>
      </c>
      <c r="F44">
        <v>0.72971141838916831</v>
      </c>
      <c r="G44">
        <v>58.45</v>
      </c>
      <c r="H44">
        <v>74.89</v>
      </c>
      <c r="I44">
        <v>0</v>
      </c>
      <c r="J44">
        <v>86.864999999999981</v>
      </c>
      <c r="K44">
        <v>9806.7578868569326</v>
      </c>
      <c r="L44">
        <v>2493.3753371000003</v>
      </c>
      <c r="M44">
        <v>2949.7754805111608</v>
      </c>
      <c r="N44">
        <v>0.38239949295357922</v>
      </c>
      <c r="O44">
        <v>0.13111163004051515</v>
      </c>
      <c r="P44">
        <v>1.3106806048707342E-2</v>
      </c>
      <c r="Q44">
        <v>8289.4201316510953</v>
      </c>
      <c r="R44">
        <v>146.78149999999999</v>
      </c>
      <c r="S44">
        <v>56589.432862792666</v>
      </c>
      <c r="T44">
        <v>13.317413979282131</v>
      </c>
      <c r="U44">
        <v>16.986986351140988</v>
      </c>
      <c r="V44">
        <v>16.4955</v>
      </c>
      <c r="W44">
        <v>151.1548808523537</v>
      </c>
      <c r="X44">
        <v>0.11391802352893912</v>
      </c>
      <c r="Y44">
        <v>0.1663069754490388</v>
      </c>
      <c r="Z44">
        <v>0.28600875817913191</v>
      </c>
      <c r="AA44">
        <v>154.08161550472244</v>
      </c>
      <c r="AB44">
        <v>5.7072876553978267</v>
      </c>
      <c r="AC44">
        <v>1.3222795498919397</v>
      </c>
      <c r="AD44">
        <v>2.7300193696602642</v>
      </c>
      <c r="AE44">
        <v>1.1464648857303836</v>
      </c>
      <c r="AF44">
        <v>60</v>
      </c>
      <c r="AG44">
        <v>3.2536536324922358E-2</v>
      </c>
      <c r="AH44">
        <v>30.665499999999998</v>
      </c>
      <c r="AI44">
        <v>3.5217766530469428</v>
      </c>
      <c r="AJ44">
        <v>4128.4020000001183</v>
      </c>
      <c r="AK44">
        <v>0.4341769548303242</v>
      </c>
      <c r="AL44">
        <v>24451928.252</v>
      </c>
      <c r="AM44">
        <v>2493.3753371000003</v>
      </c>
    </row>
    <row r="45" spans="1:39" ht="15" x14ac:dyDescent="0.25">
      <c r="A45" t="s">
        <v>166</v>
      </c>
      <c r="B45">
        <v>2617661.15</v>
      </c>
      <c r="C45">
        <v>0.23161049894193758</v>
      </c>
      <c r="D45">
        <v>2706590.95</v>
      </c>
      <c r="E45">
        <v>6.3629246917435451E-3</v>
      </c>
      <c r="F45">
        <v>0.62081622784533963</v>
      </c>
      <c r="G45">
        <v>48.25</v>
      </c>
      <c r="H45">
        <v>633.46</v>
      </c>
      <c r="I45">
        <v>258.09550000000002</v>
      </c>
      <c r="J45">
        <v>-300.5</v>
      </c>
      <c r="K45">
        <v>12597.105578013729</v>
      </c>
      <c r="L45">
        <v>4182.5524154499999</v>
      </c>
      <c r="M45">
        <v>5832.4091722742724</v>
      </c>
      <c r="N45">
        <v>0.94987291487955128</v>
      </c>
      <c r="O45">
        <v>0.17749537160794365</v>
      </c>
      <c r="P45">
        <v>3.0195929460076314E-2</v>
      </c>
      <c r="Q45">
        <v>9033.6690734019558</v>
      </c>
      <c r="R45">
        <v>281.01949999999999</v>
      </c>
      <c r="S45">
        <v>57623.386038726851</v>
      </c>
      <c r="T45">
        <v>12.190079336131477</v>
      </c>
      <c r="U45">
        <v>14.883495328438062</v>
      </c>
      <c r="V45">
        <v>39.272500000000001</v>
      </c>
      <c r="W45">
        <v>106.50079356929149</v>
      </c>
      <c r="X45">
        <v>0.1150553288903928</v>
      </c>
      <c r="Y45">
        <v>0.15591988440031904</v>
      </c>
      <c r="Z45">
        <v>0.27957925732702305</v>
      </c>
      <c r="AA45">
        <v>198.44940781470103</v>
      </c>
      <c r="AB45">
        <v>6.5215860280361406</v>
      </c>
      <c r="AC45">
        <v>1.4168827199853788</v>
      </c>
      <c r="AD45">
        <v>2.9624849689777433</v>
      </c>
      <c r="AE45">
        <v>0.86157705509545468</v>
      </c>
      <c r="AF45">
        <v>14.1</v>
      </c>
      <c r="AG45">
        <v>0.13256760395014211</v>
      </c>
      <c r="AH45">
        <v>128.18549999999999</v>
      </c>
      <c r="AI45">
        <v>2.6887316345865244</v>
      </c>
      <c r="AJ45">
        <v>327013.17650000006</v>
      </c>
      <c r="AK45">
        <v>0.74856809115228329</v>
      </c>
      <c r="AL45">
        <v>52688054.362999998</v>
      </c>
      <c r="AM45">
        <v>4182.5524154499999</v>
      </c>
    </row>
    <row r="46" spans="1:39" ht="15" x14ac:dyDescent="0.25">
      <c r="A46" t="s">
        <v>167</v>
      </c>
      <c r="B46">
        <v>1053047.6315789474</v>
      </c>
      <c r="C46">
        <v>0.29656529274946197</v>
      </c>
      <c r="D46">
        <v>1056958.2631578948</v>
      </c>
      <c r="E46">
        <v>3.9788977117894567E-3</v>
      </c>
      <c r="F46">
        <v>0.69095630568222355</v>
      </c>
      <c r="G46">
        <v>32.75</v>
      </c>
      <c r="H46">
        <v>95.825499999999991</v>
      </c>
      <c r="I46">
        <v>0</v>
      </c>
      <c r="J46">
        <v>12.186500000000024</v>
      </c>
      <c r="K46">
        <v>10569.061649597774</v>
      </c>
      <c r="L46">
        <v>2224.6628584</v>
      </c>
      <c r="M46">
        <v>2833.2625885292632</v>
      </c>
      <c r="N46">
        <v>0.68556447474333426</v>
      </c>
      <c r="O46">
        <v>0.15674639142885424</v>
      </c>
      <c r="P46">
        <v>9.672424371518426E-3</v>
      </c>
      <c r="Q46">
        <v>8298.7715276349682</v>
      </c>
      <c r="R46">
        <v>137.7535</v>
      </c>
      <c r="S46">
        <v>56666.553180136987</v>
      </c>
      <c r="T46">
        <v>13.419985699092942</v>
      </c>
      <c r="U46">
        <v>16.149592267347103</v>
      </c>
      <c r="V46">
        <v>17.475999999999999</v>
      </c>
      <c r="W46">
        <v>127.29817225909817</v>
      </c>
      <c r="X46">
        <v>0.11081226011892348</v>
      </c>
      <c r="Y46">
        <v>0.17806123658519679</v>
      </c>
      <c r="Z46">
        <v>0.29412083150018048</v>
      </c>
      <c r="AA46">
        <v>172.37187133865086</v>
      </c>
      <c r="AB46">
        <v>6.1153424537505323</v>
      </c>
      <c r="AC46">
        <v>1.4247671860563544</v>
      </c>
      <c r="AD46">
        <v>3.1347004871054871</v>
      </c>
      <c r="AE46">
        <v>1.2013947472979587</v>
      </c>
      <c r="AF46">
        <v>30.75</v>
      </c>
      <c r="AG46">
        <v>3.5296385928552332E-2</v>
      </c>
      <c r="AH46">
        <v>78.050000000000011</v>
      </c>
      <c r="AI46">
        <v>2.9870591577658687</v>
      </c>
      <c r="AJ46">
        <v>-36606.254999999655</v>
      </c>
      <c r="AK46">
        <v>0.59867897909113976</v>
      </c>
      <c r="AL46">
        <v>23512598.899999999</v>
      </c>
      <c r="AM46">
        <v>2224.6628584</v>
      </c>
    </row>
    <row r="47" spans="1:39" ht="15" x14ac:dyDescent="0.25">
      <c r="A47" t="s">
        <v>169</v>
      </c>
      <c r="B47">
        <v>729047.4</v>
      </c>
      <c r="C47">
        <v>0.34337814700773628</v>
      </c>
      <c r="D47">
        <v>725231.05</v>
      </c>
      <c r="E47">
        <v>2.1086722534200283E-3</v>
      </c>
      <c r="F47">
        <v>0.66049340877790319</v>
      </c>
      <c r="G47">
        <v>26.45</v>
      </c>
      <c r="H47">
        <v>33.079500000000003</v>
      </c>
      <c r="I47">
        <v>0</v>
      </c>
      <c r="J47">
        <v>38.402999999999992</v>
      </c>
      <c r="K47">
        <v>10255.327207008426</v>
      </c>
      <c r="L47">
        <v>1086.3590322</v>
      </c>
      <c r="M47">
        <v>1320.2880878688884</v>
      </c>
      <c r="N47">
        <v>0.49676175615452306</v>
      </c>
      <c r="O47">
        <v>0.14404552856075567</v>
      </c>
      <c r="P47">
        <v>1.3131556950477575E-3</v>
      </c>
      <c r="Q47">
        <v>8438.2851302422387</v>
      </c>
      <c r="R47">
        <v>69.698499999999996</v>
      </c>
      <c r="S47">
        <v>50402.629167055245</v>
      </c>
      <c r="T47">
        <v>14.042626455375654</v>
      </c>
      <c r="U47">
        <v>15.586548235614824</v>
      </c>
      <c r="V47">
        <v>8.9184999999999981</v>
      </c>
      <c r="W47">
        <v>121.80961284969443</v>
      </c>
      <c r="X47">
        <v>0.11760227441325921</v>
      </c>
      <c r="Y47">
        <v>0.17385948547523417</v>
      </c>
      <c r="Z47">
        <v>0.29774030953049463</v>
      </c>
      <c r="AA47">
        <v>181.16703977821453</v>
      </c>
      <c r="AB47">
        <v>6.3840659724524551</v>
      </c>
      <c r="AC47">
        <v>1.5432672094676936</v>
      </c>
      <c r="AD47">
        <v>2.9167135336204595</v>
      </c>
      <c r="AE47">
        <v>1.3543009584600558</v>
      </c>
      <c r="AF47">
        <v>65.55</v>
      </c>
      <c r="AG47">
        <v>1.716055886958812E-2</v>
      </c>
      <c r="AH47">
        <v>12.629500000000002</v>
      </c>
      <c r="AI47">
        <v>3.1370772598089744</v>
      </c>
      <c r="AJ47">
        <v>-4375.7439999999478</v>
      </c>
      <c r="AK47">
        <v>0.51278192684572932</v>
      </c>
      <c r="AL47">
        <v>11140967.339499999</v>
      </c>
      <c r="AM47">
        <v>1086.3590322</v>
      </c>
    </row>
    <row r="48" spans="1:39" ht="15" x14ac:dyDescent="0.25">
      <c r="A48" t="s">
        <v>170</v>
      </c>
      <c r="B48">
        <v>801157.45</v>
      </c>
      <c r="C48">
        <v>0.35947039635233896</v>
      </c>
      <c r="D48">
        <v>858550.6</v>
      </c>
      <c r="E48">
        <v>1.4950928253629865E-3</v>
      </c>
      <c r="F48">
        <v>0.69747384756896191</v>
      </c>
      <c r="G48">
        <v>56.85</v>
      </c>
      <c r="H48">
        <v>48.933999999999997</v>
      </c>
      <c r="I48">
        <v>0</v>
      </c>
      <c r="J48">
        <v>-42.311000000000007</v>
      </c>
      <c r="K48">
        <v>10071.998201667249</v>
      </c>
      <c r="L48">
        <v>1924.04592465</v>
      </c>
      <c r="M48">
        <v>2324.5962804686751</v>
      </c>
      <c r="N48">
        <v>0.44307921574433196</v>
      </c>
      <c r="O48">
        <v>0.14664448734576102</v>
      </c>
      <c r="P48">
        <v>6.251824655478605E-3</v>
      </c>
      <c r="Q48">
        <v>8336.4957845897025</v>
      </c>
      <c r="R48">
        <v>119.8835</v>
      </c>
      <c r="S48">
        <v>53744.773313258294</v>
      </c>
      <c r="T48">
        <v>14.944925698699157</v>
      </c>
      <c r="U48">
        <v>16.049297231478899</v>
      </c>
      <c r="V48">
        <v>14.0755</v>
      </c>
      <c r="W48">
        <v>136.69467689602502</v>
      </c>
      <c r="X48">
        <v>0.11667840008325328</v>
      </c>
      <c r="Y48">
        <v>0.16590232965687052</v>
      </c>
      <c r="Z48">
        <v>0.29057367264554351</v>
      </c>
      <c r="AA48">
        <v>177.71714573923228</v>
      </c>
      <c r="AB48">
        <v>5.3446253896380309</v>
      </c>
      <c r="AC48">
        <v>1.2354690724973494</v>
      </c>
      <c r="AD48">
        <v>2.6693885974844118</v>
      </c>
      <c r="AE48">
        <v>1.2815036608236867</v>
      </c>
      <c r="AF48">
        <v>102.45</v>
      </c>
      <c r="AG48">
        <v>2.7736519014617045E-2</v>
      </c>
      <c r="AH48">
        <v>11.149000000000001</v>
      </c>
      <c r="AI48">
        <v>3.2027350023664538</v>
      </c>
      <c r="AJ48">
        <v>39686.559000000008</v>
      </c>
      <c r="AK48">
        <v>0.55064000972814131</v>
      </c>
      <c r="AL48">
        <v>19378987.093000002</v>
      </c>
      <c r="AM48">
        <v>1924.04592465</v>
      </c>
    </row>
    <row r="49" spans="1:39" ht="15" x14ac:dyDescent="0.25">
      <c r="A49" t="s">
        <v>172</v>
      </c>
      <c r="B49">
        <v>2694685</v>
      </c>
      <c r="C49">
        <v>0.27451446906290389</v>
      </c>
      <c r="D49">
        <v>2638517.1</v>
      </c>
      <c r="E49">
        <v>3.5546568795973548E-3</v>
      </c>
      <c r="F49">
        <v>0.66325321711342167</v>
      </c>
      <c r="G49">
        <v>82.05</v>
      </c>
      <c r="H49">
        <v>616.44800000000009</v>
      </c>
      <c r="I49">
        <v>157.6105</v>
      </c>
      <c r="J49">
        <v>-200.01400000000004</v>
      </c>
      <c r="K49">
        <v>11355.53911649441</v>
      </c>
      <c r="L49">
        <v>5432.9763253499996</v>
      </c>
      <c r="M49">
        <v>7113.2279324189994</v>
      </c>
      <c r="N49">
        <v>0.69113972863816964</v>
      </c>
      <c r="O49">
        <v>0.16779074439299596</v>
      </c>
      <c r="P49">
        <v>3.114695789496167E-2</v>
      </c>
      <c r="Q49">
        <v>8673.1896921682837</v>
      </c>
      <c r="R49">
        <v>336.3845</v>
      </c>
      <c r="S49">
        <v>58479.349481025441</v>
      </c>
      <c r="T49">
        <v>11.930395128194075</v>
      </c>
      <c r="U49">
        <v>16.151089973973232</v>
      </c>
      <c r="V49">
        <v>39.810500000000005</v>
      </c>
      <c r="W49">
        <v>136.47093920824906</v>
      </c>
      <c r="X49">
        <v>0.11339766156543751</v>
      </c>
      <c r="Y49">
        <v>0.15790661133839026</v>
      </c>
      <c r="Z49">
        <v>0.27933602790625067</v>
      </c>
      <c r="AA49">
        <v>158.69771896060229</v>
      </c>
      <c r="AB49">
        <v>6.7900601634688531</v>
      </c>
      <c r="AC49">
        <v>1.4710357092508421</v>
      </c>
      <c r="AD49">
        <v>3.1125034181416757</v>
      </c>
      <c r="AE49">
        <v>0.85194156923014908</v>
      </c>
      <c r="AF49">
        <v>22.15</v>
      </c>
      <c r="AG49">
        <v>0.12970192202487169</v>
      </c>
      <c r="AH49">
        <v>124.46200000000002</v>
      </c>
      <c r="AI49">
        <v>2.7388622644605194</v>
      </c>
      <c r="AJ49">
        <v>392122.84450000059</v>
      </c>
      <c r="AK49">
        <v>0.59472384234021158</v>
      </c>
      <c r="AL49">
        <v>61694375.181500003</v>
      </c>
      <c r="AM49">
        <v>5432.9763253499996</v>
      </c>
    </row>
    <row r="50" spans="1:39" ht="15" x14ac:dyDescent="0.25">
      <c r="A50" t="s">
        <v>174</v>
      </c>
      <c r="B50">
        <v>2746851.65</v>
      </c>
      <c r="C50">
        <v>0.26587682410513297</v>
      </c>
      <c r="D50">
        <v>2623729</v>
      </c>
      <c r="E50">
        <v>4.4331009119866413E-3</v>
      </c>
      <c r="F50">
        <v>0.64131945037655025</v>
      </c>
      <c r="G50">
        <v>87.15</v>
      </c>
      <c r="H50">
        <v>719.62549999999999</v>
      </c>
      <c r="I50">
        <v>192.05499999999995</v>
      </c>
      <c r="J50">
        <v>-239.31450000000001</v>
      </c>
      <c r="K50">
        <v>11734.648904800697</v>
      </c>
      <c r="L50">
        <v>5578.6840589000003</v>
      </c>
      <c r="M50">
        <v>7442.5121370011593</v>
      </c>
      <c r="N50">
        <v>0.78373638129313794</v>
      </c>
      <c r="O50">
        <v>0.16840163356288754</v>
      </c>
      <c r="P50">
        <v>3.8272477988670985E-2</v>
      </c>
      <c r="Q50">
        <v>8795.9411522542196</v>
      </c>
      <c r="R50">
        <v>352.55599999999998</v>
      </c>
      <c r="S50">
        <v>58768.091876070757</v>
      </c>
      <c r="T50">
        <v>11.895698839333326</v>
      </c>
      <c r="U50">
        <v>15.823540257150636</v>
      </c>
      <c r="V50">
        <v>42.172000000000004</v>
      </c>
      <c r="W50">
        <v>132.28407613819596</v>
      </c>
      <c r="X50">
        <v>0.11490988275193613</v>
      </c>
      <c r="Y50">
        <v>0.14995259397871438</v>
      </c>
      <c r="Z50">
        <v>0.27102546581314091</v>
      </c>
      <c r="AA50">
        <v>162.88427349642251</v>
      </c>
      <c r="AB50">
        <v>6.7218426092620733</v>
      </c>
      <c r="AC50">
        <v>1.5162198745674906</v>
      </c>
      <c r="AD50">
        <v>3.1770727645675882</v>
      </c>
      <c r="AE50">
        <v>0.81350983546817568</v>
      </c>
      <c r="AF50">
        <v>20.8</v>
      </c>
      <c r="AG50">
        <v>0.14647848514497502</v>
      </c>
      <c r="AH50">
        <v>122.867</v>
      </c>
      <c r="AI50">
        <v>2.7034409944436395</v>
      </c>
      <c r="AJ50">
        <v>368638.66299999971</v>
      </c>
      <c r="AK50">
        <v>0.64650845088367448</v>
      </c>
      <c r="AL50">
        <v>65463898.78199999</v>
      </c>
      <c r="AM50">
        <v>5578.6840589000003</v>
      </c>
    </row>
    <row r="51" spans="1:39" ht="15" x14ac:dyDescent="0.25">
      <c r="A51" t="s">
        <v>175</v>
      </c>
      <c r="B51">
        <v>2124966.2999999998</v>
      </c>
      <c r="C51">
        <v>0.32783384051923337</v>
      </c>
      <c r="D51">
        <v>2121002.75</v>
      </c>
      <c r="E51">
        <v>2.159912600280998E-3</v>
      </c>
      <c r="F51">
        <v>0.6807961689481723</v>
      </c>
      <c r="G51">
        <v>87.3</v>
      </c>
      <c r="H51">
        <v>394.56750000000011</v>
      </c>
      <c r="I51">
        <v>29.700000000000024</v>
      </c>
      <c r="J51">
        <v>-73.314999999999998</v>
      </c>
      <c r="K51">
        <v>10982.028099418858</v>
      </c>
      <c r="L51">
        <v>4835.9444432500004</v>
      </c>
      <c r="M51">
        <v>6236.2065388373012</v>
      </c>
      <c r="N51">
        <v>0.64563095827289907</v>
      </c>
      <c r="O51">
        <v>0.1645685505880527</v>
      </c>
      <c r="P51">
        <v>2.6849428301690605E-2</v>
      </c>
      <c r="Q51">
        <v>8516.1511942004599</v>
      </c>
      <c r="R51">
        <v>300.27850000000001</v>
      </c>
      <c r="S51">
        <v>58350.804733938661</v>
      </c>
      <c r="T51">
        <v>12.310405173863597</v>
      </c>
      <c r="U51">
        <v>16.10486412863392</v>
      </c>
      <c r="V51">
        <v>31.387</v>
      </c>
      <c r="W51">
        <v>154.07475844298597</v>
      </c>
      <c r="X51">
        <v>0.11339731561500516</v>
      </c>
      <c r="Y51">
        <v>0.15728357034297968</v>
      </c>
      <c r="Z51">
        <v>0.27697346196270312</v>
      </c>
      <c r="AA51">
        <v>144.86470186352878</v>
      </c>
      <c r="AB51">
        <v>7.0117100655456417</v>
      </c>
      <c r="AC51">
        <v>1.4250379315678019</v>
      </c>
      <c r="AD51">
        <v>3.0103739792149864</v>
      </c>
      <c r="AE51">
        <v>0.9289645472524477</v>
      </c>
      <c r="AF51">
        <v>22.1</v>
      </c>
      <c r="AG51">
        <v>0.10650537764525862</v>
      </c>
      <c r="AH51">
        <v>106.73899999999999</v>
      </c>
      <c r="AI51">
        <v>2.840167869940843</v>
      </c>
      <c r="AJ51">
        <v>215995.75</v>
      </c>
      <c r="AK51">
        <v>0.56442186418986384</v>
      </c>
      <c r="AL51">
        <v>53108477.762999997</v>
      </c>
      <c r="AM51">
        <v>4835.9444432500004</v>
      </c>
    </row>
    <row r="52" spans="1:39" ht="15" x14ac:dyDescent="0.25">
      <c r="A52" t="s">
        <v>177</v>
      </c>
      <c r="B52">
        <v>792747.6</v>
      </c>
      <c r="C52">
        <v>0.31527642169006898</v>
      </c>
      <c r="D52">
        <v>717491.55</v>
      </c>
      <c r="E52">
        <v>3.5041789716245622E-3</v>
      </c>
      <c r="F52">
        <v>0.73296345229817306</v>
      </c>
      <c r="G52">
        <v>51.210526315789473</v>
      </c>
      <c r="H52">
        <v>63.756999999999991</v>
      </c>
      <c r="I52">
        <v>0</v>
      </c>
      <c r="J52">
        <v>10.497500000000016</v>
      </c>
      <c r="K52">
        <v>10311.63162564065</v>
      </c>
      <c r="L52">
        <v>2749.1777695500004</v>
      </c>
      <c r="M52">
        <v>3211.8361230761739</v>
      </c>
      <c r="N52">
        <v>0.25288464454730336</v>
      </c>
      <c r="O52">
        <v>0.12062030495913663</v>
      </c>
      <c r="P52">
        <v>1.5110555221316135E-2</v>
      </c>
      <c r="Q52">
        <v>8826.2624077622277</v>
      </c>
      <c r="R52">
        <v>158.70300000000003</v>
      </c>
      <c r="S52">
        <v>61008.729632080045</v>
      </c>
      <c r="T52">
        <v>13.736350289534542</v>
      </c>
      <c r="U52">
        <v>17.32278387648627</v>
      </c>
      <c r="V52">
        <v>16.9115</v>
      </c>
      <c r="W52">
        <v>162.56262126659379</v>
      </c>
      <c r="X52">
        <v>0.11404673054496554</v>
      </c>
      <c r="Y52">
        <v>0.15585270199893972</v>
      </c>
      <c r="Z52">
        <v>0.27639272557095024</v>
      </c>
      <c r="AA52">
        <v>148.39702420072263</v>
      </c>
      <c r="AB52">
        <v>6.3956563549556842</v>
      </c>
      <c r="AC52">
        <v>1.2731524600595436</v>
      </c>
      <c r="AD52">
        <v>2.8670513822346653</v>
      </c>
      <c r="AE52">
        <v>0.91762560151655703</v>
      </c>
      <c r="AF52">
        <v>26.95</v>
      </c>
      <c r="AG52">
        <v>9.7345747858230733E-2</v>
      </c>
      <c r="AH52">
        <v>68.141499999999994</v>
      </c>
      <c r="AI52">
        <v>3.8117090525182009</v>
      </c>
      <c r="AJ52">
        <v>8831.5679999999702</v>
      </c>
      <c r="AK52">
        <v>0.38036382709035987</v>
      </c>
      <c r="AL52">
        <v>28348508.433000006</v>
      </c>
      <c r="AM52">
        <v>2749.1777695500004</v>
      </c>
    </row>
    <row r="53" spans="1:39" ht="15" x14ac:dyDescent="0.25">
      <c r="A53" t="s">
        <v>178</v>
      </c>
      <c r="B53">
        <v>1996066.4</v>
      </c>
      <c r="C53">
        <v>0.34071905449961926</v>
      </c>
      <c r="D53">
        <v>1740810.1</v>
      </c>
      <c r="E53">
        <v>2.6630718510010651E-3</v>
      </c>
      <c r="F53">
        <v>0.75034096573814635</v>
      </c>
      <c r="G53">
        <v>117.42105263157895</v>
      </c>
      <c r="H53">
        <v>222.58199999999997</v>
      </c>
      <c r="I53">
        <v>0</v>
      </c>
      <c r="J53">
        <v>-25.791500000000013</v>
      </c>
      <c r="K53">
        <v>10830.857731722575</v>
      </c>
      <c r="L53">
        <v>6039.2346221500002</v>
      </c>
      <c r="M53">
        <v>7436.1924543249452</v>
      </c>
      <c r="N53">
        <v>0.44320461308673414</v>
      </c>
      <c r="O53">
        <v>0.14743174387270644</v>
      </c>
      <c r="P53">
        <v>2.5374764459050649E-2</v>
      </c>
      <c r="Q53">
        <v>8796.1804919340175</v>
      </c>
      <c r="R53">
        <v>358.29850000000005</v>
      </c>
      <c r="S53">
        <v>62070.41176421335</v>
      </c>
      <c r="T53">
        <v>13.315154822026884</v>
      </c>
      <c r="U53">
        <v>16.855316508860628</v>
      </c>
      <c r="V53">
        <v>33.954999999999998</v>
      </c>
      <c r="W53">
        <v>177.85995058606986</v>
      </c>
      <c r="X53">
        <v>0.11580777741701544</v>
      </c>
      <c r="Y53">
        <v>0.15154977295994709</v>
      </c>
      <c r="Z53">
        <v>0.27355741173826797</v>
      </c>
      <c r="AA53">
        <v>150.84935542306746</v>
      </c>
      <c r="AB53">
        <v>6.1910176477403533</v>
      </c>
      <c r="AC53">
        <v>1.1974755971267861</v>
      </c>
      <c r="AD53">
        <v>3.2015402298964131</v>
      </c>
      <c r="AE53">
        <v>0.89973699339857194</v>
      </c>
      <c r="AF53">
        <v>28.3</v>
      </c>
      <c r="AG53">
        <v>8.2000280056807401E-2</v>
      </c>
      <c r="AH53">
        <v>109.59349999999999</v>
      </c>
      <c r="AI53">
        <v>3.2570592928644557</v>
      </c>
      <c r="AJ53">
        <v>122642.32200000063</v>
      </c>
      <c r="AK53">
        <v>0.46087982385721549</v>
      </c>
      <c r="AL53">
        <v>65410091.001000002</v>
      </c>
      <c r="AM53">
        <v>6039.2346221500002</v>
      </c>
    </row>
    <row r="54" spans="1:39" ht="15" x14ac:dyDescent="0.25">
      <c r="A54" t="s">
        <v>180</v>
      </c>
      <c r="B54">
        <v>859332.57894736843</v>
      </c>
      <c r="C54">
        <v>0.2788715614582486</v>
      </c>
      <c r="D54">
        <v>1104537.6842105263</v>
      </c>
      <c r="E54">
        <v>4.8708673213893406E-3</v>
      </c>
      <c r="F54">
        <v>0.65496482483279972</v>
      </c>
      <c r="G54">
        <v>32.549999999999997</v>
      </c>
      <c r="H54">
        <v>196.16750000000002</v>
      </c>
      <c r="I54">
        <v>16.919</v>
      </c>
      <c r="J54">
        <v>-132.36700000000002</v>
      </c>
      <c r="K54">
        <v>11260.690580191074</v>
      </c>
      <c r="L54">
        <v>2430.6332395500003</v>
      </c>
      <c r="M54">
        <v>3246.2271968649711</v>
      </c>
      <c r="N54">
        <v>0.81211465865391164</v>
      </c>
      <c r="O54">
        <v>0.16710951074017211</v>
      </c>
      <c r="P54">
        <v>1.5054288077939074E-2</v>
      </c>
      <c r="Q54">
        <v>8431.5136201597488</v>
      </c>
      <c r="R54">
        <v>151.95400000000001</v>
      </c>
      <c r="S54">
        <v>55392.267612237905</v>
      </c>
      <c r="T54">
        <v>12.920028429656343</v>
      </c>
      <c r="U54">
        <v>15.995849003974888</v>
      </c>
      <c r="V54">
        <v>21.5535</v>
      </c>
      <c r="W54">
        <v>112.77208989491267</v>
      </c>
      <c r="X54">
        <v>0.1096561922034502</v>
      </c>
      <c r="Y54">
        <v>0.18176733601402617</v>
      </c>
      <c r="Z54">
        <v>0.29730118855729104</v>
      </c>
      <c r="AA54">
        <v>188.08882498646318</v>
      </c>
      <c r="AB54">
        <v>6.2100004516870388</v>
      </c>
      <c r="AC54">
        <v>1.3747134603503537</v>
      </c>
      <c r="AD54">
        <v>2.9880380366422084</v>
      </c>
      <c r="AE54">
        <v>1.232387497665421</v>
      </c>
      <c r="AF54">
        <v>31.9</v>
      </c>
      <c r="AG54">
        <v>4.1151716481911273E-2</v>
      </c>
      <c r="AH54">
        <v>79.323000000000008</v>
      </c>
      <c r="AI54">
        <v>2.9422027840798353</v>
      </c>
      <c r="AJ54">
        <v>72878.544000000227</v>
      </c>
      <c r="AK54">
        <v>0.67712738662211358</v>
      </c>
      <c r="AL54">
        <v>27370608.824500002</v>
      </c>
      <c r="AM54">
        <v>2430.6332395500003</v>
      </c>
    </row>
    <row r="55" spans="1:39" ht="15" x14ac:dyDescent="0.25">
      <c r="A55" t="s">
        <v>182</v>
      </c>
      <c r="B55">
        <v>669217.69999999995</v>
      </c>
      <c r="C55">
        <v>0.33413339069699316</v>
      </c>
      <c r="D55">
        <v>631054.6</v>
      </c>
      <c r="E55">
        <v>6.3366432982942438E-3</v>
      </c>
      <c r="F55">
        <v>0.69479930378809496</v>
      </c>
      <c r="G55">
        <v>44.058823529411768</v>
      </c>
      <c r="H55">
        <v>74.749499999999983</v>
      </c>
      <c r="I55">
        <v>0.05</v>
      </c>
      <c r="J55">
        <v>-3.9084999999999752</v>
      </c>
      <c r="K55">
        <v>9944.5164162127821</v>
      </c>
      <c r="L55">
        <v>2317.6129176000004</v>
      </c>
      <c r="M55">
        <v>2789.3110789207881</v>
      </c>
      <c r="N55">
        <v>0.4456452215582008</v>
      </c>
      <c r="O55">
        <v>0.13971399446863353</v>
      </c>
      <c r="P55">
        <v>6.1578887879080923E-3</v>
      </c>
      <c r="Q55">
        <v>8262.8072141803987</v>
      </c>
      <c r="R55">
        <v>140.5635</v>
      </c>
      <c r="S55">
        <v>55015.718959758393</v>
      </c>
      <c r="T55">
        <v>13.757838983804472</v>
      </c>
      <c r="U55">
        <v>16.488013727603537</v>
      </c>
      <c r="V55">
        <v>16.209</v>
      </c>
      <c r="W55">
        <v>142.98309072737365</v>
      </c>
      <c r="X55">
        <v>0.11373231661583449</v>
      </c>
      <c r="Y55">
        <v>0.16244373098938461</v>
      </c>
      <c r="Z55">
        <v>0.29123307603818727</v>
      </c>
      <c r="AA55">
        <v>168.8350530964438</v>
      </c>
      <c r="AB55">
        <v>5.670553050478885</v>
      </c>
      <c r="AC55">
        <v>1.3052535482883345</v>
      </c>
      <c r="AD55">
        <v>2.6562837805201864</v>
      </c>
      <c r="AE55">
        <v>1.1719479120778913</v>
      </c>
      <c r="AF55">
        <v>80.75</v>
      </c>
      <c r="AG55">
        <v>2.4462378248206434E-2</v>
      </c>
      <c r="AH55">
        <v>20.456</v>
      </c>
      <c r="AI55">
        <v>3.0761937770034105</v>
      </c>
      <c r="AJ55">
        <v>48359.659499999951</v>
      </c>
      <c r="AK55">
        <v>0.49305436554521676</v>
      </c>
      <c r="AL55">
        <v>23047539.705499999</v>
      </c>
      <c r="AM55">
        <v>2317.6129176000004</v>
      </c>
    </row>
    <row r="56" spans="1:39" ht="15" x14ac:dyDescent="0.25">
      <c r="A56" t="s">
        <v>184</v>
      </c>
      <c r="B56">
        <v>1032100.2631578947</v>
      </c>
      <c r="C56">
        <v>0.25883327490956859</v>
      </c>
      <c r="D56">
        <v>1055772.8421052631</v>
      </c>
      <c r="E56">
        <v>2.9195366037466437E-3</v>
      </c>
      <c r="F56">
        <v>0.67291174535509501</v>
      </c>
      <c r="G56">
        <v>57.5</v>
      </c>
      <c r="H56">
        <v>212.2235</v>
      </c>
      <c r="I56">
        <v>17.8185</v>
      </c>
      <c r="J56">
        <v>-202.34</v>
      </c>
      <c r="K56">
        <v>11447.726211530618</v>
      </c>
      <c r="L56">
        <v>3062.0550817499998</v>
      </c>
      <c r="M56">
        <v>3996.6049290570299</v>
      </c>
      <c r="N56">
        <v>0.71541979987767412</v>
      </c>
      <c r="O56">
        <v>0.1654102628880641</v>
      </c>
      <c r="P56">
        <v>2.5441251061844975E-2</v>
      </c>
      <c r="Q56">
        <v>8770.8364581261303</v>
      </c>
      <c r="R56">
        <v>192.51249999999999</v>
      </c>
      <c r="S56">
        <v>57537.686241153162</v>
      </c>
      <c r="T56">
        <v>11.511460294786051</v>
      </c>
      <c r="U56">
        <v>15.905746804752935</v>
      </c>
      <c r="V56">
        <v>25.6755</v>
      </c>
      <c r="W56">
        <v>119.25980338260209</v>
      </c>
      <c r="X56">
        <v>0.11183376191251287</v>
      </c>
      <c r="Y56">
        <v>0.17010477568080185</v>
      </c>
      <c r="Z56">
        <v>0.28907660790432166</v>
      </c>
      <c r="AA56">
        <v>180.36654640593812</v>
      </c>
      <c r="AB56">
        <v>5.9409246055032812</v>
      </c>
      <c r="AC56">
        <v>1.2674644223719937</v>
      </c>
      <c r="AD56">
        <v>2.7547671884978295</v>
      </c>
      <c r="AE56">
        <v>1.2206629656781722</v>
      </c>
      <c r="AF56">
        <v>45.25</v>
      </c>
      <c r="AG56">
        <v>6.0598355376000758E-2</v>
      </c>
      <c r="AH56">
        <v>69.485500000000002</v>
      </c>
      <c r="AI56">
        <v>2.9914508716331536</v>
      </c>
      <c r="AJ56">
        <v>84924.637000000104</v>
      </c>
      <c r="AK56">
        <v>0.62728278661359005</v>
      </c>
      <c r="AL56">
        <v>35053568.2205</v>
      </c>
      <c r="AM56">
        <v>3062.0550817499998</v>
      </c>
    </row>
    <row r="57" spans="1:39" ht="15" x14ac:dyDescent="0.25">
      <c r="A57" t="s">
        <v>186</v>
      </c>
      <c r="B57">
        <v>640861.19999999995</v>
      </c>
      <c r="C57">
        <v>0.28828431912909969</v>
      </c>
      <c r="D57">
        <v>673320.45</v>
      </c>
      <c r="E57">
        <v>3.4209156235991234E-3</v>
      </c>
      <c r="F57">
        <v>0.69527794466449122</v>
      </c>
      <c r="G57">
        <v>39.157894736842103</v>
      </c>
      <c r="H57">
        <v>45.501000000000005</v>
      </c>
      <c r="I57">
        <v>0</v>
      </c>
      <c r="J57">
        <v>30.745500000000021</v>
      </c>
      <c r="K57">
        <v>10403.854286329633</v>
      </c>
      <c r="L57">
        <v>1669.5308105500001</v>
      </c>
      <c r="M57">
        <v>2086.503542302979</v>
      </c>
      <c r="N57">
        <v>0.5690400607144398</v>
      </c>
      <c r="O57">
        <v>0.16056259833964404</v>
      </c>
      <c r="P57">
        <v>1.6778300420087445E-3</v>
      </c>
      <c r="Q57">
        <v>8324.7188070087614</v>
      </c>
      <c r="R57">
        <v>104.81599999999999</v>
      </c>
      <c r="S57">
        <v>53098.981128835301</v>
      </c>
      <c r="T57">
        <v>14.343707067623265</v>
      </c>
      <c r="U57">
        <v>15.928205718115557</v>
      </c>
      <c r="V57">
        <v>12.538</v>
      </c>
      <c r="W57">
        <v>133.15766554075608</v>
      </c>
      <c r="X57">
        <v>0.11160180964812362</v>
      </c>
      <c r="Y57">
        <v>0.18331731065246709</v>
      </c>
      <c r="Z57">
        <v>0.3006292389686176</v>
      </c>
      <c r="AA57">
        <v>175.17807886615284</v>
      </c>
      <c r="AB57">
        <v>6.0068103316223596</v>
      </c>
      <c r="AC57">
        <v>1.4125115415440881</v>
      </c>
      <c r="AD57">
        <v>2.9090956069303293</v>
      </c>
      <c r="AE57">
        <v>1.2729795228073872</v>
      </c>
      <c r="AF57">
        <v>76.95</v>
      </c>
      <c r="AG57">
        <v>2.6545154424888483E-2</v>
      </c>
      <c r="AH57">
        <v>16.2425</v>
      </c>
      <c r="AI57">
        <v>2.991148620853521</v>
      </c>
      <c r="AJ57">
        <v>-5823.8965000001481</v>
      </c>
      <c r="AK57">
        <v>0.56143318474680426</v>
      </c>
      <c r="AL57">
        <v>17369555.2795</v>
      </c>
      <c r="AM57">
        <v>1669.5308105500001</v>
      </c>
    </row>
    <row r="58" spans="1:39" ht="15" x14ac:dyDescent="0.25">
      <c r="A58" t="s">
        <v>187</v>
      </c>
      <c r="B58">
        <v>277807.84210526315</v>
      </c>
      <c r="C58">
        <v>0.33185062685133671</v>
      </c>
      <c r="D58">
        <v>348353.8</v>
      </c>
      <c r="E58">
        <v>1.85423645667813E-3</v>
      </c>
      <c r="F58">
        <v>0.7072561065141556</v>
      </c>
      <c r="G58">
        <v>52.35</v>
      </c>
      <c r="H58">
        <v>61.1235</v>
      </c>
      <c r="I58">
        <v>0.05</v>
      </c>
      <c r="J58">
        <v>-12.984999999999957</v>
      </c>
      <c r="K58">
        <v>9952.289905629088</v>
      </c>
      <c r="L58">
        <v>2141.2714929000003</v>
      </c>
      <c r="M58">
        <v>2608.8022688788924</v>
      </c>
      <c r="N58">
        <v>0.47123489982273042</v>
      </c>
      <c r="O58">
        <v>0.15013044682373353</v>
      </c>
      <c r="P58">
        <v>6.8654852730001522E-3</v>
      </c>
      <c r="Q58">
        <v>8168.7121014188651</v>
      </c>
      <c r="R58">
        <v>134.38249999999999</v>
      </c>
      <c r="S58">
        <v>53915.580291332575</v>
      </c>
      <c r="T58">
        <v>13.786393317582274</v>
      </c>
      <c r="U58">
        <v>15.934154319944934</v>
      </c>
      <c r="V58">
        <v>14.392500000000002</v>
      </c>
      <c r="W58">
        <v>148.77689719645647</v>
      </c>
      <c r="X58">
        <v>0.11254884964729031</v>
      </c>
      <c r="Y58">
        <v>0.16332674733167621</v>
      </c>
      <c r="Z58">
        <v>0.28287524890697785</v>
      </c>
      <c r="AA58">
        <v>171.50214310406932</v>
      </c>
      <c r="AB58">
        <v>5.249013815901173</v>
      </c>
      <c r="AC58">
        <v>1.3146124357406677</v>
      </c>
      <c r="AD58">
        <v>2.6193308056895268</v>
      </c>
      <c r="AE58">
        <v>1.2740803461953107</v>
      </c>
      <c r="AF58">
        <v>93.35</v>
      </c>
      <c r="AG58">
        <v>2.2519900259263273E-2</v>
      </c>
      <c r="AH58">
        <v>19.965499999999999</v>
      </c>
      <c r="AI58">
        <v>3.1614405163347863</v>
      </c>
      <c r="AJ58">
        <v>22957.335500000045</v>
      </c>
      <c r="AK58">
        <v>0.50662045800425104</v>
      </c>
      <c r="AL58">
        <v>21310554.664000001</v>
      </c>
      <c r="AM58">
        <v>2141.2714929000003</v>
      </c>
    </row>
    <row r="59" spans="1:39" ht="15" x14ac:dyDescent="0.25">
      <c r="A59" t="s">
        <v>189</v>
      </c>
      <c r="B59">
        <v>2582884.2999999998</v>
      </c>
      <c r="C59">
        <v>0.31941549233671429</v>
      </c>
      <c r="D59">
        <v>2510945.7000000002</v>
      </c>
      <c r="E59">
        <v>5.1048873987870587E-3</v>
      </c>
      <c r="F59">
        <v>0.64445582749567831</v>
      </c>
      <c r="G59">
        <v>49.15</v>
      </c>
      <c r="H59">
        <v>437.82249999999993</v>
      </c>
      <c r="I59">
        <v>124.70950000000001</v>
      </c>
      <c r="J59">
        <v>-65.303499999999985</v>
      </c>
      <c r="K59">
        <v>12062.073052177513</v>
      </c>
      <c r="L59">
        <v>3682.6293774999999</v>
      </c>
      <c r="M59">
        <v>4956.8712814344199</v>
      </c>
      <c r="N59">
        <v>0.81293084614784861</v>
      </c>
      <c r="O59">
        <v>0.17251390367479358</v>
      </c>
      <c r="P59">
        <v>3.5938492374121625E-2</v>
      </c>
      <c r="Q59">
        <v>8961.3270253500887</v>
      </c>
      <c r="R59">
        <v>232.95850000000002</v>
      </c>
      <c r="S59">
        <v>59186.91720220555</v>
      </c>
      <c r="T59">
        <v>12.528197082312944</v>
      </c>
      <c r="U59">
        <v>15.808091902635018</v>
      </c>
      <c r="V59">
        <v>28.516500000000001</v>
      </c>
      <c r="W59">
        <v>129.1403004400961</v>
      </c>
      <c r="X59">
        <v>0.11163171468869307</v>
      </c>
      <c r="Y59">
        <v>0.15789602786960447</v>
      </c>
      <c r="Z59">
        <v>0.2786127839598862</v>
      </c>
      <c r="AA59">
        <v>171.15807359031476</v>
      </c>
      <c r="AB59">
        <v>6.7726803355641092</v>
      </c>
      <c r="AC59">
        <v>1.4523447516248902</v>
      </c>
      <c r="AD59">
        <v>3.188309174785334</v>
      </c>
      <c r="AE59">
        <v>0.84471249979825225</v>
      </c>
      <c r="AF59">
        <v>12.8</v>
      </c>
      <c r="AG59">
        <v>9.4259429962573832E-2</v>
      </c>
      <c r="AH59">
        <v>139.93799999999996</v>
      </c>
      <c r="AI59">
        <v>2.7610015229340794</v>
      </c>
      <c r="AJ59">
        <v>210449.43050000025</v>
      </c>
      <c r="AK59">
        <v>0.6831619379330881</v>
      </c>
      <c r="AL59">
        <v>44420144.575499997</v>
      </c>
      <c r="AM59">
        <v>3682.6293774999999</v>
      </c>
    </row>
    <row r="60" spans="1:39" ht="15" x14ac:dyDescent="0.25">
      <c r="A60" t="s">
        <v>190</v>
      </c>
      <c r="B60">
        <v>463867.35</v>
      </c>
      <c r="C60">
        <v>0.35637094699671257</v>
      </c>
      <c r="D60">
        <v>484148.2</v>
      </c>
      <c r="E60">
        <v>2.2024267460487804E-3</v>
      </c>
      <c r="F60">
        <v>0.70228997643180135</v>
      </c>
      <c r="G60">
        <v>58.5</v>
      </c>
      <c r="H60">
        <v>73.877499999999998</v>
      </c>
      <c r="I60">
        <v>0</v>
      </c>
      <c r="J60">
        <v>-69.411500000000046</v>
      </c>
      <c r="K60">
        <v>10134.272781229907</v>
      </c>
      <c r="L60">
        <v>2339.4737498</v>
      </c>
      <c r="M60">
        <v>2863.3463114667506</v>
      </c>
      <c r="N60">
        <v>0.49765282589707649</v>
      </c>
      <c r="O60">
        <v>0.151910744405823</v>
      </c>
      <c r="P60">
        <v>1.1197998225985484E-2</v>
      </c>
      <c r="Q60">
        <v>8280.1249188943257</v>
      </c>
      <c r="R60">
        <v>146.11349999999999</v>
      </c>
      <c r="S60">
        <v>54890.009576459386</v>
      </c>
      <c r="T60">
        <v>14.283416658967173</v>
      </c>
      <c r="U60">
        <v>16.011345630622767</v>
      </c>
      <c r="V60">
        <v>17.266500000000001</v>
      </c>
      <c r="W60">
        <v>135.49206554889523</v>
      </c>
      <c r="X60">
        <v>0.11045255884780232</v>
      </c>
      <c r="Y60">
        <v>0.15617555578897996</v>
      </c>
      <c r="Z60">
        <v>0.28280386038606764</v>
      </c>
      <c r="AA60">
        <v>170.00107397400816</v>
      </c>
      <c r="AB60">
        <v>5.3344011392133082</v>
      </c>
      <c r="AC60">
        <v>1.2263820925664874</v>
      </c>
      <c r="AD60">
        <v>2.8187631723424724</v>
      </c>
      <c r="AE60">
        <v>1.3079509768771052</v>
      </c>
      <c r="AF60">
        <v>77.650000000000006</v>
      </c>
      <c r="AG60">
        <v>2.4830838992348822E-2</v>
      </c>
      <c r="AH60">
        <v>19.402999999999999</v>
      </c>
      <c r="AI60">
        <v>3.1506586975886224</v>
      </c>
      <c r="AJ60">
        <v>21848.101499999873</v>
      </c>
      <c r="AK60">
        <v>0.4910850381004585</v>
      </c>
      <c r="AL60">
        <v>23708865.145</v>
      </c>
      <c r="AM60">
        <v>2339.4737498</v>
      </c>
    </row>
    <row r="61" spans="1:39" ht="15" x14ac:dyDescent="0.25">
      <c r="A61" t="s">
        <v>191</v>
      </c>
      <c r="B61">
        <v>542353.57894736843</v>
      </c>
      <c r="C61">
        <v>0.25504551623254612</v>
      </c>
      <c r="D61">
        <v>541152.94736842101</v>
      </c>
      <c r="E61">
        <v>6.3581123884002026E-3</v>
      </c>
      <c r="F61">
        <v>0.68209657377137722</v>
      </c>
      <c r="G61">
        <v>29.25</v>
      </c>
      <c r="H61">
        <v>77.990000000000009</v>
      </c>
      <c r="I61">
        <v>0.7</v>
      </c>
      <c r="J61">
        <v>-34.537000000000006</v>
      </c>
      <c r="K61">
        <v>10470.07126369696</v>
      </c>
      <c r="L61">
        <v>1994.0305170500001</v>
      </c>
      <c r="M61">
        <v>2493.6415712640132</v>
      </c>
      <c r="N61">
        <v>0.59732865659053158</v>
      </c>
      <c r="O61">
        <v>0.15253556643154081</v>
      </c>
      <c r="P61">
        <v>6.5793113935933975E-3</v>
      </c>
      <c r="Q61">
        <v>8372.350644169459</v>
      </c>
      <c r="R61">
        <v>123.50600000000001</v>
      </c>
      <c r="S61">
        <v>55332.348831230869</v>
      </c>
      <c r="T61">
        <v>13.712694120123716</v>
      </c>
      <c r="U61">
        <v>16.145211706718701</v>
      </c>
      <c r="V61">
        <v>14.734</v>
      </c>
      <c r="W61">
        <v>135.33531403895753</v>
      </c>
      <c r="X61">
        <v>0.11497511426406247</v>
      </c>
      <c r="Y61">
        <v>0.17881861979571514</v>
      </c>
      <c r="Z61">
        <v>0.29995161778896834</v>
      </c>
      <c r="AA61">
        <v>181.20836010803114</v>
      </c>
      <c r="AB61">
        <v>5.627470733529826</v>
      </c>
      <c r="AC61">
        <v>1.3611381972407879</v>
      </c>
      <c r="AD61">
        <v>2.7758439993357968</v>
      </c>
      <c r="AE61">
        <v>1.1591943748632136</v>
      </c>
      <c r="AF61">
        <v>34.549999999999997</v>
      </c>
      <c r="AG61">
        <v>2.4011557065297822E-2</v>
      </c>
      <c r="AH61">
        <v>52.308500000000002</v>
      </c>
      <c r="AI61">
        <v>3.0188550232448739</v>
      </c>
      <c r="AJ61">
        <v>-3166.4270000000251</v>
      </c>
      <c r="AK61">
        <v>0.5829725222659925</v>
      </c>
      <c r="AL61">
        <v>20877641.615499996</v>
      </c>
      <c r="AM61">
        <v>1994.0305170500001</v>
      </c>
    </row>
    <row r="62" spans="1:39" ht="15" x14ac:dyDescent="0.25">
      <c r="A62" t="s">
        <v>193</v>
      </c>
      <c r="B62">
        <v>2898453.35</v>
      </c>
      <c r="C62">
        <v>0.56617509873799365</v>
      </c>
      <c r="D62">
        <v>3091246.85</v>
      </c>
      <c r="E62">
        <v>3.4555942701351167E-3</v>
      </c>
      <c r="F62">
        <v>0.77928423935102265</v>
      </c>
      <c r="G62">
        <v>32.473684210526315</v>
      </c>
      <c r="H62">
        <v>26.885000000000002</v>
      </c>
      <c r="I62">
        <v>0</v>
      </c>
      <c r="J62">
        <v>-4.5855000000000032</v>
      </c>
      <c r="K62">
        <v>12614.77309371768</v>
      </c>
      <c r="L62">
        <v>2588.1255931000001</v>
      </c>
      <c r="M62">
        <v>2952.9837124722717</v>
      </c>
      <c r="N62">
        <v>0.11615706086732566</v>
      </c>
      <c r="O62">
        <v>0.10262396753778311</v>
      </c>
      <c r="P62">
        <v>1.78068962815667E-2</v>
      </c>
      <c r="Q62">
        <v>11056.145334329056</v>
      </c>
      <c r="R62">
        <v>160.76900000000001</v>
      </c>
      <c r="S62">
        <v>70856.358906256806</v>
      </c>
      <c r="T62">
        <v>15.029016788062375</v>
      </c>
      <c r="U62">
        <v>16.098411964371241</v>
      </c>
      <c r="V62">
        <v>16.861499999999999</v>
      </c>
      <c r="W62">
        <v>153.49320007709869</v>
      </c>
      <c r="X62">
        <v>0.11622002096629258</v>
      </c>
      <c r="Y62">
        <v>0.14240513161226132</v>
      </c>
      <c r="Z62">
        <v>0.26626913449682776</v>
      </c>
      <c r="AA62">
        <v>175.25295186958678</v>
      </c>
      <c r="AB62">
        <v>6.8125909942674516</v>
      </c>
      <c r="AC62">
        <v>1.5111473595477189</v>
      </c>
      <c r="AD62">
        <v>3.3071136223612929</v>
      </c>
      <c r="AE62">
        <v>0.83798568693814379</v>
      </c>
      <c r="AF62">
        <v>24.4</v>
      </c>
      <c r="AG62">
        <v>8.5153577005845402E-2</v>
      </c>
      <c r="AH62">
        <v>79.569499999999991</v>
      </c>
      <c r="AI62">
        <v>14.537670699146583</v>
      </c>
      <c r="AJ62">
        <v>-19182.084210526315</v>
      </c>
      <c r="AK62">
        <v>0.2669689479168833</v>
      </c>
      <c r="AL62">
        <v>32648617.095000006</v>
      </c>
      <c r="AM62">
        <v>2588.1255931000001</v>
      </c>
    </row>
    <row r="63" spans="1:39" ht="15" x14ac:dyDescent="0.25">
      <c r="A63" t="s">
        <v>194</v>
      </c>
      <c r="B63">
        <v>1834346.2</v>
      </c>
      <c r="C63">
        <v>0.30086038114413149</v>
      </c>
      <c r="D63">
        <v>1921623.25</v>
      </c>
      <c r="E63">
        <v>5.3445172595589282E-3</v>
      </c>
      <c r="F63">
        <v>0.65704599188901269</v>
      </c>
      <c r="G63">
        <v>64.3</v>
      </c>
      <c r="H63">
        <v>386.27100000000007</v>
      </c>
      <c r="I63">
        <v>36.452499999999993</v>
      </c>
      <c r="J63">
        <v>-67.567500000000024</v>
      </c>
      <c r="K63">
        <v>11708.79441415345</v>
      </c>
      <c r="L63">
        <v>3652.0894979000004</v>
      </c>
      <c r="M63">
        <v>4837.2276991049848</v>
      </c>
      <c r="N63">
        <v>0.74999420416038221</v>
      </c>
      <c r="O63">
        <v>0.16756365209611743</v>
      </c>
      <c r="P63">
        <v>2.8105828487780003E-2</v>
      </c>
      <c r="Q63">
        <v>8840.0976288364564</v>
      </c>
      <c r="R63">
        <v>224.2895</v>
      </c>
      <c r="S63">
        <v>60073.717442412599</v>
      </c>
      <c r="T63">
        <v>12.061197693159956</v>
      </c>
      <c r="U63">
        <v>16.282926743784262</v>
      </c>
      <c r="V63">
        <v>29.604500000000002</v>
      </c>
      <c r="W63">
        <v>123.36264749953556</v>
      </c>
      <c r="X63">
        <v>0.11370508804030885</v>
      </c>
      <c r="Y63">
        <v>0.15950840726033705</v>
      </c>
      <c r="Z63">
        <v>0.28041910080285909</v>
      </c>
      <c r="AA63">
        <v>163.51264128203223</v>
      </c>
      <c r="AB63">
        <v>6.5386631258678527</v>
      </c>
      <c r="AC63">
        <v>1.3681781165873026</v>
      </c>
      <c r="AD63">
        <v>3.0009605688766943</v>
      </c>
      <c r="AE63">
        <v>0.8902989618384346</v>
      </c>
      <c r="AF63">
        <v>29.45</v>
      </c>
      <c r="AG63">
        <v>8.6854387443457332E-2</v>
      </c>
      <c r="AH63">
        <v>119.85950000000003</v>
      </c>
      <c r="AI63">
        <v>2.7753965390534359</v>
      </c>
      <c r="AJ63">
        <v>173444.42000000062</v>
      </c>
      <c r="AK63">
        <v>0.62938672997701151</v>
      </c>
      <c r="AL63">
        <v>42761565.112999998</v>
      </c>
      <c r="AM63">
        <v>3652.0894979000004</v>
      </c>
    </row>
    <row r="64" spans="1:39" ht="15" x14ac:dyDescent="0.25">
      <c r="A64" t="s">
        <v>195</v>
      </c>
      <c r="B64">
        <v>689881.15</v>
      </c>
      <c r="C64">
        <v>0.32621224114979613</v>
      </c>
      <c r="D64">
        <v>753692.25</v>
      </c>
      <c r="E64">
        <v>6.2778987810148974E-3</v>
      </c>
      <c r="F64">
        <v>0.70317565209935939</v>
      </c>
      <c r="G64">
        <v>41.95</v>
      </c>
      <c r="H64">
        <v>66.814499999999995</v>
      </c>
      <c r="I64">
        <v>0.05</v>
      </c>
      <c r="J64">
        <v>7.6444999999999652</v>
      </c>
      <c r="K64">
        <v>9997.6231445106278</v>
      </c>
      <c r="L64">
        <v>2177.5920004999998</v>
      </c>
      <c r="M64">
        <v>2649.9302469143358</v>
      </c>
      <c r="N64">
        <v>0.46042222198639093</v>
      </c>
      <c r="O64">
        <v>0.15163506185923833</v>
      </c>
      <c r="P64">
        <v>6.3866798265270353E-3</v>
      </c>
      <c r="Q64">
        <v>8215.5914137176078</v>
      </c>
      <c r="R64">
        <v>131.32550000000001</v>
      </c>
      <c r="S64">
        <v>54748.037711640165</v>
      </c>
      <c r="T64">
        <v>14.034593433872326</v>
      </c>
      <c r="U64">
        <v>16.581638756372527</v>
      </c>
      <c r="V64">
        <v>15.253</v>
      </c>
      <c r="W64">
        <v>142.76483318035793</v>
      </c>
      <c r="X64">
        <v>0.11003488915122757</v>
      </c>
      <c r="Y64">
        <v>0.15790308829468391</v>
      </c>
      <c r="Z64">
        <v>0.28511289091512143</v>
      </c>
      <c r="AA64">
        <v>176.21512657646264</v>
      </c>
      <c r="AB64">
        <v>5.5632367375929599</v>
      </c>
      <c r="AC64">
        <v>1.3545216615612259</v>
      </c>
      <c r="AD64">
        <v>2.8856126157128568</v>
      </c>
      <c r="AE64">
        <v>1.1474618935645393</v>
      </c>
      <c r="AF64">
        <v>77.5</v>
      </c>
      <c r="AG64">
        <v>2.3360669059639204E-2</v>
      </c>
      <c r="AH64">
        <v>19.1785</v>
      </c>
      <c r="AI64">
        <v>3.0911835329378676</v>
      </c>
      <c r="AJ64">
        <v>38358.569999999949</v>
      </c>
      <c r="AK64">
        <v>0.50592683200951283</v>
      </c>
      <c r="AL64">
        <v>21770744.183499999</v>
      </c>
      <c r="AM64">
        <v>2177.5920004999998</v>
      </c>
    </row>
    <row r="65" spans="1:39" ht="15" x14ac:dyDescent="0.25">
      <c r="A65" t="s">
        <v>197</v>
      </c>
      <c r="B65">
        <v>3640435.15</v>
      </c>
      <c r="C65">
        <v>0.30509889060188194</v>
      </c>
      <c r="D65">
        <v>3425788.4</v>
      </c>
      <c r="E65">
        <v>4.0869928743877968E-3</v>
      </c>
      <c r="F65">
        <v>0.69231915732914162</v>
      </c>
      <c r="G65">
        <v>108.8</v>
      </c>
      <c r="H65">
        <v>716.76699999999983</v>
      </c>
      <c r="I65">
        <v>153.63200000000001</v>
      </c>
      <c r="J65">
        <v>-133.19550000000001</v>
      </c>
      <c r="K65">
        <v>11349.29555931994</v>
      </c>
      <c r="L65">
        <v>6759.1194898000003</v>
      </c>
      <c r="M65">
        <v>8845.0354757684963</v>
      </c>
      <c r="N65">
        <v>0.6889077774371144</v>
      </c>
      <c r="O65">
        <v>0.16391009321878133</v>
      </c>
      <c r="P65">
        <v>4.5624677181010286E-2</v>
      </c>
      <c r="Q65">
        <v>8672.8023896178875</v>
      </c>
      <c r="R65">
        <v>417.11149999999998</v>
      </c>
      <c r="S65">
        <v>61703.229606376241</v>
      </c>
      <c r="T65">
        <v>12.731967351655374</v>
      </c>
      <c r="U65">
        <v>16.204586758696419</v>
      </c>
      <c r="V65">
        <v>44.773499999999999</v>
      </c>
      <c r="W65">
        <v>150.96249991177817</v>
      </c>
      <c r="X65">
        <v>0.11449364425986447</v>
      </c>
      <c r="Y65">
        <v>0.15146178679149053</v>
      </c>
      <c r="Z65">
        <v>0.27366366017989963</v>
      </c>
      <c r="AA65">
        <v>154.02831708643245</v>
      </c>
      <c r="AB65">
        <v>6.3768750157286203</v>
      </c>
      <c r="AC65">
        <v>1.4490052341965072</v>
      </c>
      <c r="AD65">
        <v>3.1992690331667841</v>
      </c>
      <c r="AE65">
        <v>0.82681623148351024</v>
      </c>
      <c r="AF65">
        <v>24.95</v>
      </c>
      <c r="AG65">
        <v>0.12751048056170983</v>
      </c>
      <c r="AH65">
        <v>137.51399999999998</v>
      </c>
      <c r="AI65">
        <v>2.8215565710176138</v>
      </c>
      <c r="AJ65">
        <v>368201.13350000046</v>
      </c>
      <c r="AK65">
        <v>0.61293412644234635</v>
      </c>
      <c r="AL65">
        <v>76711244.810499996</v>
      </c>
      <c r="AM65">
        <v>6759.1194898000003</v>
      </c>
    </row>
    <row r="66" spans="1:39" ht="15" x14ac:dyDescent="0.25">
      <c r="A66" t="s">
        <v>199</v>
      </c>
      <c r="B66">
        <v>904287.2</v>
      </c>
      <c r="C66">
        <v>0.35339973192658874</v>
      </c>
      <c r="D66">
        <v>859283.15</v>
      </c>
      <c r="E66">
        <v>6.7496747081734303E-3</v>
      </c>
      <c r="F66">
        <v>0.70374838606118861</v>
      </c>
      <c r="G66">
        <v>38.210526315789473</v>
      </c>
      <c r="H66">
        <v>55.743000000000009</v>
      </c>
      <c r="I66">
        <v>0</v>
      </c>
      <c r="J66">
        <v>44.884000000000015</v>
      </c>
      <c r="K66">
        <v>10707.410652655379</v>
      </c>
      <c r="L66">
        <v>1990.0611316999998</v>
      </c>
      <c r="M66">
        <v>2367.9474754785488</v>
      </c>
      <c r="N66">
        <v>0.38266222163711838</v>
      </c>
      <c r="O66">
        <v>0.12911191603973979</v>
      </c>
      <c r="P66">
        <v>1.0883883316437318E-2</v>
      </c>
      <c r="Q66">
        <v>8998.6800727890713</v>
      </c>
      <c r="R66">
        <v>123.12100000000001</v>
      </c>
      <c r="S66">
        <v>59873.25462837371</v>
      </c>
      <c r="T66">
        <v>13.924107179116481</v>
      </c>
      <c r="U66">
        <v>16.163458156610169</v>
      </c>
      <c r="V66">
        <v>14.173999999999998</v>
      </c>
      <c r="W66">
        <v>140.40222461549317</v>
      </c>
      <c r="X66">
        <v>0.11426352869517825</v>
      </c>
      <c r="Y66">
        <v>0.15566579798017011</v>
      </c>
      <c r="Z66">
        <v>0.27626697259880939</v>
      </c>
      <c r="AA66">
        <v>174.13480142892433</v>
      </c>
      <c r="AB66">
        <v>5.9442365344842951</v>
      </c>
      <c r="AC66">
        <v>1.2331542634896111</v>
      </c>
      <c r="AD66">
        <v>2.9001180560104514</v>
      </c>
      <c r="AE66">
        <v>1.1601925670122464</v>
      </c>
      <c r="AF66">
        <v>42.9</v>
      </c>
      <c r="AG66">
        <v>3.9373676302874465E-2</v>
      </c>
      <c r="AH66">
        <v>41.826999999999998</v>
      </c>
      <c r="AI66">
        <v>3.4384137331746785</v>
      </c>
      <c r="AJ66">
        <v>11708.721500000102</v>
      </c>
      <c r="AK66">
        <v>0.44820608060318706</v>
      </c>
      <c r="AL66">
        <v>21308401.761</v>
      </c>
      <c r="AM66">
        <v>1990.0611316999998</v>
      </c>
    </row>
    <row r="67" spans="1:39" ht="15" x14ac:dyDescent="0.25">
      <c r="A67" t="s">
        <v>201</v>
      </c>
      <c r="B67">
        <v>590485.36842105258</v>
      </c>
      <c r="C67">
        <v>0.27641682832016734</v>
      </c>
      <c r="D67">
        <v>627083.10526315786</v>
      </c>
      <c r="E67">
        <v>6.1597886050165458E-3</v>
      </c>
      <c r="F67">
        <v>0.70662981024328231</v>
      </c>
      <c r="G67">
        <v>43.15</v>
      </c>
      <c r="H67">
        <v>88.328999999999994</v>
      </c>
      <c r="I67">
        <v>0.05</v>
      </c>
      <c r="J67">
        <v>-20.253999999999962</v>
      </c>
      <c r="K67">
        <v>10552.849443301013</v>
      </c>
      <c r="L67">
        <v>2247.51300025</v>
      </c>
      <c r="M67">
        <v>2791.2869963877015</v>
      </c>
      <c r="N67">
        <v>0.57660444903137331</v>
      </c>
      <c r="O67">
        <v>0.1576554581711368</v>
      </c>
      <c r="P67">
        <v>6.9413522183251718E-3</v>
      </c>
      <c r="Q67">
        <v>8497.0360784089316</v>
      </c>
      <c r="R67">
        <v>142.96950000000001</v>
      </c>
      <c r="S67">
        <v>54511.927203004838</v>
      </c>
      <c r="T67">
        <v>13.182881663571601</v>
      </c>
      <c r="U67">
        <v>15.720227043180541</v>
      </c>
      <c r="V67">
        <v>17.9895</v>
      </c>
      <c r="W67">
        <v>124.93471192918093</v>
      </c>
      <c r="X67">
        <v>0.1142739239601691</v>
      </c>
      <c r="Y67">
        <v>0.18251670480828322</v>
      </c>
      <c r="Z67">
        <v>0.30226865232044059</v>
      </c>
      <c r="AA67">
        <v>175.74007356400827</v>
      </c>
      <c r="AB67">
        <v>5.8813263292319249</v>
      </c>
      <c r="AC67">
        <v>1.5039618677592503</v>
      </c>
      <c r="AD67">
        <v>3.0088511869392258</v>
      </c>
      <c r="AE67">
        <v>1.2781312887372671</v>
      </c>
      <c r="AF67">
        <v>81.05</v>
      </c>
      <c r="AG67">
        <v>2.5149954574060291E-2</v>
      </c>
      <c r="AH67">
        <v>22.130999999999997</v>
      </c>
      <c r="AI67">
        <v>2.9628685798633456</v>
      </c>
      <c r="AJ67">
        <v>-22841.691000000108</v>
      </c>
      <c r="AK67">
        <v>0.57376617812711339</v>
      </c>
      <c r="AL67">
        <v>23717666.313500006</v>
      </c>
      <c r="AM67">
        <v>2247.51300025</v>
      </c>
    </row>
    <row r="68" spans="1:39" ht="15" x14ac:dyDescent="0.25">
      <c r="A68" t="s">
        <v>203</v>
      </c>
      <c r="B68">
        <v>830448.4</v>
      </c>
      <c r="C68">
        <v>0.39223038863626292</v>
      </c>
      <c r="D68">
        <v>795358.2</v>
      </c>
      <c r="E68">
        <v>3.4051828879948141E-3</v>
      </c>
      <c r="F68">
        <v>0.69894374542146942</v>
      </c>
      <c r="G68">
        <v>40.950000000000003</v>
      </c>
      <c r="H68">
        <v>41.914500000000004</v>
      </c>
      <c r="I68">
        <v>0</v>
      </c>
      <c r="J68">
        <v>69.573500000000038</v>
      </c>
      <c r="K68">
        <v>9572.4527204067781</v>
      </c>
      <c r="L68">
        <v>1580.4187659499999</v>
      </c>
      <c r="M68">
        <v>1804.4933613076732</v>
      </c>
      <c r="N68">
        <v>0.26894397308330059</v>
      </c>
      <c r="O68">
        <v>0.11345595139919569</v>
      </c>
      <c r="P68">
        <v>6.6976113407747791E-3</v>
      </c>
      <c r="Q68">
        <v>8383.784745285373</v>
      </c>
      <c r="R68">
        <v>92.635000000000005</v>
      </c>
      <c r="S68">
        <v>56420.524024396829</v>
      </c>
      <c r="T68">
        <v>13.549414368219356</v>
      </c>
      <c r="U68">
        <v>17.060708867598638</v>
      </c>
      <c r="V68">
        <v>11.5345</v>
      </c>
      <c r="W68">
        <v>137.01666877194504</v>
      </c>
      <c r="X68">
        <v>0.11455040271939423</v>
      </c>
      <c r="Y68">
        <v>0.15096981997916145</v>
      </c>
      <c r="Z68">
        <v>0.27208498879643606</v>
      </c>
      <c r="AA68">
        <v>160.04856146336246</v>
      </c>
      <c r="AB68">
        <v>5.3882069946381357</v>
      </c>
      <c r="AC68">
        <v>1.2120898302488201</v>
      </c>
      <c r="AD68">
        <v>2.6757764483210202</v>
      </c>
      <c r="AE68">
        <v>1.140131688800063</v>
      </c>
      <c r="AF68">
        <v>49.6</v>
      </c>
      <c r="AG68">
        <v>5.594966645069166E-2</v>
      </c>
      <c r="AH68">
        <v>22.488500000000002</v>
      </c>
      <c r="AI68">
        <v>4.2816919824123438</v>
      </c>
      <c r="AJ68">
        <v>-14763.086999999941</v>
      </c>
      <c r="AK68">
        <v>0.39492996139351622</v>
      </c>
      <c r="AL68">
        <v>15128483.915500004</v>
      </c>
      <c r="AM68">
        <v>1580.4187659499999</v>
      </c>
    </row>
    <row r="69" spans="1:39" ht="15" x14ac:dyDescent="0.25">
      <c r="A69" t="s">
        <v>205</v>
      </c>
      <c r="B69">
        <v>840456.75</v>
      </c>
      <c r="C69">
        <v>0.27230683544146383</v>
      </c>
      <c r="D69">
        <v>1001703</v>
      </c>
      <c r="E69">
        <v>7.4125015157872594E-3</v>
      </c>
      <c r="F69">
        <v>0.64999657468376149</v>
      </c>
      <c r="G69">
        <v>22.631578947368421</v>
      </c>
      <c r="H69">
        <v>125.17149999999999</v>
      </c>
      <c r="I69">
        <v>6.9060000000000006</v>
      </c>
      <c r="J69">
        <v>-166.91799999999998</v>
      </c>
      <c r="K69">
        <v>11718.3803479007</v>
      </c>
      <c r="L69">
        <v>2018.2825110499998</v>
      </c>
      <c r="M69">
        <v>2766.302842597489</v>
      </c>
      <c r="N69">
        <v>0.95082287565958035</v>
      </c>
      <c r="O69">
        <v>0.17095736055825739</v>
      </c>
      <c r="P69">
        <v>5.2899173884460729E-3</v>
      </c>
      <c r="Q69">
        <v>8549.6792866656306</v>
      </c>
      <c r="R69">
        <v>130.53000000000003</v>
      </c>
      <c r="S69">
        <v>54169.940088485397</v>
      </c>
      <c r="T69">
        <v>12.369570213743966</v>
      </c>
      <c r="U69">
        <v>15.46221183674251</v>
      </c>
      <c r="V69">
        <v>18.826999999999998</v>
      </c>
      <c r="W69">
        <v>107.20149312423648</v>
      </c>
      <c r="X69">
        <v>0.10736309445252155</v>
      </c>
      <c r="Y69">
        <v>0.18540393007446554</v>
      </c>
      <c r="Z69">
        <v>0.29806255077817728</v>
      </c>
      <c r="AA69">
        <v>188.01109256136215</v>
      </c>
      <c r="AB69">
        <v>6.9215364525067891</v>
      </c>
      <c r="AC69">
        <v>1.4328562758344436</v>
      </c>
      <c r="AD69">
        <v>2.9132812091936025</v>
      </c>
      <c r="AE69">
        <v>1.1463137300882287</v>
      </c>
      <c r="AF69">
        <v>29.65</v>
      </c>
      <c r="AG69">
        <v>2.8542250901309039E-2</v>
      </c>
      <c r="AH69">
        <v>67.647000000000006</v>
      </c>
      <c r="AI69">
        <v>2.8096989007579194</v>
      </c>
      <c r="AJ69">
        <v>52542.419499999844</v>
      </c>
      <c r="AK69">
        <v>0.74646278186000425</v>
      </c>
      <c r="AL69">
        <v>23651002.114</v>
      </c>
      <c r="AM69">
        <v>2018.2825110499998</v>
      </c>
    </row>
    <row r="70" spans="1:39" ht="15" x14ac:dyDescent="0.25">
      <c r="A70" t="s">
        <v>207</v>
      </c>
      <c r="B70">
        <v>1019401.2</v>
      </c>
      <c r="C70">
        <v>0.32239760542561952</v>
      </c>
      <c r="D70">
        <v>1062083.8</v>
      </c>
      <c r="E70">
        <v>1.2183116674462553E-3</v>
      </c>
      <c r="F70">
        <v>0.69667438763432976</v>
      </c>
      <c r="G70">
        <v>50.263157894736842</v>
      </c>
      <c r="H70">
        <v>45.678999999999995</v>
      </c>
      <c r="I70">
        <v>0</v>
      </c>
      <c r="J70">
        <v>-9.7330000000000041</v>
      </c>
      <c r="K70">
        <v>10161.29665739198</v>
      </c>
      <c r="L70">
        <v>1942.8360765000002</v>
      </c>
      <c r="M70">
        <v>2372.2995655303266</v>
      </c>
      <c r="N70">
        <v>0.45091011740330939</v>
      </c>
      <c r="O70">
        <v>0.15178188845516841</v>
      </c>
      <c r="P70">
        <v>1.8412823620428587E-3</v>
      </c>
      <c r="Q70">
        <v>8321.7710009514522</v>
      </c>
      <c r="R70">
        <v>116.9</v>
      </c>
      <c r="S70">
        <v>54131.41581479898</v>
      </c>
      <c r="T70">
        <v>14.855004277159965</v>
      </c>
      <c r="U70">
        <v>16.619641372968346</v>
      </c>
      <c r="V70">
        <v>13.981</v>
      </c>
      <c r="W70">
        <v>138.96259756097561</v>
      </c>
      <c r="X70">
        <v>0.11435642757141869</v>
      </c>
      <c r="Y70">
        <v>0.16998196275297237</v>
      </c>
      <c r="Z70">
        <v>0.2909818602565919</v>
      </c>
      <c r="AA70">
        <v>178.75481323449679</v>
      </c>
      <c r="AB70">
        <v>5.5585055441930162</v>
      </c>
      <c r="AC70">
        <v>1.3584875924044166</v>
      </c>
      <c r="AD70">
        <v>2.7907484826138749</v>
      </c>
      <c r="AE70">
        <v>1.3263903543235016</v>
      </c>
      <c r="AF70">
        <v>120.7</v>
      </c>
      <c r="AG70">
        <v>2.174050711308197E-2</v>
      </c>
      <c r="AH70">
        <v>10.009</v>
      </c>
      <c r="AI70">
        <v>3.1542755985430051</v>
      </c>
      <c r="AJ70">
        <v>25418.735500000068</v>
      </c>
      <c r="AK70">
        <v>0.54233402594071667</v>
      </c>
      <c r="AL70">
        <v>19741733.73</v>
      </c>
      <c r="AM70">
        <v>1942.8360765000002</v>
      </c>
    </row>
    <row r="71" spans="1:39" ht="15" x14ac:dyDescent="0.25">
      <c r="A71" t="s">
        <v>209</v>
      </c>
      <c r="B71">
        <v>252208.5</v>
      </c>
      <c r="C71">
        <v>0.29931296033797417</v>
      </c>
      <c r="D71">
        <v>-6754.85</v>
      </c>
      <c r="E71">
        <v>3.0871761405442295E-3</v>
      </c>
      <c r="F71">
        <v>0.76311899835879693</v>
      </c>
      <c r="G71">
        <v>63.25</v>
      </c>
      <c r="H71">
        <v>90.986000000000004</v>
      </c>
      <c r="I71">
        <v>0</v>
      </c>
      <c r="J71">
        <v>29.364000000000019</v>
      </c>
      <c r="K71">
        <v>10928.853571426718</v>
      </c>
      <c r="L71">
        <v>3187.2832108000002</v>
      </c>
      <c r="M71">
        <v>3831.7050193912278</v>
      </c>
      <c r="N71">
        <v>0.391102480029416</v>
      </c>
      <c r="O71">
        <v>0.13387047585046688</v>
      </c>
      <c r="P71">
        <v>1.7793402028985456E-2</v>
      </c>
      <c r="Q71">
        <v>9090.822838714821</v>
      </c>
      <c r="R71">
        <v>194.98049999999998</v>
      </c>
      <c r="S71">
        <v>60698.485163900994</v>
      </c>
      <c r="T71">
        <v>12.933088180612932</v>
      </c>
      <c r="U71">
        <v>16.3466767743441</v>
      </c>
      <c r="V71">
        <v>21.637499999999999</v>
      </c>
      <c r="W71">
        <v>147.30367236510691</v>
      </c>
      <c r="X71">
        <v>0.11604547317162127</v>
      </c>
      <c r="Y71">
        <v>0.15476227072021909</v>
      </c>
      <c r="Z71">
        <v>0.2775498778635046</v>
      </c>
      <c r="AA71">
        <v>174.02687910522343</v>
      </c>
      <c r="AB71">
        <v>6.0680257230860102</v>
      </c>
      <c r="AC71">
        <v>1.142544350684489</v>
      </c>
      <c r="AD71">
        <v>2.9182083577358515</v>
      </c>
      <c r="AE71">
        <v>1.0194951452162893</v>
      </c>
      <c r="AF71">
        <v>37.15</v>
      </c>
      <c r="AG71">
        <v>6.1857953700117853E-2</v>
      </c>
      <c r="AH71">
        <v>66.299000000000007</v>
      </c>
      <c r="AI71">
        <v>3.5064492137884797</v>
      </c>
      <c r="AJ71">
        <v>19059.357000000076</v>
      </c>
      <c r="AK71">
        <v>0.45395889221666891</v>
      </c>
      <c r="AL71">
        <v>34833351.501499996</v>
      </c>
      <c r="AM71">
        <v>3187.2832108000002</v>
      </c>
    </row>
    <row r="72" spans="1:39" ht="15" x14ac:dyDescent="0.25">
      <c r="A72" t="s">
        <v>211</v>
      </c>
      <c r="B72">
        <v>487505.4</v>
      </c>
      <c r="C72">
        <v>0.31250713959420073</v>
      </c>
      <c r="D72">
        <v>595672.94999999995</v>
      </c>
      <c r="E72">
        <v>2.7610094792677284E-3</v>
      </c>
      <c r="F72">
        <v>0.70436147438675611</v>
      </c>
      <c r="G72">
        <v>42.65</v>
      </c>
      <c r="H72">
        <v>50.389500000000005</v>
      </c>
      <c r="I72">
        <v>0</v>
      </c>
      <c r="J72">
        <v>-24.738999999999976</v>
      </c>
      <c r="K72">
        <v>10511.51257415767</v>
      </c>
      <c r="L72">
        <v>1711.15915565</v>
      </c>
      <c r="M72">
        <v>2113.4057030011927</v>
      </c>
      <c r="N72">
        <v>0.5353724829891745</v>
      </c>
      <c r="O72">
        <v>0.15617461012765141</v>
      </c>
      <c r="P72">
        <v>1.7134298936011419E-3</v>
      </c>
      <c r="Q72">
        <v>8510.8462400083954</v>
      </c>
      <c r="R72">
        <v>108.66399999999999</v>
      </c>
      <c r="S72">
        <v>53100.190463262879</v>
      </c>
      <c r="T72">
        <v>14.866469115806519</v>
      </c>
      <c r="U72">
        <v>15.747249831130823</v>
      </c>
      <c r="V72">
        <v>11.952</v>
      </c>
      <c r="W72">
        <v>143.16927339775771</v>
      </c>
      <c r="X72">
        <v>0.11110517701848927</v>
      </c>
      <c r="Y72">
        <v>0.18382405094839371</v>
      </c>
      <c r="Z72">
        <v>0.30038338335331255</v>
      </c>
      <c r="AA72">
        <v>189.51244186097748</v>
      </c>
      <c r="AB72">
        <v>5.6893384141372758</v>
      </c>
      <c r="AC72">
        <v>1.4517456599646081</v>
      </c>
      <c r="AD72">
        <v>2.75845091346079</v>
      </c>
      <c r="AE72">
        <v>1.3512830658335526</v>
      </c>
      <c r="AF72">
        <v>117.65</v>
      </c>
      <c r="AG72">
        <v>1.5006182327472122E-2</v>
      </c>
      <c r="AH72">
        <v>9.4050000000000011</v>
      </c>
      <c r="AI72">
        <v>3.1298818280094314</v>
      </c>
      <c r="AJ72">
        <v>-16631.048000000068</v>
      </c>
      <c r="AK72">
        <v>0.55807345380287099</v>
      </c>
      <c r="AL72">
        <v>17986870.980999999</v>
      </c>
      <c r="AM72">
        <v>1711.15915565</v>
      </c>
    </row>
    <row r="73" spans="1:39" ht="15" x14ac:dyDescent="0.25">
      <c r="A73" t="s">
        <v>213</v>
      </c>
      <c r="B73">
        <v>2055075.35</v>
      </c>
      <c r="C73">
        <v>0.30851854937350065</v>
      </c>
      <c r="D73">
        <v>1905648.35</v>
      </c>
      <c r="E73">
        <v>2.868153879071733E-3</v>
      </c>
      <c r="F73">
        <v>0.75440736750238635</v>
      </c>
      <c r="G73">
        <v>123.78947368421052</v>
      </c>
      <c r="H73">
        <v>262.69849999999991</v>
      </c>
      <c r="I73">
        <v>0</v>
      </c>
      <c r="J73">
        <v>-65.763000000000019</v>
      </c>
      <c r="K73">
        <v>11110.533336461678</v>
      </c>
      <c r="L73">
        <v>6727.9691205000008</v>
      </c>
      <c r="M73">
        <v>8198.9988305336592</v>
      </c>
      <c r="N73">
        <v>0.37599090298916304</v>
      </c>
      <c r="O73">
        <v>0.14198487040306268</v>
      </c>
      <c r="P73">
        <v>2.3761605335388215E-2</v>
      </c>
      <c r="Q73">
        <v>9117.1284134863763</v>
      </c>
      <c r="R73">
        <v>392.4135</v>
      </c>
      <c r="S73">
        <v>63980.754451618006</v>
      </c>
      <c r="T73">
        <v>13.332237550441052</v>
      </c>
      <c r="U73">
        <v>17.145101074504314</v>
      </c>
      <c r="V73">
        <v>38.567999999999998</v>
      </c>
      <c r="W73">
        <v>174.44433521313005</v>
      </c>
      <c r="X73">
        <v>0.11775964529307317</v>
      </c>
      <c r="Y73">
        <v>0.15187371855642193</v>
      </c>
      <c r="Z73">
        <v>0.27654997535508147</v>
      </c>
      <c r="AA73">
        <v>147.99896256450128</v>
      </c>
      <c r="AB73">
        <v>6.6357031891448344</v>
      </c>
      <c r="AC73">
        <v>1.2531925845140433</v>
      </c>
      <c r="AD73">
        <v>3.3152913189682636</v>
      </c>
      <c r="AE73">
        <v>0.87499387790916161</v>
      </c>
      <c r="AF73">
        <v>30.65</v>
      </c>
      <c r="AG73">
        <v>9.6584529901644414E-2</v>
      </c>
      <c r="AH73">
        <v>108.1765</v>
      </c>
      <c r="AI73">
        <v>3.5153201495677737</v>
      </c>
      <c r="AJ73">
        <v>93684.983000000473</v>
      </c>
      <c r="AK73">
        <v>0.43216157359624469</v>
      </c>
      <c r="AL73">
        <v>74751325.200000003</v>
      </c>
      <c r="AM73">
        <v>6727.9691205000008</v>
      </c>
    </row>
    <row r="74" spans="1:39" ht="15" x14ac:dyDescent="0.25">
      <c r="A74" t="s">
        <v>214</v>
      </c>
      <c r="B74">
        <v>2733974.95</v>
      </c>
      <c r="C74">
        <v>0.29031567921965495</v>
      </c>
      <c r="D74">
        <v>2143695.0499999998</v>
      </c>
      <c r="E74">
        <v>2.9325651440652613E-3</v>
      </c>
      <c r="F74">
        <v>0.75386738480905524</v>
      </c>
      <c r="G74">
        <v>132.63157894736841</v>
      </c>
      <c r="H74">
        <v>316.73799999999994</v>
      </c>
      <c r="I74">
        <v>23.921500000000002</v>
      </c>
      <c r="J74">
        <v>-62.553999999999974</v>
      </c>
      <c r="K74">
        <v>11464.255692120887</v>
      </c>
      <c r="L74">
        <v>7683.9694190999999</v>
      </c>
      <c r="M74">
        <v>9507.8682260757287</v>
      </c>
      <c r="N74">
        <v>0.4093704262904827</v>
      </c>
      <c r="O74">
        <v>0.14494193893869606</v>
      </c>
      <c r="P74">
        <v>3.6879933754758731E-2</v>
      </c>
      <c r="Q74">
        <v>9265.0621628733534</v>
      </c>
      <c r="R74">
        <v>456.58950000000004</v>
      </c>
      <c r="S74">
        <v>65598.200943079049</v>
      </c>
      <c r="T74">
        <v>12.880826212604536</v>
      </c>
      <c r="U74">
        <v>16.829054148419967</v>
      </c>
      <c r="V74">
        <v>44.377500000000005</v>
      </c>
      <c r="W74">
        <v>173.150119296941</v>
      </c>
      <c r="X74">
        <v>0.1174509053353649</v>
      </c>
      <c r="Y74">
        <v>0.14713310511371519</v>
      </c>
      <c r="Z74">
        <v>0.27245142772622938</v>
      </c>
      <c r="AA74">
        <v>152.03548274100652</v>
      </c>
      <c r="AB74">
        <v>6.4813192984979073</v>
      </c>
      <c r="AC74">
        <v>1.2703019993391746</v>
      </c>
      <c r="AD74">
        <v>3.3584250917622809</v>
      </c>
      <c r="AE74">
        <v>0.8553862210255796</v>
      </c>
      <c r="AF74">
        <v>28.85</v>
      </c>
      <c r="AG74">
        <v>0.125145448662631</v>
      </c>
      <c r="AH74">
        <v>117.67049999999999</v>
      </c>
      <c r="AI74">
        <v>3.5406755441189892</v>
      </c>
      <c r="AJ74">
        <v>161634.43449999997</v>
      </c>
      <c r="AK74">
        <v>0.43650305306706483</v>
      </c>
      <c r="AL74">
        <v>88090990.150999993</v>
      </c>
      <c r="AM74">
        <v>7683.9694190999999</v>
      </c>
    </row>
    <row r="75" spans="1:39" ht="15" x14ac:dyDescent="0.25">
      <c r="A75" t="s">
        <v>215</v>
      </c>
      <c r="B75">
        <v>1483499.5</v>
      </c>
      <c r="C75">
        <v>0.30742978046179092</v>
      </c>
      <c r="D75">
        <v>1084807.1499999999</v>
      </c>
      <c r="E75">
        <v>3.1947352603855146E-3</v>
      </c>
      <c r="F75">
        <v>0.74293058177233795</v>
      </c>
      <c r="G75">
        <v>82.444444444444443</v>
      </c>
      <c r="H75">
        <v>186.85499999999996</v>
      </c>
      <c r="I75">
        <v>0</v>
      </c>
      <c r="J75">
        <v>-10.239000000000004</v>
      </c>
      <c r="K75">
        <v>10998.773256723522</v>
      </c>
      <c r="L75">
        <v>5222.2940796499997</v>
      </c>
      <c r="M75">
        <v>6434.0248814229681</v>
      </c>
      <c r="N75">
        <v>0.44469389156951555</v>
      </c>
      <c r="O75">
        <v>0.14809447263104589</v>
      </c>
      <c r="P75">
        <v>1.5885948174247603E-2</v>
      </c>
      <c r="Q75">
        <v>8927.3556631469928</v>
      </c>
      <c r="R75">
        <v>313.267</v>
      </c>
      <c r="S75">
        <v>62037.85873232736</v>
      </c>
      <c r="T75">
        <v>13.298560014300898</v>
      </c>
      <c r="U75">
        <v>16.670425163359052</v>
      </c>
      <c r="V75">
        <v>30.147499999999997</v>
      </c>
      <c r="W75">
        <v>173.22478081598805</v>
      </c>
      <c r="X75">
        <v>0.11595330702210793</v>
      </c>
      <c r="Y75">
        <v>0.15024925777425943</v>
      </c>
      <c r="Z75">
        <v>0.27628077614140867</v>
      </c>
      <c r="AA75">
        <v>155.66336127407098</v>
      </c>
      <c r="AB75">
        <v>6.4666505406406314</v>
      </c>
      <c r="AC75">
        <v>1.1966575782348037</v>
      </c>
      <c r="AD75">
        <v>3.3214651143037042</v>
      </c>
      <c r="AE75">
        <v>0.90878428377540565</v>
      </c>
      <c r="AF75">
        <v>30.8</v>
      </c>
      <c r="AG75">
        <v>6.6597654339955972E-2</v>
      </c>
      <c r="AH75">
        <v>88.357500000000002</v>
      </c>
      <c r="AI75">
        <v>3.3043324122270552</v>
      </c>
      <c r="AJ75">
        <v>98960.544999999925</v>
      </c>
      <c r="AK75">
        <v>0.45767950023309151</v>
      </c>
      <c r="AL75">
        <v>57438828.46199999</v>
      </c>
      <c r="AM75">
        <v>5222.2940796499997</v>
      </c>
    </row>
    <row r="76" spans="1:39" ht="15" x14ac:dyDescent="0.25">
      <c r="A76" t="s">
        <v>217</v>
      </c>
      <c r="B76">
        <v>1270315.05</v>
      </c>
      <c r="C76">
        <v>0.3039935736054728</v>
      </c>
      <c r="D76">
        <v>1197943.95</v>
      </c>
      <c r="E76">
        <v>2.9476243461008713E-3</v>
      </c>
      <c r="F76">
        <v>0.76254802623664764</v>
      </c>
      <c r="G76">
        <v>84.315789473684205</v>
      </c>
      <c r="H76">
        <v>92.393499999999989</v>
      </c>
      <c r="I76">
        <v>0</v>
      </c>
      <c r="J76">
        <v>-1.4874999999999829</v>
      </c>
      <c r="K76">
        <v>10013.675868470029</v>
      </c>
      <c r="L76">
        <v>3798.4148950999997</v>
      </c>
      <c r="M76">
        <v>4420.1888503441869</v>
      </c>
      <c r="N76">
        <v>0.25968595771948483</v>
      </c>
      <c r="O76">
        <v>0.12051174913527946</v>
      </c>
      <c r="P76">
        <v>1.0165685428364307E-2</v>
      </c>
      <c r="Q76">
        <v>8605.0838236330601</v>
      </c>
      <c r="R76">
        <v>218.68099999999998</v>
      </c>
      <c r="S76">
        <v>61323.46042317347</v>
      </c>
      <c r="T76">
        <v>12.797636740274644</v>
      </c>
      <c r="U76">
        <v>17.369661265039024</v>
      </c>
      <c r="V76">
        <v>21.551500000000001</v>
      </c>
      <c r="W76">
        <v>176.24828411479479</v>
      </c>
      <c r="X76">
        <v>0.11416986102928381</v>
      </c>
      <c r="Y76">
        <v>0.15368045730781502</v>
      </c>
      <c r="Z76">
        <v>0.27436462551714386</v>
      </c>
      <c r="AA76">
        <v>156.59790107903424</v>
      </c>
      <c r="AB76">
        <v>5.8873851811242242</v>
      </c>
      <c r="AC76">
        <v>1.2152456677086556</v>
      </c>
      <c r="AD76">
        <v>2.7529370470717547</v>
      </c>
      <c r="AE76">
        <v>1.0332057019742293</v>
      </c>
      <c r="AF76">
        <v>52.5</v>
      </c>
      <c r="AG76">
        <v>5.8777569021956765E-2</v>
      </c>
      <c r="AH76">
        <v>61.766499999999994</v>
      </c>
      <c r="AI76">
        <v>3.7083209344574626</v>
      </c>
      <c r="AJ76">
        <v>1727.2310000003781</v>
      </c>
      <c r="AK76">
        <v>0.40109172374590435</v>
      </c>
      <c r="AL76">
        <v>38036095.5735</v>
      </c>
      <c r="AM76">
        <v>3798.4148950999997</v>
      </c>
    </row>
    <row r="77" spans="1:39" ht="15" x14ac:dyDescent="0.25">
      <c r="A77" t="s">
        <v>218</v>
      </c>
      <c r="B77">
        <v>1961829.75</v>
      </c>
      <c r="C77">
        <v>0.26615581603552724</v>
      </c>
      <c r="D77">
        <v>2253782.15</v>
      </c>
      <c r="E77">
        <v>6.0734195310273046E-3</v>
      </c>
      <c r="F77">
        <v>0.61472755494075926</v>
      </c>
      <c r="G77">
        <v>39.9</v>
      </c>
      <c r="H77">
        <v>440.13650000000007</v>
      </c>
      <c r="I77">
        <v>122.7855</v>
      </c>
      <c r="J77">
        <v>-219.51850000000005</v>
      </c>
      <c r="K77">
        <v>12508.186103991953</v>
      </c>
      <c r="L77">
        <v>3338.2068749499995</v>
      </c>
      <c r="M77">
        <v>4682.1446197073155</v>
      </c>
      <c r="N77">
        <v>0.95914048262750518</v>
      </c>
      <c r="O77">
        <v>0.1831255844529277</v>
      </c>
      <c r="P77">
        <v>2.717536924710778E-2</v>
      </c>
      <c r="Q77">
        <v>8917.9032765780139</v>
      </c>
      <c r="R77">
        <v>220.6465</v>
      </c>
      <c r="S77">
        <v>56657.504763275188</v>
      </c>
      <c r="T77">
        <v>12.219545743984154</v>
      </c>
      <c r="U77">
        <v>15.129208371535466</v>
      </c>
      <c r="V77">
        <v>31.038999999999998</v>
      </c>
      <c r="W77">
        <v>107.54878942459486</v>
      </c>
      <c r="X77">
        <v>0.11064905729815193</v>
      </c>
      <c r="Y77">
        <v>0.17184922622202803</v>
      </c>
      <c r="Z77">
        <v>0.28897739282109886</v>
      </c>
      <c r="AA77">
        <v>199.83921757694898</v>
      </c>
      <c r="AB77">
        <v>6.7744694779147476</v>
      </c>
      <c r="AC77">
        <v>1.399406823951834</v>
      </c>
      <c r="AD77">
        <v>2.9765246217366341</v>
      </c>
      <c r="AE77">
        <v>0.93791550638708865</v>
      </c>
      <c r="AF77">
        <v>16.75</v>
      </c>
      <c r="AG77">
        <v>8.0113527111831132E-2</v>
      </c>
      <c r="AH77">
        <v>112.55149999999999</v>
      </c>
      <c r="AI77">
        <v>2.8162596677874419</v>
      </c>
      <c r="AJ77">
        <v>244070.41700000013</v>
      </c>
      <c r="AK77">
        <v>0.7405124911337061</v>
      </c>
      <c r="AL77">
        <v>41754912.8455</v>
      </c>
      <c r="AM77">
        <v>3338.2068749499995</v>
      </c>
    </row>
    <row r="78" spans="1:39" ht="15" x14ac:dyDescent="0.25">
      <c r="A78" t="s">
        <v>219</v>
      </c>
      <c r="B78">
        <v>848614</v>
      </c>
      <c r="C78">
        <v>0.26278143879010463</v>
      </c>
      <c r="D78">
        <v>916960.1</v>
      </c>
      <c r="E78">
        <v>6.6332596496381973E-3</v>
      </c>
      <c r="F78">
        <v>0.62967619032435218</v>
      </c>
      <c r="G78">
        <v>19.8</v>
      </c>
      <c r="H78">
        <v>150.64749999999998</v>
      </c>
      <c r="I78">
        <v>21.481000000000002</v>
      </c>
      <c r="J78">
        <v>-140.03650000000005</v>
      </c>
      <c r="K78">
        <v>12384.260354430748</v>
      </c>
      <c r="L78">
        <v>1638.2623717000001</v>
      </c>
      <c r="M78">
        <v>2239.2000913395186</v>
      </c>
      <c r="N78">
        <v>0.88718699959627434</v>
      </c>
      <c r="O78">
        <v>0.17886733606407959</v>
      </c>
      <c r="P78">
        <v>6.5686757725096565E-3</v>
      </c>
      <c r="Q78">
        <v>9060.6765418016112</v>
      </c>
      <c r="R78">
        <v>109.001</v>
      </c>
      <c r="S78">
        <v>56351.324464913152</v>
      </c>
      <c r="T78">
        <v>13.991614755827928</v>
      </c>
      <c r="U78">
        <v>15.029792127595162</v>
      </c>
      <c r="V78">
        <v>15.845000000000004</v>
      </c>
      <c r="W78">
        <v>103.39301809403599</v>
      </c>
      <c r="X78">
        <v>0.10937712525406625</v>
      </c>
      <c r="Y78">
        <v>0.17890508660089061</v>
      </c>
      <c r="Z78">
        <v>0.29412033259424714</v>
      </c>
      <c r="AA78">
        <v>199.96494801993134</v>
      </c>
      <c r="AB78">
        <v>5.7745187267023717</v>
      </c>
      <c r="AC78">
        <v>1.3740979923231442</v>
      </c>
      <c r="AD78">
        <v>2.979005540529382</v>
      </c>
      <c r="AE78">
        <v>1.0110331328554314</v>
      </c>
      <c r="AF78">
        <v>16.05</v>
      </c>
      <c r="AG78">
        <v>8.9313807949218504E-2</v>
      </c>
      <c r="AH78">
        <v>74.371000000000009</v>
      </c>
      <c r="AI78">
        <v>2.8477531977743507</v>
      </c>
      <c r="AJ78">
        <v>32451.811500000069</v>
      </c>
      <c r="AK78">
        <v>0.70699416922000979</v>
      </c>
      <c r="AL78">
        <v>20288667.740000002</v>
      </c>
      <c r="AM78">
        <v>1638.2623717000001</v>
      </c>
    </row>
    <row r="79" spans="1:39" ht="15" x14ac:dyDescent="0.25">
      <c r="A79" t="s">
        <v>220</v>
      </c>
      <c r="B79">
        <v>883486.05</v>
      </c>
      <c r="C79">
        <v>0.31652183427865388</v>
      </c>
      <c r="D79">
        <v>906564.75</v>
      </c>
      <c r="E79">
        <v>2.1409024724261465E-3</v>
      </c>
      <c r="F79">
        <v>0.70440523074217232</v>
      </c>
      <c r="G79">
        <v>66.526315789473685</v>
      </c>
      <c r="H79">
        <v>71.546499999999995</v>
      </c>
      <c r="I79">
        <v>0</v>
      </c>
      <c r="J79">
        <v>-13.238500000000016</v>
      </c>
      <c r="K79">
        <v>10040.322905464211</v>
      </c>
      <c r="L79">
        <v>2686.1854262000002</v>
      </c>
      <c r="M79">
        <v>3272.9782233316973</v>
      </c>
      <c r="N79">
        <v>0.46509621670733498</v>
      </c>
      <c r="O79">
        <v>0.15146183451510828</v>
      </c>
      <c r="P79">
        <v>5.5213558250076416E-3</v>
      </c>
      <c r="Q79">
        <v>8240.2531342069142</v>
      </c>
      <c r="R79">
        <v>161.69900000000001</v>
      </c>
      <c r="S79">
        <v>56252.253699775494</v>
      </c>
      <c r="T79">
        <v>14.010290725360081</v>
      </c>
      <c r="U79">
        <v>16.61225750437541</v>
      </c>
      <c r="V79">
        <v>17.948</v>
      </c>
      <c r="W79">
        <v>149.6648889124136</v>
      </c>
      <c r="X79">
        <v>0.11211711817910881</v>
      </c>
      <c r="Y79">
        <v>0.16585520048924313</v>
      </c>
      <c r="Z79">
        <v>0.28420530223949031</v>
      </c>
      <c r="AA79">
        <v>171.65460563617441</v>
      </c>
      <c r="AB79">
        <v>5.5221125693754525</v>
      </c>
      <c r="AC79">
        <v>1.2736164912260157</v>
      </c>
      <c r="AD79">
        <v>2.6009462192371609</v>
      </c>
      <c r="AE79">
        <v>1.2687302028642626</v>
      </c>
      <c r="AF79">
        <v>113.3</v>
      </c>
      <c r="AG79">
        <v>3.0144854734234283E-2</v>
      </c>
      <c r="AH79">
        <v>17.446999999999996</v>
      </c>
      <c r="AI79">
        <v>3.1888552598798645</v>
      </c>
      <c r="AJ79">
        <v>32295.370000000345</v>
      </c>
      <c r="AK79">
        <v>0.51928976961371287</v>
      </c>
      <c r="AL79">
        <v>26970169.063000001</v>
      </c>
      <c r="AM79">
        <v>2686.1854262000002</v>
      </c>
    </row>
    <row r="80" spans="1:39" ht="15" x14ac:dyDescent="0.25">
      <c r="A80" t="s">
        <v>222</v>
      </c>
      <c r="B80">
        <v>340291.10526315792</v>
      </c>
      <c r="C80">
        <v>0.34356311130266071</v>
      </c>
      <c r="D80">
        <v>418730.5</v>
      </c>
      <c r="E80">
        <v>6.8129951375813574E-3</v>
      </c>
      <c r="F80">
        <v>0.73076285072429592</v>
      </c>
      <c r="G80">
        <v>37.9</v>
      </c>
      <c r="H80">
        <v>52.243000000000009</v>
      </c>
      <c r="I80">
        <v>0.05</v>
      </c>
      <c r="J80">
        <v>98.272999999999996</v>
      </c>
      <c r="K80">
        <v>9751.9474915103165</v>
      </c>
      <c r="L80">
        <v>2031.19323835</v>
      </c>
      <c r="M80">
        <v>2430.2732322780421</v>
      </c>
      <c r="N80">
        <v>0.41768744262322582</v>
      </c>
      <c r="O80">
        <v>0.1424691619124698</v>
      </c>
      <c r="P80">
        <v>1.4818111360221877E-2</v>
      </c>
      <c r="Q80">
        <v>8150.5608268304377</v>
      </c>
      <c r="R80">
        <v>120.23300000000003</v>
      </c>
      <c r="S80">
        <v>55276.786915821773</v>
      </c>
      <c r="T80">
        <v>14.561310122844807</v>
      </c>
      <c r="U80">
        <v>16.893808175376144</v>
      </c>
      <c r="V80">
        <v>13.471</v>
      </c>
      <c r="W80">
        <v>150.7826618922129</v>
      </c>
      <c r="X80">
        <v>0.11190597830146222</v>
      </c>
      <c r="Y80">
        <v>0.16459003507844394</v>
      </c>
      <c r="Z80">
        <v>0.28276231036339072</v>
      </c>
      <c r="AA80">
        <v>162.38159608483613</v>
      </c>
      <c r="AB80">
        <v>5.6937656384350168</v>
      </c>
      <c r="AC80">
        <v>1.3280043850074763</v>
      </c>
      <c r="AD80">
        <v>2.8850127172190141</v>
      </c>
      <c r="AE80">
        <v>1.2001486443053295</v>
      </c>
      <c r="AF80">
        <v>72.599999999999994</v>
      </c>
      <c r="AG80">
        <v>2.8140073789569627E-2</v>
      </c>
      <c r="AH80">
        <v>21.46</v>
      </c>
      <c r="AI80">
        <v>3.1226103917298587</v>
      </c>
      <c r="AJ80">
        <v>32976.874500000267</v>
      </c>
      <c r="AK80">
        <v>0.48262531563668926</v>
      </c>
      <c r="AL80">
        <v>19808089.805499997</v>
      </c>
      <c r="AM80">
        <v>2031.19323835</v>
      </c>
    </row>
    <row r="81" spans="1:39" ht="15" x14ac:dyDescent="0.25">
      <c r="A81" t="s">
        <v>224</v>
      </c>
      <c r="B81">
        <v>2993514.15</v>
      </c>
      <c r="C81">
        <v>0.22901594828036068</v>
      </c>
      <c r="D81">
        <v>2919869.1</v>
      </c>
      <c r="E81">
        <v>4.7133522080441068E-3</v>
      </c>
      <c r="F81">
        <v>0.63041651771637508</v>
      </c>
      <c r="G81">
        <v>58.3</v>
      </c>
      <c r="H81">
        <v>668.40849999999989</v>
      </c>
      <c r="I81">
        <v>234.11600000000016</v>
      </c>
      <c r="J81">
        <v>-317.92299999999983</v>
      </c>
      <c r="K81">
        <v>12460.682931339516</v>
      </c>
      <c r="L81">
        <v>4756.9580527499993</v>
      </c>
      <c r="M81">
        <v>6523.2624974516166</v>
      </c>
      <c r="N81">
        <v>0.88026423372164797</v>
      </c>
      <c r="O81">
        <v>0.17793839610603027</v>
      </c>
      <c r="P81">
        <v>3.123694288498054E-2</v>
      </c>
      <c r="Q81">
        <v>9086.7025566051325</v>
      </c>
      <c r="R81">
        <v>319.10500000000002</v>
      </c>
      <c r="S81">
        <v>57620.139021011892</v>
      </c>
      <c r="T81">
        <v>11.965183873646605</v>
      </c>
      <c r="U81">
        <v>14.907187454756269</v>
      </c>
      <c r="V81">
        <v>42.326000000000001</v>
      </c>
      <c r="W81">
        <v>112.38855674408164</v>
      </c>
      <c r="X81">
        <v>0.11559036705752222</v>
      </c>
      <c r="Y81">
        <v>0.15508798861478038</v>
      </c>
      <c r="Z81">
        <v>0.27854516478493357</v>
      </c>
      <c r="AA81">
        <v>174.54557950537313</v>
      </c>
      <c r="AB81">
        <v>6.926671711995338</v>
      </c>
      <c r="AC81">
        <v>1.5391951419115359</v>
      </c>
      <c r="AD81">
        <v>3.2133821145457206</v>
      </c>
      <c r="AE81">
        <v>0.82100473156723786</v>
      </c>
      <c r="AF81">
        <v>15.65</v>
      </c>
      <c r="AG81">
        <v>0.11976372443657395</v>
      </c>
      <c r="AH81">
        <v>127.99849999999999</v>
      </c>
      <c r="AI81">
        <v>2.7150224980691404</v>
      </c>
      <c r="AJ81">
        <v>322203.00449999981</v>
      </c>
      <c r="AK81">
        <v>0.70247682252442134</v>
      </c>
      <c r="AL81">
        <v>59274946.013000011</v>
      </c>
      <c r="AM81">
        <v>4756.9580527499993</v>
      </c>
    </row>
    <row r="82" spans="1:39" ht="15" x14ac:dyDescent="0.25">
      <c r="A82" t="s">
        <v>225</v>
      </c>
      <c r="B82">
        <v>1427078.95</v>
      </c>
      <c r="C82">
        <v>0.32570092919348714</v>
      </c>
      <c r="D82">
        <v>1315236.6000000001</v>
      </c>
      <c r="E82">
        <v>5.2544228668495903E-3</v>
      </c>
      <c r="F82">
        <v>0.76937796156309024</v>
      </c>
      <c r="G82">
        <v>88.473684210526315</v>
      </c>
      <c r="H82">
        <v>53.140000000000008</v>
      </c>
      <c r="I82">
        <v>0</v>
      </c>
      <c r="J82">
        <v>-39.231999999999999</v>
      </c>
      <c r="K82">
        <v>10612.287146563182</v>
      </c>
      <c r="L82">
        <v>3515.2568326500004</v>
      </c>
      <c r="M82">
        <v>4015.3551294890422</v>
      </c>
      <c r="N82">
        <v>0.12751833400522158</v>
      </c>
      <c r="O82">
        <v>0.10458059993951035</v>
      </c>
      <c r="P82">
        <v>8.069609362970933E-3</v>
      </c>
      <c r="Q82">
        <v>9290.5642711475684</v>
      </c>
      <c r="R82">
        <v>205.79700000000003</v>
      </c>
      <c r="S82">
        <v>64473.799510196957</v>
      </c>
      <c r="T82">
        <v>13.792961024699098</v>
      </c>
      <c r="U82">
        <v>17.081185987405068</v>
      </c>
      <c r="V82">
        <v>20.1235</v>
      </c>
      <c r="W82">
        <v>174.6841669018809</v>
      </c>
      <c r="X82">
        <v>0.11410704798027296</v>
      </c>
      <c r="Y82">
        <v>0.14360632671289197</v>
      </c>
      <c r="Z82">
        <v>0.26460561611880784</v>
      </c>
      <c r="AA82">
        <v>156.71190647674905</v>
      </c>
      <c r="AB82">
        <v>6.1352722549232812</v>
      </c>
      <c r="AC82">
        <v>1.2969933766287045</v>
      </c>
      <c r="AD82">
        <v>2.6746864731251274</v>
      </c>
      <c r="AE82">
        <v>0.98604651208244287</v>
      </c>
      <c r="AF82">
        <v>40.5</v>
      </c>
      <c r="AG82">
        <v>8.9675865223367499E-2</v>
      </c>
      <c r="AH82">
        <v>89.493500000000012</v>
      </c>
      <c r="AI82">
        <v>6.4459252903593933</v>
      </c>
      <c r="AJ82">
        <v>47478.496842105174</v>
      </c>
      <c r="AK82">
        <v>0.32433737304115351</v>
      </c>
      <c r="AL82">
        <v>37304914.901999995</v>
      </c>
      <c r="AM82">
        <v>3515.2568326500004</v>
      </c>
    </row>
    <row r="83" spans="1:39" ht="15" x14ac:dyDescent="0.25">
      <c r="A83" t="s">
        <v>226</v>
      </c>
      <c r="B83">
        <v>664660.65</v>
      </c>
      <c r="C83">
        <v>0.32327006566911232</v>
      </c>
      <c r="D83">
        <v>585186.55000000005</v>
      </c>
      <c r="E83">
        <v>4.9935017312178745E-3</v>
      </c>
      <c r="F83">
        <v>0.77522744524431753</v>
      </c>
      <c r="G83">
        <v>51.263157894736842</v>
      </c>
      <c r="H83">
        <v>32.653999999999996</v>
      </c>
      <c r="I83">
        <v>0</v>
      </c>
      <c r="J83">
        <v>-13.680000000000001</v>
      </c>
      <c r="K83">
        <v>11272.541266003822</v>
      </c>
      <c r="L83">
        <v>2781.1506899999999</v>
      </c>
      <c r="M83">
        <v>3150.590854676283</v>
      </c>
      <c r="N83">
        <v>9.9434552825327135E-2</v>
      </c>
      <c r="O83">
        <v>9.8202184254892022E-2</v>
      </c>
      <c r="P83">
        <v>8.4537619390914771E-3</v>
      </c>
      <c r="Q83">
        <v>9950.7163468933559</v>
      </c>
      <c r="R83">
        <v>164.31649999999999</v>
      </c>
      <c r="S83">
        <v>68057.278839921739</v>
      </c>
      <c r="T83">
        <v>14.954675884649442</v>
      </c>
      <c r="U83">
        <v>16.925571625491049</v>
      </c>
      <c r="V83">
        <v>16.077500000000001</v>
      </c>
      <c r="W83">
        <v>172.9840267454517</v>
      </c>
      <c r="X83">
        <v>0.11647002799880633</v>
      </c>
      <c r="Y83">
        <v>0.13977629715423445</v>
      </c>
      <c r="Z83">
        <v>0.26287231021210755</v>
      </c>
      <c r="AA83">
        <v>177.04743643358643</v>
      </c>
      <c r="AB83">
        <v>5.9684248732117018</v>
      </c>
      <c r="AC83">
        <v>1.2495760431246743</v>
      </c>
      <c r="AD83">
        <v>2.7845971673995469</v>
      </c>
      <c r="AE83">
        <v>0.90638855975169907</v>
      </c>
      <c r="AF83">
        <v>29.2</v>
      </c>
      <c r="AG83">
        <v>9.8589949235892593E-2</v>
      </c>
      <c r="AH83">
        <v>78.535263157894747</v>
      </c>
      <c r="AI83">
        <v>13.681780716580096</v>
      </c>
      <c r="AJ83">
        <v>-22673.929999999935</v>
      </c>
      <c r="AK83">
        <v>0.26812722694368724</v>
      </c>
      <c r="AL83">
        <v>31350635.919999998</v>
      </c>
      <c r="AM83">
        <v>2781.1506899999999</v>
      </c>
    </row>
    <row r="84" spans="1:39" ht="15" x14ac:dyDescent="0.25">
      <c r="A84" t="s">
        <v>227</v>
      </c>
      <c r="B84">
        <v>1648518.0526315789</v>
      </c>
      <c r="C84">
        <v>0.28825286840481801</v>
      </c>
      <c r="D84">
        <v>1759284.4210526317</v>
      </c>
      <c r="E84">
        <v>5.8976955051195058E-3</v>
      </c>
      <c r="F84">
        <v>0.64641628484660973</v>
      </c>
      <c r="G84">
        <v>35.9</v>
      </c>
      <c r="H84">
        <v>264.13099999999997</v>
      </c>
      <c r="I84">
        <v>62.018000000000008</v>
      </c>
      <c r="J84">
        <v>-275.76399999999995</v>
      </c>
      <c r="K84">
        <v>11870.206118147278</v>
      </c>
      <c r="L84">
        <v>3127.3960274999999</v>
      </c>
      <c r="M84">
        <v>4283.0839937350656</v>
      </c>
      <c r="N84">
        <v>0.9226400450494272</v>
      </c>
      <c r="O84">
        <v>0.17318870043554152</v>
      </c>
      <c r="P84">
        <v>1.0954495800580217E-2</v>
      </c>
      <c r="Q84">
        <v>8667.314372961202</v>
      </c>
      <c r="R84">
        <v>199.66650000000001</v>
      </c>
      <c r="S84">
        <v>56494.745329086232</v>
      </c>
      <c r="T84">
        <v>12.252931763715994</v>
      </c>
      <c r="U84">
        <v>15.663098354005303</v>
      </c>
      <c r="V84">
        <v>28.683</v>
      </c>
      <c r="W84">
        <v>109.03308675870727</v>
      </c>
      <c r="X84">
        <v>0.11094028516034744</v>
      </c>
      <c r="Y84">
        <v>0.16535383300561543</v>
      </c>
      <c r="Z84">
        <v>0.28185948485710777</v>
      </c>
      <c r="AA84">
        <v>183.51596502435601</v>
      </c>
      <c r="AB84">
        <v>6.9988177191841947</v>
      </c>
      <c r="AC84">
        <v>1.4647872961566024</v>
      </c>
      <c r="AD84">
        <v>3.1280062807628353</v>
      </c>
      <c r="AE84">
        <v>1.0552104771259818</v>
      </c>
      <c r="AF84">
        <v>23.25</v>
      </c>
      <c r="AG84">
        <v>6.0966214027994722E-2</v>
      </c>
      <c r="AH84">
        <v>92.284000000000006</v>
      </c>
      <c r="AI84">
        <v>2.9593684760247494</v>
      </c>
      <c r="AJ84">
        <v>124140.47650000011</v>
      </c>
      <c r="AK84">
        <v>0.72805955354995577</v>
      </c>
      <c r="AL84">
        <v>37122835.4595</v>
      </c>
      <c r="AM84">
        <v>3127.3960274999999</v>
      </c>
    </row>
    <row r="85" spans="1:39" ht="15" x14ac:dyDescent="0.25">
      <c r="A85" t="s">
        <v>229</v>
      </c>
      <c r="B85">
        <v>3035941.3</v>
      </c>
      <c r="C85">
        <v>0.26431040346336332</v>
      </c>
      <c r="D85">
        <v>3052458.6</v>
      </c>
      <c r="E85">
        <v>3.9521195676907863E-3</v>
      </c>
      <c r="F85">
        <v>0.61637192604247892</v>
      </c>
      <c r="G85">
        <v>58</v>
      </c>
      <c r="H85">
        <v>685.83150000000012</v>
      </c>
      <c r="I85">
        <v>213.81450000000001</v>
      </c>
      <c r="J85">
        <v>-242.13249999999996</v>
      </c>
      <c r="K85">
        <v>12422.988268265699</v>
      </c>
      <c r="L85">
        <v>4202.62078045</v>
      </c>
      <c r="M85">
        <v>5672.6426968909673</v>
      </c>
      <c r="N85">
        <v>0.79349565182346193</v>
      </c>
      <c r="O85">
        <v>0.1753977746407733</v>
      </c>
      <c r="P85">
        <v>4.7690752942153178E-2</v>
      </c>
      <c r="Q85">
        <v>9203.6659880084644</v>
      </c>
      <c r="R85">
        <v>270.62700000000001</v>
      </c>
      <c r="S85">
        <v>59652.442021527779</v>
      </c>
      <c r="T85">
        <v>11.586611831044205</v>
      </c>
      <c r="U85">
        <v>15.529199896721321</v>
      </c>
      <c r="V85">
        <v>35.475999999999999</v>
      </c>
      <c r="W85">
        <v>118.46377214032024</v>
      </c>
      <c r="X85">
        <v>0.11166195065886775</v>
      </c>
      <c r="Y85">
        <v>0.16024345039971252</v>
      </c>
      <c r="Z85">
        <v>0.28009416321826908</v>
      </c>
      <c r="AA85">
        <v>170.83074764674009</v>
      </c>
      <c r="AB85">
        <v>6.7345704576941552</v>
      </c>
      <c r="AC85">
        <v>1.4744628347186806</v>
      </c>
      <c r="AD85">
        <v>3.358734772424623</v>
      </c>
      <c r="AE85">
        <v>0.79028176251986948</v>
      </c>
      <c r="AF85">
        <v>14.45</v>
      </c>
      <c r="AG85">
        <v>0.14840132016075158</v>
      </c>
      <c r="AH85">
        <v>137.31950000000001</v>
      </c>
      <c r="AI85">
        <v>2.7728126209464152</v>
      </c>
      <c r="AJ85">
        <v>231056.36849999987</v>
      </c>
      <c r="AK85">
        <v>0.66325273391042394</v>
      </c>
      <c r="AL85">
        <v>52209108.651500002</v>
      </c>
      <c r="AM85">
        <v>4202.62078045</v>
      </c>
    </row>
    <row r="86" spans="1:39" ht="15" x14ac:dyDescent="0.25">
      <c r="A86" t="s">
        <v>230</v>
      </c>
      <c r="B86">
        <v>535796.5</v>
      </c>
      <c r="C86">
        <v>0.30077418119615068</v>
      </c>
      <c r="D86">
        <v>479259.2</v>
      </c>
      <c r="E86">
        <v>4.282019438323975E-3</v>
      </c>
      <c r="F86">
        <v>0.78217236940779511</v>
      </c>
      <c r="G86">
        <v>41.94736842105263</v>
      </c>
      <c r="H86">
        <v>31.104999999999997</v>
      </c>
      <c r="I86">
        <v>0</v>
      </c>
      <c r="J86">
        <v>-8.3684999999999992</v>
      </c>
      <c r="K86">
        <v>11497.896936319019</v>
      </c>
      <c r="L86">
        <v>2781.1592810499997</v>
      </c>
      <c r="M86">
        <v>3162.6379941903565</v>
      </c>
      <c r="N86">
        <v>0.10921891155954221</v>
      </c>
      <c r="O86">
        <v>9.9969101282481182E-2</v>
      </c>
      <c r="P86">
        <v>1.2498233951158975E-2</v>
      </c>
      <c r="Q86">
        <v>10111.01581519649</v>
      </c>
      <c r="R86">
        <v>165.86950000000002</v>
      </c>
      <c r="S86">
        <v>68238.842743843794</v>
      </c>
      <c r="T86">
        <v>14.448105287590547</v>
      </c>
      <c r="U86">
        <v>16.767152978998553</v>
      </c>
      <c r="V86">
        <v>17.208000000000002</v>
      </c>
      <c r="W86">
        <v>161.62013488203164</v>
      </c>
      <c r="X86">
        <v>0.11631057141589983</v>
      </c>
      <c r="Y86">
        <v>0.14294771333998257</v>
      </c>
      <c r="Z86">
        <v>0.26602860906546433</v>
      </c>
      <c r="AA86">
        <v>163.85605927178364</v>
      </c>
      <c r="AB86">
        <v>6.4982792645670564</v>
      </c>
      <c r="AC86">
        <v>1.3613864832399918</v>
      </c>
      <c r="AD86">
        <v>3.0379431822620457</v>
      </c>
      <c r="AE86">
        <v>0.92508823909503235</v>
      </c>
      <c r="AF86">
        <v>30.1</v>
      </c>
      <c r="AG86">
        <v>8.9630680460485349E-2</v>
      </c>
      <c r="AH86">
        <v>75.33</v>
      </c>
      <c r="AI86">
        <v>8.8096819996159272</v>
      </c>
      <c r="AJ86">
        <v>-23311.806842105347</v>
      </c>
      <c r="AK86">
        <v>0.29095181237797857</v>
      </c>
      <c r="AL86">
        <v>31977482.776999999</v>
      </c>
      <c r="AM86">
        <v>2781.1592810499997</v>
      </c>
    </row>
    <row r="87" spans="1:39" ht="15" x14ac:dyDescent="0.25">
      <c r="A87" t="s">
        <v>231</v>
      </c>
      <c r="B87">
        <v>440879.45</v>
      </c>
      <c r="C87">
        <v>0.38086175033998793</v>
      </c>
      <c r="D87">
        <v>419804.2</v>
      </c>
      <c r="E87">
        <v>6.042079072263817E-3</v>
      </c>
      <c r="F87">
        <v>0.70184043636365623</v>
      </c>
      <c r="G87">
        <v>62.555555555555557</v>
      </c>
      <c r="H87">
        <v>71.979500000000002</v>
      </c>
      <c r="I87">
        <v>0.05</v>
      </c>
      <c r="J87">
        <v>9.3390000000000271</v>
      </c>
      <c r="K87">
        <v>10218.001404166034</v>
      </c>
      <c r="L87">
        <v>2465.99107495</v>
      </c>
      <c r="M87">
        <v>2965.525433318458</v>
      </c>
      <c r="N87">
        <v>0.43772865216954876</v>
      </c>
      <c r="O87">
        <v>0.13647260848534243</v>
      </c>
      <c r="P87">
        <v>8.0886001788974173E-3</v>
      </c>
      <c r="Q87">
        <v>8496.8080136489352</v>
      </c>
      <c r="R87">
        <v>150.03400000000002</v>
      </c>
      <c r="S87">
        <v>57155.831658823976</v>
      </c>
      <c r="T87">
        <v>13.614580695042454</v>
      </c>
      <c r="U87">
        <v>16.4362149576096</v>
      </c>
      <c r="V87">
        <v>16.6235</v>
      </c>
      <c r="W87">
        <v>148.34367461425086</v>
      </c>
      <c r="X87">
        <v>0.11326395047834759</v>
      </c>
      <c r="Y87">
        <v>0.15758921640093282</v>
      </c>
      <c r="Z87">
        <v>0.28611367437558533</v>
      </c>
      <c r="AA87">
        <v>174.48029490890355</v>
      </c>
      <c r="AB87">
        <v>5.4882977552186514</v>
      </c>
      <c r="AC87">
        <v>1.2721064485911473</v>
      </c>
      <c r="AD87">
        <v>2.5610247373228958</v>
      </c>
      <c r="AE87">
        <v>1.2101196738261311</v>
      </c>
      <c r="AF87">
        <v>77.75</v>
      </c>
      <c r="AG87">
        <v>2.6828963182885374E-2</v>
      </c>
      <c r="AH87">
        <v>26.375499999999999</v>
      </c>
      <c r="AI87">
        <v>3.2385605649166993</v>
      </c>
      <c r="AJ87">
        <v>55003.108999999822</v>
      </c>
      <c r="AK87">
        <v>0.49214323833590545</v>
      </c>
      <c r="AL87">
        <v>25197500.266499996</v>
      </c>
      <c r="AM87">
        <v>2465.99107495</v>
      </c>
    </row>
    <row r="88" spans="1:39" ht="15" x14ac:dyDescent="0.25">
      <c r="A88" t="s">
        <v>232</v>
      </c>
      <c r="B88">
        <v>2562000.1052631577</v>
      </c>
      <c r="C88">
        <v>0.29635768389210487</v>
      </c>
      <c r="D88">
        <v>2509211.789473684</v>
      </c>
      <c r="E88">
        <v>3.3549408793220204E-3</v>
      </c>
      <c r="F88">
        <v>0.63120090947539997</v>
      </c>
      <c r="G88">
        <v>45.8</v>
      </c>
      <c r="H88">
        <v>283.45349999999996</v>
      </c>
      <c r="I88">
        <v>87.682999999999993</v>
      </c>
      <c r="J88">
        <v>-241.02300000000002</v>
      </c>
      <c r="K88">
        <v>11666.407390812266</v>
      </c>
      <c r="L88">
        <v>3450.4987056</v>
      </c>
      <c r="M88">
        <v>4766.6924511530224</v>
      </c>
      <c r="N88">
        <v>0.94441374699294423</v>
      </c>
      <c r="O88">
        <v>0.17484058509307449</v>
      </c>
      <c r="P88">
        <v>2.6698459240250879E-2</v>
      </c>
      <c r="Q88">
        <v>8445.0431852935399</v>
      </c>
      <c r="R88">
        <v>221.06300000000002</v>
      </c>
      <c r="S88">
        <v>55685.523537407898</v>
      </c>
      <c r="T88">
        <v>12.976391345453559</v>
      </c>
      <c r="U88">
        <v>15.608666785486488</v>
      </c>
      <c r="V88">
        <v>27.849</v>
      </c>
      <c r="W88">
        <v>123.90027310136809</v>
      </c>
      <c r="X88">
        <v>0.11009208948264887</v>
      </c>
      <c r="Y88">
        <v>0.1726559429032935</v>
      </c>
      <c r="Z88">
        <v>0.28846175371822946</v>
      </c>
      <c r="AA88">
        <v>180.81402232884236</v>
      </c>
      <c r="AB88">
        <v>6.8235460588905026</v>
      </c>
      <c r="AC88">
        <v>1.3837673384559075</v>
      </c>
      <c r="AD88">
        <v>3.148216334210105</v>
      </c>
      <c r="AE88">
        <v>1.0124987243430643</v>
      </c>
      <c r="AF88">
        <v>17.75</v>
      </c>
      <c r="AG88">
        <v>6.0419673351988189E-2</v>
      </c>
      <c r="AH88">
        <v>113.13700000000001</v>
      </c>
      <c r="AI88">
        <v>2.7499812163099486</v>
      </c>
      <c r="AJ88">
        <v>229837.55450000032</v>
      </c>
      <c r="AK88">
        <v>0.7412893022178384</v>
      </c>
      <c r="AL88">
        <v>40254923.600999996</v>
      </c>
      <c r="AM88">
        <v>3450.4987056</v>
      </c>
    </row>
    <row r="89" spans="1:39" ht="15" x14ac:dyDescent="0.25">
      <c r="A89" t="s">
        <v>234</v>
      </c>
      <c r="B89">
        <v>322996.31578947371</v>
      </c>
      <c r="C89">
        <v>0.32708487560384769</v>
      </c>
      <c r="D89">
        <v>408545.2</v>
      </c>
      <c r="E89">
        <v>5.5643048941504021E-3</v>
      </c>
      <c r="F89">
        <v>0.69802975530934463</v>
      </c>
      <c r="G89">
        <v>35.700000000000003</v>
      </c>
      <c r="H89">
        <v>44.305999999999997</v>
      </c>
      <c r="I89">
        <v>0</v>
      </c>
      <c r="J89">
        <v>-31.234000000000037</v>
      </c>
      <c r="K89">
        <v>10560.526426432849</v>
      </c>
      <c r="L89">
        <v>1744.7557240500003</v>
      </c>
      <c r="M89">
        <v>2138.1334944497189</v>
      </c>
      <c r="N89">
        <v>0.49750770376330611</v>
      </c>
      <c r="O89">
        <v>0.14972469896451471</v>
      </c>
      <c r="P89">
        <v>1.5635657085953329E-2</v>
      </c>
      <c r="Q89">
        <v>8617.5811656896076</v>
      </c>
      <c r="R89">
        <v>110.62549999999999</v>
      </c>
      <c r="S89">
        <v>54413.851094458347</v>
      </c>
      <c r="T89">
        <v>13.684005947995717</v>
      </c>
      <c r="U89">
        <v>15.771731870590413</v>
      </c>
      <c r="V89">
        <v>13.369</v>
      </c>
      <c r="W89">
        <v>130.50757154985411</v>
      </c>
      <c r="X89">
        <v>0.111805362295473</v>
      </c>
      <c r="Y89">
        <v>0.1555761248826312</v>
      </c>
      <c r="Z89">
        <v>0.28660697667548524</v>
      </c>
      <c r="AA89">
        <v>177.07478802983789</v>
      </c>
      <c r="AB89">
        <v>5.7742284301214823</v>
      </c>
      <c r="AC89">
        <v>1.4502801808370063</v>
      </c>
      <c r="AD89">
        <v>2.6189126005717709</v>
      </c>
      <c r="AE89">
        <v>1.2312282525126004</v>
      </c>
      <c r="AF89">
        <v>75.849999999999994</v>
      </c>
      <c r="AG89">
        <v>2.0280413906445607E-2</v>
      </c>
      <c r="AH89">
        <v>23.414999999999999</v>
      </c>
      <c r="AI89">
        <v>3.1801432297083507</v>
      </c>
      <c r="AJ89">
        <v>-411.82700000004843</v>
      </c>
      <c r="AK89">
        <v>0.55316212147879995</v>
      </c>
      <c r="AL89">
        <v>18425538.931499999</v>
      </c>
      <c r="AM89">
        <v>1744.7557240500003</v>
      </c>
    </row>
    <row r="90" spans="1:39" ht="15" x14ac:dyDescent="0.25">
      <c r="A90" t="s">
        <v>235</v>
      </c>
      <c r="B90">
        <v>2045259.4736842106</v>
      </c>
      <c r="C90">
        <v>0.28575281860313417</v>
      </c>
      <c r="D90">
        <v>2153071.1052631577</v>
      </c>
      <c r="E90">
        <v>3.8740361793142457E-3</v>
      </c>
      <c r="F90">
        <v>0.62679049426041478</v>
      </c>
      <c r="G90">
        <v>40.6</v>
      </c>
      <c r="H90">
        <v>294.22300000000001</v>
      </c>
      <c r="I90">
        <v>68.54849999999999</v>
      </c>
      <c r="J90">
        <v>-276.18450000000007</v>
      </c>
      <c r="K90">
        <v>11975.164491450727</v>
      </c>
      <c r="L90">
        <v>3162.7235957000003</v>
      </c>
      <c r="M90">
        <v>4375.9387858536866</v>
      </c>
      <c r="N90">
        <v>0.93538779281002227</v>
      </c>
      <c r="O90">
        <v>0.17703324264922904</v>
      </c>
      <c r="P90">
        <v>2.5256938689996448E-2</v>
      </c>
      <c r="Q90">
        <v>8655.0880057869144</v>
      </c>
      <c r="R90">
        <v>205.47800000000001</v>
      </c>
      <c r="S90">
        <v>56122.941204167844</v>
      </c>
      <c r="T90">
        <v>12.87923767994627</v>
      </c>
      <c r="U90">
        <v>15.392030269420566</v>
      </c>
      <c r="V90">
        <v>27.1065</v>
      </c>
      <c r="W90">
        <v>116.67768231604963</v>
      </c>
      <c r="X90">
        <v>0.11034582115719568</v>
      </c>
      <c r="Y90">
        <v>0.16954146549695898</v>
      </c>
      <c r="Z90">
        <v>0.28576098624595148</v>
      </c>
      <c r="AA90">
        <v>190.1949796744295</v>
      </c>
      <c r="AB90">
        <v>6.6876785657140179</v>
      </c>
      <c r="AC90">
        <v>1.3669291128359047</v>
      </c>
      <c r="AD90">
        <v>2.9643245366867368</v>
      </c>
      <c r="AE90">
        <v>1.0781661899699662</v>
      </c>
      <c r="AF90">
        <v>23.6</v>
      </c>
      <c r="AG90">
        <v>6.3339780869219028E-2</v>
      </c>
      <c r="AH90">
        <v>104.1925</v>
      </c>
      <c r="AI90">
        <v>2.8755730658310501</v>
      </c>
      <c r="AJ90">
        <v>155875.18650000007</v>
      </c>
      <c r="AK90">
        <v>0.74914984417551811</v>
      </c>
      <c r="AL90">
        <v>37874135.299500003</v>
      </c>
      <c r="AM90">
        <v>3162.7235957000003</v>
      </c>
    </row>
    <row r="91" spans="1:39" ht="15" x14ac:dyDescent="0.25">
      <c r="A91" t="s">
        <v>236</v>
      </c>
      <c r="B91">
        <v>636440.80000000005</v>
      </c>
      <c r="C91">
        <v>0.34144157417492882</v>
      </c>
      <c r="D91">
        <v>413810.5</v>
      </c>
      <c r="E91">
        <v>2.7135585535146859E-3</v>
      </c>
      <c r="F91">
        <v>0.74875776702555219</v>
      </c>
      <c r="G91">
        <v>49.45</v>
      </c>
      <c r="H91">
        <v>79.699499999999986</v>
      </c>
      <c r="I91">
        <v>0</v>
      </c>
      <c r="J91">
        <v>37.420000000000016</v>
      </c>
      <c r="K91">
        <v>11346.514881419789</v>
      </c>
      <c r="L91">
        <v>2703.77915145</v>
      </c>
      <c r="M91">
        <v>3276.2332631478994</v>
      </c>
      <c r="N91">
        <v>0.39104533017535265</v>
      </c>
      <c r="O91">
        <v>0.13811606332556106</v>
      </c>
      <c r="P91">
        <v>1.9610267529271062E-2</v>
      </c>
      <c r="Q91">
        <v>9363.9457004118303</v>
      </c>
      <c r="R91">
        <v>168.82550000000001</v>
      </c>
      <c r="S91">
        <v>61915.738372461499</v>
      </c>
      <c r="T91">
        <v>13.807452073294614</v>
      </c>
      <c r="U91">
        <v>16.015229639183655</v>
      </c>
      <c r="V91">
        <v>18.159500000000001</v>
      </c>
      <c r="W91">
        <v>148.89061656157935</v>
      </c>
      <c r="X91">
        <v>0.11678009967757859</v>
      </c>
      <c r="Y91">
        <v>0.15012712809160189</v>
      </c>
      <c r="Z91">
        <v>0.2739795900310063</v>
      </c>
      <c r="AA91">
        <v>172.57522669696078</v>
      </c>
      <c r="AB91">
        <v>6.27774955192322</v>
      </c>
      <c r="AC91">
        <v>1.162035086185262</v>
      </c>
      <c r="AD91">
        <v>2.9022012844689073</v>
      </c>
      <c r="AE91">
        <v>1.0176364558063242</v>
      </c>
      <c r="AF91">
        <v>35.200000000000003</v>
      </c>
      <c r="AG91">
        <v>5.9469019643132538E-2</v>
      </c>
      <c r="AH91">
        <v>59.999499999999998</v>
      </c>
      <c r="AI91">
        <v>3.616171305025317</v>
      </c>
      <c r="AJ91">
        <v>-2965.5475000002189</v>
      </c>
      <c r="AK91">
        <v>0.43126139016577092</v>
      </c>
      <c r="AL91">
        <v>30678470.378000002</v>
      </c>
      <c r="AM91">
        <v>2703.77915145</v>
      </c>
    </row>
    <row r="92" spans="1:39" ht="15" x14ac:dyDescent="0.25">
      <c r="A92" t="s">
        <v>238</v>
      </c>
      <c r="B92">
        <v>456093.6</v>
      </c>
      <c r="C92">
        <v>0.37187163133640128</v>
      </c>
      <c r="D92">
        <v>359257.1</v>
      </c>
      <c r="E92">
        <v>3.5785262255029456E-3</v>
      </c>
      <c r="F92">
        <v>0.76987282517588629</v>
      </c>
      <c r="G92">
        <v>57.4</v>
      </c>
      <c r="H92">
        <v>76.839000000000013</v>
      </c>
      <c r="I92">
        <v>0</v>
      </c>
      <c r="J92">
        <v>-15.356000000000009</v>
      </c>
      <c r="K92">
        <v>11672.252489068978</v>
      </c>
      <c r="L92">
        <v>3729.0015088999999</v>
      </c>
      <c r="M92">
        <v>4405.4605753791648</v>
      </c>
      <c r="N92">
        <v>0.25040558951810293</v>
      </c>
      <c r="O92">
        <v>0.12009707387651523</v>
      </c>
      <c r="P92">
        <v>3.1418438560664542E-2</v>
      </c>
      <c r="Q92">
        <v>9879.9765425783753</v>
      </c>
      <c r="R92">
        <v>221.60150000000004</v>
      </c>
      <c r="S92">
        <v>67687.253234296688</v>
      </c>
      <c r="T92">
        <v>14.240878333404783</v>
      </c>
      <c r="U92">
        <v>16.827510233008351</v>
      </c>
      <c r="V92">
        <v>23.655999999999999</v>
      </c>
      <c r="W92">
        <v>157.63449056898884</v>
      </c>
      <c r="X92">
        <v>0.11799086354242558</v>
      </c>
      <c r="Y92">
        <v>0.14401218101433988</v>
      </c>
      <c r="Z92">
        <v>0.27020384284909521</v>
      </c>
      <c r="AA92">
        <v>159.57011510449271</v>
      </c>
      <c r="AB92">
        <v>6.919885497074806</v>
      </c>
      <c r="AC92">
        <v>1.3675606357047931</v>
      </c>
      <c r="AD92">
        <v>3.3767230939511004</v>
      </c>
      <c r="AE92">
        <v>0.94032033528762349</v>
      </c>
      <c r="AF92">
        <v>27</v>
      </c>
      <c r="AG92">
        <v>8.7129091460414004E-2</v>
      </c>
      <c r="AH92">
        <v>94.164000000000001</v>
      </c>
      <c r="AI92">
        <v>4.4467914180581705</v>
      </c>
      <c r="AJ92">
        <v>-9716.2775000000838</v>
      </c>
      <c r="AK92">
        <v>0.36587452791595371</v>
      </c>
      <c r="AL92">
        <v>43525847.144000001</v>
      </c>
      <c r="AM92">
        <v>3729.0015088999999</v>
      </c>
    </row>
    <row r="93" spans="1:39" ht="15" x14ac:dyDescent="0.25">
      <c r="A93" t="s">
        <v>239</v>
      </c>
      <c r="B93">
        <v>1254901.55</v>
      </c>
      <c r="C93">
        <v>0.32302528538126096</v>
      </c>
      <c r="D93">
        <v>1061797.6499999999</v>
      </c>
      <c r="E93">
        <v>2.0440224871997644E-3</v>
      </c>
      <c r="F93">
        <v>0.77888780598430962</v>
      </c>
      <c r="G93">
        <v>112.42105263157895</v>
      </c>
      <c r="H93">
        <v>112.58049999999999</v>
      </c>
      <c r="I93">
        <v>0</v>
      </c>
      <c r="J93">
        <v>-34.422499999999992</v>
      </c>
      <c r="K93">
        <v>10878.278762832719</v>
      </c>
      <c r="L93">
        <v>5781.0706444999996</v>
      </c>
      <c r="M93">
        <v>6812.6232852708927</v>
      </c>
      <c r="N93">
        <v>0.21960162989148194</v>
      </c>
      <c r="O93">
        <v>0.12455942282682134</v>
      </c>
      <c r="P93">
        <v>1.66555340647161E-2</v>
      </c>
      <c r="Q93">
        <v>9231.113388357473</v>
      </c>
      <c r="R93">
        <v>335.94900000000001</v>
      </c>
      <c r="S93">
        <v>65246.879369859707</v>
      </c>
      <c r="T93">
        <v>13.464246061158089</v>
      </c>
      <c r="U93">
        <v>17.208179350139449</v>
      </c>
      <c r="V93">
        <v>30.829000000000001</v>
      </c>
      <c r="W93">
        <v>187.52053730253979</v>
      </c>
      <c r="X93">
        <v>0.1113482673524511</v>
      </c>
      <c r="Y93">
        <v>0.16294639531837879</v>
      </c>
      <c r="Z93">
        <v>0.28151184196905704</v>
      </c>
      <c r="AA93">
        <v>144.02935912782203</v>
      </c>
      <c r="AB93">
        <v>6.7158440474973746</v>
      </c>
      <c r="AC93">
        <v>1.1964106882906365</v>
      </c>
      <c r="AD93">
        <v>3.4947456854004453</v>
      </c>
      <c r="AE93">
        <v>0.89023769424082477</v>
      </c>
      <c r="AF93">
        <v>28.6</v>
      </c>
      <c r="AG93">
        <v>9.6270493561404297E-2</v>
      </c>
      <c r="AH93">
        <v>111.43199999999999</v>
      </c>
      <c r="AI93">
        <v>4.0661444617993849</v>
      </c>
      <c r="AJ93">
        <v>52582.661999999778</v>
      </c>
      <c r="AK93">
        <v>0.36889951668305832</v>
      </c>
      <c r="AL93">
        <v>62888098.018499993</v>
      </c>
      <c r="AM93">
        <v>5781.0706444999996</v>
      </c>
    </row>
    <row r="94" spans="1:39" ht="15" x14ac:dyDescent="0.25">
      <c r="A94" t="s">
        <v>240</v>
      </c>
      <c r="B94">
        <v>522099.1</v>
      </c>
      <c r="C94">
        <v>0.32807703256216725</v>
      </c>
      <c r="D94">
        <v>281345.25</v>
      </c>
      <c r="E94">
        <v>4.1887776407439183E-3</v>
      </c>
      <c r="F94">
        <v>0.75853749017702721</v>
      </c>
      <c r="G94">
        <v>74.5</v>
      </c>
      <c r="H94">
        <v>98.983999999999995</v>
      </c>
      <c r="I94">
        <v>0</v>
      </c>
      <c r="J94">
        <v>27.560000000000002</v>
      </c>
      <c r="K94">
        <v>10764.494256599919</v>
      </c>
      <c r="L94">
        <v>3612.3257168499999</v>
      </c>
      <c r="M94">
        <v>4305.153386031584</v>
      </c>
      <c r="N94">
        <v>0.36180567221653764</v>
      </c>
      <c r="O94">
        <v>0.12873416968764179</v>
      </c>
      <c r="P94">
        <v>1.7914618094414542E-2</v>
      </c>
      <c r="Q94">
        <v>9032.165859215389</v>
      </c>
      <c r="R94">
        <v>216.63749999999999</v>
      </c>
      <c r="S94">
        <v>61335.862738445554</v>
      </c>
      <c r="T94">
        <v>12.815417460042697</v>
      </c>
      <c r="U94">
        <v>16.67451718585194</v>
      </c>
      <c r="V94">
        <v>24.005000000000003</v>
      </c>
      <c r="W94">
        <v>150.48222107269316</v>
      </c>
      <c r="X94">
        <v>0.11573237320519739</v>
      </c>
      <c r="Y94">
        <v>0.15256844995428342</v>
      </c>
      <c r="Z94">
        <v>0.27428491269350164</v>
      </c>
      <c r="AA94">
        <v>168.01275620550638</v>
      </c>
      <c r="AB94">
        <v>6.1550697863364467</v>
      </c>
      <c r="AC94">
        <v>1.1625847439055896</v>
      </c>
      <c r="AD94">
        <v>2.976355793743064</v>
      </c>
      <c r="AE94">
        <v>0.99531986970231912</v>
      </c>
      <c r="AF94">
        <v>40.200000000000003</v>
      </c>
      <c r="AG94">
        <v>6.386520503166393E-2</v>
      </c>
      <c r="AH94">
        <v>67.621000000000009</v>
      </c>
      <c r="AI94">
        <v>3.5880481208045301</v>
      </c>
      <c r="AJ94">
        <v>13399.959500000114</v>
      </c>
      <c r="AK94">
        <v>0.43558249080191414</v>
      </c>
      <c r="AL94">
        <v>38884859.431999996</v>
      </c>
      <c r="AM94">
        <v>3612.3257168499999</v>
      </c>
    </row>
    <row r="95" spans="1:39" ht="15" x14ac:dyDescent="0.25">
      <c r="A95" t="s">
        <v>241</v>
      </c>
      <c r="B95">
        <v>2724347.7</v>
      </c>
      <c r="C95">
        <v>0.22959611188174625</v>
      </c>
      <c r="D95">
        <v>2668039.7999999998</v>
      </c>
      <c r="E95">
        <v>4.3348148810256164E-3</v>
      </c>
      <c r="F95">
        <v>0.62274843525477952</v>
      </c>
      <c r="G95">
        <v>54.1</v>
      </c>
      <c r="H95">
        <v>681.13499999999999</v>
      </c>
      <c r="I95">
        <v>238.89850000000001</v>
      </c>
      <c r="J95">
        <v>-393.71599999999995</v>
      </c>
      <c r="K95">
        <v>12497.330698088845</v>
      </c>
      <c r="L95">
        <v>4553.3546895499994</v>
      </c>
      <c r="M95">
        <v>6252.7145570954835</v>
      </c>
      <c r="N95">
        <v>0.90080564823193321</v>
      </c>
      <c r="O95">
        <v>0.17838744178312069</v>
      </c>
      <c r="P95">
        <v>2.0947383743001653E-2</v>
      </c>
      <c r="Q95">
        <v>9100.8119467768356</v>
      </c>
      <c r="R95">
        <v>306.71750000000003</v>
      </c>
      <c r="S95">
        <v>57246.22476940506</v>
      </c>
      <c r="T95">
        <v>12.002901692925899</v>
      </c>
      <c r="U95">
        <v>14.845434934589644</v>
      </c>
      <c r="V95">
        <v>43.485000000000007</v>
      </c>
      <c r="W95">
        <v>104.71092766586177</v>
      </c>
      <c r="X95">
        <v>0.11374593862052094</v>
      </c>
      <c r="Y95">
        <v>0.16238398269894846</v>
      </c>
      <c r="Z95">
        <v>0.28383864911089474</v>
      </c>
      <c r="AA95">
        <v>175.7161158203277</v>
      </c>
      <c r="AB95">
        <v>7.1410547710542369</v>
      </c>
      <c r="AC95">
        <v>1.5036144343853961</v>
      </c>
      <c r="AD95">
        <v>3.5078441904227211</v>
      </c>
      <c r="AE95">
        <v>0.84935409096057446</v>
      </c>
      <c r="AF95">
        <v>18.25</v>
      </c>
      <c r="AG95">
        <v>0.13008926462696305</v>
      </c>
      <c r="AH95">
        <v>111.2655</v>
      </c>
      <c r="AI95">
        <v>2.7874763774316618</v>
      </c>
      <c r="AJ95">
        <v>265182.74000000022</v>
      </c>
      <c r="AK95">
        <v>0.71175575149608628</v>
      </c>
      <c r="AL95">
        <v>56904779.340999998</v>
      </c>
      <c r="AM95">
        <v>4553.3546895499994</v>
      </c>
    </row>
    <row r="96" spans="1:39" ht="15" x14ac:dyDescent="0.25">
      <c r="A96" t="s">
        <v>242</v>
      </c>
      <c r="B96">
        <v>2157161.9</v>
      </c>
      <c r="C96">
        <v>0.32348541275259218</v>
      </c>
      <c r="D96">
        <v>2068391.8</v>
      </c>
      <c r="E96">
        <v>4.1110362368392819E-3</v>
      </c>
      <c r="F96">
        <v>0.69339895799818341</v>
      </c>
      <c r="G96">
        <v>74.55</v>
      </c>
      <c r="H96">
        <v>218.87550000000002</v>
      </c>
      <c r="I96">
        <v>21.777499999999996</v>
      </c>
      <c r="J96">
        <v>44.32699999999997</v>
      </c>
      <c r="K96">
        <v>10616.166613222586</v>
      </c>
      <c r="L96">
        <v>3629.3323340000002</v>
      </c>
      <c r="M96">
        <v>4587.2799224178652</v>
      </c>
      <c r="N96">
        <v>0.59863868322178304</v>
      </c>
      <c r="O96">
        <v>0.14685086926514568</v>
      </c>
      <c r="P96">
        <v>3.987514794229368E-2</v>
      </c>
      <c r="Q96">
        <v>8399.2251190530787</v>
      </c>
      <c r="R96">
        <v>209.57300000000001</v>
      </c>
      <c r="S96">
        <v>59650.931927061232</v>
      </c>
      <c r="T96">
        <v>11.027183845247244</v>
      </c>
      <c r="U96">
        <v>17.317747677420279</v>
      </c>
      <c r="V96">
        <v>24.2575</v>
      </c>
      <c r="W96">
        <v>149.61691575801296</v>
      </c>
      <c r="X96">
        <v>0.11215157718375546</v>
      </c>
      <c r="Y96">
        <v>0.15830461657945497</v>
      </c>
      <c r="Z96">
        <v>0.27628074324790586</v>
      </c>
      <c r="AA96">
        <v>163.01251733206533</v>
      </c>
      <c r="AB96">
        <v>5.9537615026099235</v>
      </c>
      <c r="AC96">
        <v>1.3066572505360645</v>
      </c>
      <c r="AD96">
        <v>2.6776186500066084</v>
      </c>
      <c r="AE96">
        <v>0.93843075003262177</v>
      </c>
      <c r="AF96">
        <v>24.8</v>
      </c>
      <c r="AG96">
        <v>6.7559319048811184E-2</v>
      </c>
      <c r="AH96">
        <v>117.41300000000001</v>
      </c>
      <c r="AI96">
        <v>2.9241060997975308</v>
      </c>
      <c r="AJ96">
        <v>152310.0121052633</v>
      </c>
      <c r="AK96">
        <v>0.59666981589665458</v>
      </c>
      <c r="AL96">
        <v>38529596.752499998</v>
      </c>
      <c r="AM96">
        <v>3629.3323340000002</v>
      </c>
    </row>
    <row r="97" spans="1:39" ht="15" x14ac:dyDescent="0.25">
      <c r="A97" t="s">
        <v>243</v>
      </c>
      <c r="B97">
        <v>785791.8</v>
      </c>
      <c r="C97">
        <v>0.30035913020338706</v>
      </c>
      <c r="D97">
        <v>792193.3</v>
      </c>
      <c r="E97">
        <v>3.7514949435755039E-3</v>
      </c>
      <c r="F97">
        <v>0.71857784843091133</v>
      </c>
      <c r="G97">
        <v>51</v>
      </c>
      <c r="H97">
        <v>77.779499999999999</v>
      </c>
      <c r="I97">
        <v>0.05</v>
      </c>
      <c r="J97">
        <v>60.315000000000026</v>
      </c>
      <c r="K97">
        <v>9817.7874840227414</v>
      </c>
      <c r="L97">
        <v>2830.5977459000001</v>
      </c>
      <c r="M97">
        <v>3419.2499526793608</v>
      </c>
      <c r="N97">
        <v>0.44199864449556436</v>
      </c>
      <c r="O97">
        <v>0.14504821242958232</v>
      </c>
      <c r="P97">
        <v>1.2028016078693932E-2</v>
      </c>
      <c r="Q97">
        <v>8127.5740313232436</v>
      </c>
      <c r="R97">
        <v>166.82050000000004</v>
      </c>
      <c r="S97">
        <v>57321.517821550697</v>
      </c>
      <c r="T97">
        <v>13.950323851085445</v>
      </c>
      <c r="U97">
        <v>16.967925080550646</v>
      </c>
      <c r="V97">
        <v>18.881</v>
      </c>
      <c r="W97">
        <v>149.91778750595836</v>
      </c>
      <c r="X97">
        <v>0.11194479777980954</v>
      </c>
      <c r="Y97">
        <v>0.16366471481862185</v>
      </c>
      <c r="Z97">
        <v>0.28156695429655781</v>
      </c>
      <c r="AA97">
        <v>157.63135212210514</v>
      </c>
      <c r="AB97">
        <v>5.7176791651645997</v>
      </c>
      <c r="AC97">
        <v>1.320861693855512</v>
      </c>
      <c r="AD97">
        <v>2.6731127401844437</v>
      </c>
      <c r="AE97">
        <v>1.2789154087797638</v>
      </c>
      <c r="AF97">
        <v>57.55</v>
      </c>
      <c r="AG97">
        <v>2.9758314310393563E-2</v>
      </c>
      <c r="AH97">
        <v>31.675499999999989</v>
      </c>
      <c r="AI97">
        <v>3.1556843969947574</v>
      </c>
      <c r="AJ97">
        <v>40443.567499999888</v>
      </c>
      <c r="AK97">
        <v>0.48105229982885056</v>
      </c>
      <c r="AL97">
        <v>27790207.121999998</v>
      </c>
      <c r="AM97">
        <v>2830.5977459000001</v>
      </c>
    </row>
    <row r="98" spans="1:39" ht="15" x14ac:dyDescent="0.25">
      <c r="A98" t="s">
        <v>245</v>
      </c>
      <c r="B98">
        <v>215381.85</v>
      </c>
      <c r="C98">
        <v>0.29592092272027826</v>
      </c>
      <c r="D98">
        <v>310509.7</v>
      </c>
      <c r="E98">
        <v>6.0826330246421846E-3</v>
      </c>
      <c r="F98">
        <v>0.72686659177457558</v>
      </c>
      <c r="G98">
        <v>55.7</v>
      </c>
      <c r="H98">
        <v>47.031500000000001</v>
      </c>
      <c r="I98">
        <v>0</v>
      </c>
      <c r="J98">
        <v>-0.20949999999999136</v>
      </c>
      <c r="K98">
        <v>10248.515238490443</v>
      </c>
      <c r="L98">
        <v>1971.4704558000001</v>
      </c>
      <c r="M98">
        <v>2364.4815149864053</v>
      </c>
      <c r="N98">
        <v>0.41614724848467594</v>
      </c>
      <c r="O98">
        <v>0.14706814266326168</v>
      </c>
      <c r="P98">
        <v>1.1390556593904195E-2</v>
      </c>
      <c r="Q98">
        <v>8545.0636346447263</v>
      </c>
      <c r="R98">
        <v>122.45400000000002</v>
      </c>
      <c r="S98">
        <v>55231.86105190518</v>
      </c>
      <c r="T98">
        <v>14.792085191173824</v>
      </c>
      <c r="U98">
        <v>16.099681968739276</v>
      </c>
      <c r="V98">
        <v>14.731</v>
      </c>
      <c r="W98">
        <v>133.83140695132712</v>
      </c>
      <c r="X98">
        <v>0.11205169826964238</v>
      </c>
      <c r="Y98">
        <v>0.16737040393689706</v>
      </c>
      <c r="Z98">
        <v>0.28736049036768946</v>
      </c>
      <c r="AA98">
        <v>175.25585990067262</v>
      </c>
      <c r="AB98">
        <v>5.7276976426995603</v>
      </c>
      <c r="AC98">
        <v>1.4521558745831364</v>
      </c>
      <c r="AD98">
        <v>2.7205610532782178</v>
      </c>
      <c r="AE98">
        <v>1.3374030899103164</v>
      </c>
      <c r="AF98">
        <v>102.35</v>
      </c>
      <c r="AG98">
        <v>2.6158003932046748E-2</v>
      </c>
      <c r="AH98">
        <v>14.074999999999999</v>
      </c>
      <c r="AI98">
        <v>3.3716669541368258</v>
      </c>
      <c r="AJ98">
        <v>-2913.1410000000615</v>
      </c>
      <c r="AK98">
        <v>0.52057434663812141</v>
      </c>
      <c r="AL98">
        <v>20204645.008500002</v>
      </c>
      <c r="AM98">
        <v>1971.4704558000001</v>
      </c>
    </row>
    <row r="99" spans="1:39" ht="15" x14ac:dyDescent="0.25">
      <c r="A99" t="s">
        <v>247</v>
      </c>
      <c r="B99">
        <v>665456.65</v>
      </c>
      <c r="C99">
        <v>0.30928960996183708</v>
      </c>
      <c r="D99">
        <v>665467.6</v>
      </c>
      <c r="E99">
        <v>2.926393943888864E-3</v>
      </c>
      <c r="F99">
        <v>0.66555335253294123</v>
      </c>
      <c r="G99">
        <v>26.5</v>
      </c>
      <c r="H99">
        <v>39.830499999999994</v>
      </c>
      <c r="I99">
        <v>0</v>
      </c>
      <c r="J99">
        <v>4.7105000000000103</v>
      </c>
      <c r="K99">
        <v>10498.037623107986</v>
      </c>
      <c r="L99">
        <v>1301.0048989000002</v>
      </c>
      <c r="M99">
        <v>1618.7443142883728</v>
      </c>
      <c r="N99">
        <v>0.55690606139346333</v>
      </c>
      <c r="O99">
        <v>0.15446219789019125</v>
      </c>
      <c r="P99">
        <v>1.1863143646153418E-3</v>
      </c>
      <c r="Q99">
        <v>8437.4031500486126</v>
      </c>
      <c r="R99">
        <v>83.6785</v>
      </c>
      <c r="S99">
        <v>51883.321838943099</v>
      </c>
      <c r="T99">
        <v>15.031937713988659</v>
      </c>
      <c r="U99">
        <v>15.547660377516326</v>
      </c>
      <c r="V99">
        <v>9.5104999999999986</v>
      </c>
      <c r="W99">
        <v>136.79668775563852</v>
      </c>
      <c r="X99">
        <v>0.11383933618908577</v>
      </c>
      <c r="Y99">
        <v>0.18602221386422052</v>
      </c>
      <c r="Z99">
        <v>0.30571345071248229</v>
      </c>
      <c r="AA99">
        <v>195.36905680747705</v>
      </c>
      <c r="AB99">
        <v>5.7337241503036678</v>
      </c>
      <c r="AC99">
        <v>1.4153513233541628</v>
      </c>
      <c r="AD99">
        <v>2.721182127273178</v>
      </c>
      <c r="AE99">
        <v>1.245003773007215</v>
      </c>
      <c r="AF99">
        <v>67.900000000000006</v>
      </c>
      <c r="AG99">
        <v>1.6073576610589793E-2</v>
      </c>
      <c r="AH99">
        <v>15.725</v>
      </c>
      <c r="AI99">
        <v>3.1217709038245984</v>
      </c>
      <c r="AJ99">
        <v>-9469.9440000001341</v>
      </c>
      <c r="AK99">
        <v>0.546301854427928</v>
      </c>
      <c r="AL99">
        <v>13657998.376499999</v>
      </c>
      <c r="AM99">
        <v>1301.0048989000002</v>
      </c>
    </row>
    <row r="100" spans="1:39" ht="15" x14ac:dyDescent="0.25">
      <c r="A100" t="s">
        <v>248</v>
      </c>
      <c r="B100">
        <v>2057579.65</v>
      </c>
      <c r="C100">
        <v>0.2827322307874624</v>
      </c>
      <c r="D100">
        <v>2015577</v>
      </c>
      <c r="E100">
        <v>1.0929793509029619E-3</v>
      </c>
      <c r="F100">
        <v>0.72103947303672211</v>
      </c>
      <c r="G100">
        <v>114</v>
      </c>
      <c r="H100">
        <v>406.56550000000004</v>
      </c>
      <c r="I100">
        <v>2.9495</v>
      </c>
      <c r="J100">
        <v>-55.719999999999942</v>
      </c>
      <c r="K100">
        <v>10762.99929939554</v>
      </c>
      <c r="L100">
        <v>6414.4673387999992</v>
      </c>
      <c r="M100">
        <v>8027.2380636214348</v>
      </c>
      <c r="N100">
        <v>0.530129190444386</v>
      </c>
      <c r="O100">
        <v>0.15285628277646318</v>
      </c>
      <c r="P100">
        <v>2.9204865229705227E-2</v>
      </c>
      <c r="Q100">
        <v>8600.5805391990016</v>
      </c>
      <c r="R100">
        <v>384.14400000000001</v>
      </c>
      <c r="S100">
        <v>60248.502868195261</v>
      </c>
      <c r="T100">
        <v>12.405764504977299</v>
      </c>
      <c r="U100">
        <v>16.698080248031989</v>
      </c>
      <c r="V100">
        <v>38.969000000000001</v>
      </c>
      <c r="W100">
        <v>164.60436087146198</v>
      </c>
      <c r="X100">
        <v>0.11423302659473909</v>
      </c>
      <c r="Y100">
        <v>0.15323251352128306</v>
      </c>
      <c r="Z100">
        <v>0.27332963834779794</v>
      </c>
      <c r="AA100">
        <v>139.04855273093622</v>
      </c>
      <c r="AB100">
        <v>6.6483769641843269</v>
      </c>
      <c r="AC100">
        <v>1.2945826553969271</v>
      </c>
      <c r="AD100">
        <v>3.3733405736866797</v>
      </c>
      <c r="AE100">
        <v>0.8899724197026051</v>
      </c>
      <c r="AF100">
        <v>28.45</v>
      </c>
      <c r="AG100">
        <v>8.8620022162298501E-2</v>
      </c>
      <c r="AH100">
        <v>107.5545</v>
      </c>
      <c r="AI100">
        <v>3.0409548988747863</v>
      </c>
      <c r="AJ100">
        <v>200824.30200000014</v>
      </c>
      <c r="AK100">
        <v>0.50412036421968209</v>
      </c>
      <c r="AL100">
        <v>69038907.473499998</v>
      </c>
      <c r="AM100">
        <v>6414.4673387999992</v>
      </c>
    </row>
    <row r="101" spans="1:39" ht="15" x14ac:dyDescent="0.25">
      <c r="A101" t="s">
        <v>249</v>
      </c>
      <c r="B101">
        <v>603217.1</v>
      </c>
      <c r="C101">
        <v>0.34183015735337424</v>
      </c>
      <c r="D101">
        <v>619226.5</v>
      </c>
      <c r="E101">
        <v>5.9646978439619877E-3</v>
      </c>
      <c r="F101">
        <v>0.63526711949652748</v>
      </c>
      <c r="G101">
        <v>13.5</v>
      </c>
      <c r="H101">
        <v>59.987999999999985</v>
      </c>
      <c r="I101">
        <v>3.6</v>
      </c>
      <c r="J101">
        <v>-35.523499999999956</v>
      </c>
      <c r="K101">
        <v>11692.297756442344</v>
      </c>
      <c r="L101">
        <v>1076.1897981999998</v>
      </c>
      <c r="M101">
        <v>1430.6467793717522</v>
      </c>
      <c r="N101">
        <v>0.83807759356996303</v>
      </c>
      <c r="O101">
        <v>0.16679685288806334</v>
      </c>
      <c r="P101">
        <v>5.8609296060505994E-3</v>
      </c>
      <c r="Q101">
        <v>8795.4145945973487</v>
      </c>
      <c r="R101">
        <v>73.310999999999993</v>
      </c>
      <c r="S101">
        <v>52634.120527615218</v>
      </c>
      <c r="T101">
        <v>13.561402790849941</v>
      </c>
      <c r="U101">
        <v>14.679786092128058</v>
      </c>
      <c r="V101">
        <v>10.380500000000001</v>
      </c>
      <c r="W101">
        <v>103.67417737103221</v>
      </c>
      <c r="X101">
        <v>0.10948754507927502</v>
      </c>
      <c r="Y101">
        <v>0.17717508439327523</v>
      </c>
      <c r="Z101">
        <v>0.2926733391669431</v>
      </c>
      <c r="AA101">
        <v>205.28363153926057</v>
      </c>
      <c r="AB101">
        <v>6.1474326437376821</v>
      </c>
      <c r="AC101">
        <v>1.518568110367291</v>
      </c>
      <c r="AD101">
        <v>3.0306686797255988</v>
      </c>
      <c r="AE101">
        <v>1.152660078874036</v>
      </c>
      <c r="AF101">
        <v>32.549999999999997</v>
      </c>
      <c r="AG101">
        <v>2.8843366477588915E-2</v>
      </c>
      <c r="AH101">
        <v>52.239473684210537</v>
      </c>
      <c r="AI101">
        <v>2.8171362085216094</v>
      </c>
      <c r="AJ101">
        <v>4620.3824999999488</v>
      </c>
      <c r="AK101">
        <v>0.67152523868917591</v>
      </c>
      <c r="AL101">
        <v>12583131.562999999</v>
      </c>
      <c r="AM101">
        <v>1076.1897981999998</v>
      </c>
    </row>
    <row r="102" spans="1:39" ht="15" x14ac:dyDescent="0.25">
      <c r="A102" t="s">
        <v>251</v>
      </c>
      <c r="B102">
        <v>717703.55</v>
      </c>
      <c r="C102">
        <v>0.35923795715521079</v>
      </c>
      <c r="D102">
        <v>836399.15</v>
      </c>
      <c r="E102">
        <v>8.9115846130314712E-3</v>
      </c>
      <c r="F102">
        <v>0.67627609947445133</v>
      </c>
      <c r="G102">
        <v>19.526315789473685</v>
      </c>
      <c r="H102">
        <v>46.559000000000005</v>
      </c>
      <c r="I102">
        <v>0.7</v>
      </c>
      <c r="J102">
        <v>-30.606999999999999</v>
      </c>
      <c r="K102">
        <v>11555.523876944026</v>
      </c>
      <c r="L102">
        <v>1414.7758113</v>
      </c>
      <c r="M102">
        <v>1880.4585154190013</v>
      </c>
      <c r="N102">
        <v>0.87736818843363007</v>
      </c>
      <c r="O102">
        <v>0.16378377026186303</v>
      </c>
      <c r="P102">
        <v>8.5571193706483772E-4</v>
      </c>
      <c r="Q102">
        <v>8693.8773357397131</v>
      </c>
      <c r="R102">
        <v>91.503</v>
      </c>
      <c r="S102">
        <v>53033.54464334502</v>
      </c>
      <c r="T102">
        <v>13.480432335551839</v>
      </c>
      <c r="U102">
        <v>15.46152378938395</v>
      </c>
      <c r="V102">
        <v>11.720000000000002</v>
      </c>
      <c r="W102">
        <v>120.71465966723547</v>
      </c>
      <c r="X102">
        <v>0.10934861357860814</v>
      </c>
      <c r="Y102">
        <v>0.1998559782901107</v>
      </c>
      <c r="Z102">
        <v>0.31447472062275178</v>
      </c>
      <c r="AA102">
        <v>186.9920293285976</v>
      </c>
      <c r="AB102">
        <v>6.4840481901843052</v>
      </c>
      <c r="AC102">
        <v>1.5184977856888515</v>
      </c>
      <c r="AD102">
        <v>3.322532660900436</v>
      </c>
      <c r="AE102">
        <v>1.3960614568354226</v>
      </c>
      <c r="AF102">
        <v>94.15</v>
      </c>
      <c r="AG102">
        <v>1.6746222593210104E-2</v>
      </c>
      <c r="AH102">
        <v>34.804500000000004</v>
      </c>
      <c r="AI102">
        <v>2.6685031970823037</v>
      </c>
      <c r="AJ102">
        <v>-6363.1534999998985</v>
      </c>
      <c r="AK102">
        <v>0.68150177188587213</v>
      </c>
      <c r="AL102">
        <v>16348475.668000001</v>
      </c>
      <c r="AM102">
        <v>1414.7758113</v>
      </c>
    </row>
    <row r="103" spans="1:39" ht="15" x14ac:dyDescent="0.25">
      <c r="A103" t="s">
        <v>253</v>
      </c>
      <c r="B103">
        <v>727303.4</v>
      </c>
      <c r="C103">
        <v>0.37301888996492388</v>
      </c>
      <c r="D103">
        <v>761031.1</v>
      </c>
      <c r="E103">
        <v>3.2062468062383095E-3</v>
      </c>
      <c r="F103">
        <v>0.72497952034227342</v>
      </c>
      <c r="G103">
        <v>60.55</v>
      </c>
      <c r="H103">
        <v>76.229499999999987</v>
      </c>
      <c r="I103">
        <v>0.05</v>
      </c>
      <c r="J103">
        <v>10.4315</v>
      </c>
      <c r="K103">
        <v>9976.3528363039932</v>
      </c>
      <c r="L103">
        <v>2741.5746062999997</v>
      </c>
      <c r="M103">
        <v>3293.0445372715794</v>
      </c>
      <c r="N103">
        <v>0.43846033691284558</v>
      </c>
      <c r="O103">
        <v>0.14002539787457913</v>
      </c>
      <c r="P103">
        <v>1.1302522929266307E-2</v>
      </c>
      <c r="Q103">
        <v>8305.6622192426657</v>
      </c>
      <c r="R103">
        <v>167.11</v>
      </c>
      <c r="S103">
        <v>56928.08632038776</v>
      </c>
      <c r="T103">
        <v>13.187421458919273</v>
      </c>
      <c r="U103">
        <v>16.405808188019861</v>
      </c>
      <c r="V103">
        <v>18.585000000000001</v>
      </c>
      <c r="W103">
        <v>147.5154482808716</v>
      </c>
      <c r="X103">
        <v>0.11319696224935402</v>
      </c>
      <c r="Y103">
        <v>0.15824936150748894</v>
      </c>
      <c r="Z103">
        <v>0.27778658986537008</v>
      </c>
      <c r="AA103">
        <v>162.22604301118636</v>
      </c>
      <c r="AB103">
        <v>5.7445459453163856</v>
      </c>
      <c r="AC103">
        <v>1.2963120409268212</v>
      </c>
      <c r="AD103">
        <v>2.818978946376745</v>
      </c>
      <c r="AE103">
        <v>1.3091896720471377</v>
      </c>
      <c r="AF103">
        <v>65.849999999999994</v>
      </c>
      <c r="AG103">
        <v>2.5662414175463312E-2</v>
      </c>
      <c r="AH103">
        <v>26.302499999999998</v>
      </c>
      <c r="AI103">
        <v>3.2074293988076144</v>
      </c>
      <c r="AJ103">
        <v>35095.314499999862</v>
      </c>
      <c r="AK103">
        <v>0.502645145421176</v>
      </c>
      <c r="AL103">
        <v>27350915.5995</v>
      </c>
      <c r="AM103">
        <v>2741.5746062999997</v>
      </c>
    </row>
    <row r="104" spans="1:39" ht="15" x14ac:dyDescent="0.25">
      <c r="A104" t="s">
        <v>254</v>
      </c>
      <c r="B104">
        <v>891005.63157894742</v>
      </c>
      <c r="C104">
        <v>0.32755685202264262</v>
      </c>
      <c r="D104">
        <v>918768</v>
      </c>
      <c r="E104">
        <v>2.9815421978085194E-3</v>
      </c>
      <c r="F104">
        <v>0.70019387925757626</v>
      </c>
      <c r="G104">
        <v>43.7</v>
      </c>
      <c r="H104">
        <v>92.465499999999992</v>
      </c>
      <c r="I104">
        <v>0.7</v>
      </c>
      <c r="J104">
        <v>34.666000000000082</v>
      </c>
      <c r="K104">
        <v>10684.396039606771</v>
      </c>
      <c r="L104">
        <v>2377.3824493999996</v>
      </c>
      <c r="M104">
        <v>2996.0179628438827</v>
      </c>
      <c r="N104">
        <v>0.64617216388036491</v>
      </c>
      <c r="O104">
        <v>0.15408410388175051</v>
      </c>
      <c r="P104">
        <v>1.4577626691383449E-2</v>
      </c>
      <c r="Q104">
        <v>8478.2187363419362</v>
      </c>
      <c r="R104">
        <v>146.63249999999999</v>
      </c>
      <c r="S104">
        <v>57242.637744019899</v>
      </c>
      <c r="T104">
        <v>13.267863536391998</v>
      </c>
      <c r="U104">
        <v>16.213202730636109</v>
      </c>
      <c r="V104">
        <v>18.0425</v>
      </c>
      <c r="W104">
        <v>131.76568931134818</v>
      </c>
      <c r="X104">
        <v>0.11378311564254007</v>
      </c>
      <c r="Y104">
        <v>0.17337347652635382</v>
      </c>
      <c r="Z104">
        <v>0.2924941808184609</v>
      </c>
      <c r="AA104">
        <v>173.39852075716263</v>
      </c>
      <c r="AB104">
        <v>5.8384877433868967</v>
      </c>
      <c r="AC104">
        <v>1.3488846266179504</v>
      </c>
      <c r="AD104">
        <v>2.9978423002338954</v>
      </c>
      <c r="AE104">
        <v>1.2556723219930055</v>
      </c>
      <c r="AF104">
        <v>32.15</v>
      </c>
      <c r="AG104">
        <v>2.8702778746593171E-2</v>
      </c>
      <c r="AH104">
        <v>64.909500000000008</v>
      </c>
      <c r="AI104">
        <v>2.900182675848276</v>
      </c>
      <c r="AJ104">
        <v>10446.697500000009</v>
      </c>
      <c r="AK104">
        <v>0.60490594525114005</v>
      </c>
      <c r="AL104">
        <v>25400895.627</v>
      </c>
      <c r="AM104">
        <v>2377.3824493999996</v>
      </c>
    </row>
    <row r="105" spans="1:39" ht="15" x14ac:dyDescent="0.25">
      <c r="A105" t="s">
        <v>255</v>
      </c>
      <c r="B105">
        <v>1904555.7</v>
      </c>
      <c r="C105">
        <v>0.33581907379231662</v>
      </c>
      <c r="D105">
        <v>1887900.45</v>
      </c>
      <c r="E105">
        <v>2.4751205884131211E-3</v>
      </c>
      <c r="F105">
        <v>0.75526247353138831</v>
      </c>
      <c r="G105">
        <v>103.15789473684211</v>
      </c>
      <c r="H105">
        <v>74.105500000000006</v>
      </c>
      <c r="I105">
        <v>0</v>
      </c>
      <c r="J105">
        <v>-31.576999999999998</v>
      </c>
      <c r="K105">
        <v>10357.086086197291</v>
      </c>
      <c r="L105">
        <v>3944.5513629499997</v>
      </c>
      <c r="M105">
        <v>4537.1174128703842</v>
      </c>
      <c r="N105">
        <v>0.18077889437512668</v>
      </c>
      <c r="O105">
        <v>0.11299620223899458</v>
      </c>
      <c r="P105">
        <v>1.3026387115307368E-2</v>
      </c>
      <c r="Q105">
        <v>9004.4083764748557</v>
      </c>
      <c r="R105">
        <v>221.85749999999999</v>
      </c>
      <c r="S105">
        <v>64335.833899237121</v>
      </c>
      <c r="T105">
        <v>13.275413272032722</v>
      </c>
      <c r="U105">
        <v>17.779662003538302</v>
      </c>
      <c r="V105">
        <v>22.413499999999999</v>
      </c>
      <c r="W105">
        <v>175.9899776005532</v>
      </c>
      <c r="X105">
        <v>0.11712903740020759</v>
      </c>
      <c r="Y105">
        <v>0.14628653928852089</v>
      </c>
      <c r="Z105">
        <v>0.26935509029273597</v>
      </c>
      <c r="AA105">
        <v>143.75916240469752</v>
      </c>
      <c r="AB105">
        <v>6.4542150552652311</v>
      </c>
      <c r="AC105">
        <v>1.3156532200695015</v>
      </c>
      <c r="AD105">
        <v>3.1538565445890367</v>
      </c>
      <c r="AE105">
        <v>0.95269128372459522</v>
      </c>
      <c r="AF105">
        <v>41.95</v>
      </c>
      <c r="AG105">
        <v>8.4950781390499192E-2</v>
      </c>
      <c r="AH105">
        <v>70.570999999999998</v>
      </c>
      <c r="AI105">
        <v>4.6677844896615159</v>
      </c>
      <c r="AJ105">
        <v>9323.0674999996554</v>
      </c>
      <c r="AK105">
        <v>0.37746272620407612</v>
      </c>
      <c r="AL105">
        <v>40854058.037500001</v>
      </c>
      <c r="AM105">
        <v>3944.5513629499997</v>
      </c>
    </row>
    <row r="106" spans="1:39" ht="15" x14ac:dyDescent="0.25">
      <c r="A106" t="s">
        <v>256</v>
      </c>
      <c r="B106">
        <v>1864495.15</v>
      </c>
      <c r="C106">
        <v>0.32602353251499977</v>
      </c>
      <c r="D106">
        <v>2022375.55</v>
      </c>
      <c r="E106">
        <v>6.2035777432014397E-3</v>
      </c>
      <c r="F106">
        <v>0.64764518841496133</v>
      </c>
      <c r="G106">
        <v>40.1</v>
      </c>
      <c r="H106">
        <v>312.15299999999996</v>
      </c>
      <c r="I106">
        <v>83.489000000000004</v>
      </c>
      <c r="J106">
        <v>-30.652499999999947</v>
      </c>
      <c r="K106">
        <v>12371.703525671088</v>
      </c>
      <c r="L106">
        <v>2851.5319909500004</v>
      </c>
      <c r="M106">
        <v>3876.0262332127882</v>
      </c>
      <c r="N106">
        <v>0.85770073836176208</v>
      </c>
      <c r="O106">
        <v>0.17904603724256529</v>
      </c>
      <c r="P106">
        <v>3.6073508688124582E-2</v>
      </c>
      <c r="Q106">
        <v>9101.6691486007476</v>
      </c>
      <c r="R106">
        <v>185.262</v>
      </c>
      <c r="S106">
        <v>58473.479740853487</v>
      </c>
      <c r="T106">
        <v>12.361682374151199</v>
      </c>
      <c r="U106">
        <v>15.391888195906333</v>
      </c>
      <c r="V106">
        <v>23.324999999999999</v>
      </c>
      <c r="W106">
        <v>122.25217538906752</v>
      </c>
      <c r="X106">
        <v>0.11090299931623113</v>
      </c>
      <c r="Y106">
        <v>0.16035857510509069</v>
      </c>
      <c r="Z106">
        <v>0.27828311739519196</v>
      </c>
      <c r="AA106">
        <v>200.30871188287347</v>
      </c>
      <c r="AB106">
        <v>6.2045578564767006</v>
      </c>
      <c r="AC106">
        <v>1.3278788467938769</v>
      </c>
      <c r="AD106">
        <v>2.8166742003971734</v>
      </c>
      <c r="AE106">
        <v>0.86996755177232354</v>
      </c>
      <c r="AF106">
        <v>10.050000000000001</v>
      </c>
      <c r="AG106">
        <v>9.0750061894930373E-2</v>
      </c>
      <c r="AH106">
        <v>130.398</v>
      </c>
      <c r="AI106">
        <v>2.8111718528732994</v>
      </c>
      <c r="AJ106">
        <v>178448.37526315753</v>
      </c>
      <c r="AK106">
        <v>0.67497041181045991</v>
      </c>
      <c r="AL106">
        <v>35278308.386</v>
      </c>
      <c r="AM106">
        <v>2851.5319909500004</v>
      </c>
    </row>
    <row r="107" spans="1:39" ht="15" x14ac:dyDescent="0.25">
      <c r="A107" t="s">
        <v>257</v>
      </c>
      <c r="B107">
        <v>525901.6</v>
      </c>
      <c r="C107">
        <v>0.30985542205702932</v>
      </c>
      <c r="D107">
        <v>255483.7</v>
      </c>
      <c r="E107">
        <v>3.4268704945199877E-3</v>
      </c>
      <c r="F107">
        <v>0.75336284208565207</v>
      </c>
      <c r="G107">
        <v>67.099999999999994</v>
      </c>
      <c r="H107">
        <v>99.114000000000004</v>
      </c>
      <c r="I107">
        <v>0</v>
      </c>
      <c r="J107">
        <v>43.704000000000008</v>
      </c>
      <c r="K107">
        <v>10847.770758067776</v>
      </c>
      <c r="L107">
        <v>3549.4505847999994</v>
      </c>
      <c r="M107">
        <v>4278.3365466740706</v>
      </c>
      <c r="N107">
        <v>0.39437582421756012</v>
      </c>
      <c r="O107">
        <v>0.13637144388566669</v>
      </c>
      <c r="P107">
        <v>1.5573313271838288E-2</v>
      </c>
      <c r="Q107">
        <v>8999.6721484971258</v>
      </c>
      <c r="R107">
        <v>221.21000000000004</v>
      </c>
      <c r="S107">
        <v>60690.085717191825</v>
      </c>
      <c r="T107">
        <v>12.609285294516527</v>
      </c>
      <c r="U107">
        <v>16.045615409791601</v>
      </c>
      <c r="V107">
        <v>23.897500000000001</v>
      </c>
      <c r="W107">
        <v>148.52811318338735</v>
      </c>
      <c r="X107">
        <v>0.11534508714513554</v>
      </c>
      <c r="Y107">
        <v>0.15080321884010489</v>
      </c>
      <c r="Z107">
        <v>0.273159138541271</v>
      </c>
      <c r="AA107">
        <v>169.09593066889232</v>
      </c>
      <c r="AB107">
        <v>6.1319136371160408</v>
      </c>
      <c r="AC107">
        <v>1.1778491393626749</v>
      </c>
      <c r="AD107">
        <v>3.1546128454518283</v>
      </c>
      <c r="AE107">
        <v>1.0396325000043936</v>
      </c>
      <c r="AF107">
        <v>43.05</v>
      </c>
      <c r="AG107">
        <v>5.4615725261206352E-2</v>
      </c>
      <c r="AH107">
        <v>64.408999999999992</v>
      </c>
      <c r="AI107">
        <v>3.4587162918609429</v>
      </c>
      <c r="AJ107">
        <v>17935.657499999972</v>
      </c>
      <c r="AK107">
        <v>0.45265644028037605</v>
      </c>
      <c r="AL107">
        <v>38503626.261</v>
      </c>
      <c r="AM107">
        <v>3549.4505847999994</v>
      </c>
    </row>
    <row r="108" spans="1:39" ht="15" x14ac:dyDescent="0.25">
      <c r="A108" t="s">
        <v>258</v>
      </c>
      <c r="B108">
        <v>1300238.6000000001</v>
      </c>
      <c r="C108">
        <v>0.29443049752546369</v>
      </c>
      <c r="D108">
        <v>1238568.75</v>
      </c>
      <c r="E108">
        <v>2.8382625984201128E-3</v>
      </c>
      <c r="F108">
        <v>0.76725253247832392</v>
      </c>
      <c r="G108">
        <v>107.52631578947368</v>
      </c>
      <c r="H108">
        <v>83.787499999999994</v>
      </c>
      <c r="I108">
        <v>0</v>
      </c>
      <c r="J108">
        <v>-8.5409999999999826</v>
      </c>
      <c r="K108">
        <v>10004.802346690614</v>
      </c>
      <c r="L108">
        <v>3691.3686457999997</v>
      </c>
      <c r="M108">
        <v>4269.0380227436635</v>
      </c>
      <c r="N108">
        <v>0.22049424435732695</v>
      </c>
      <c r="O108">
        <v>0.11977804059290252</v>
      </c>
      <c r="P108">
        <v>1.0789599514888963E-2</v>
      </c>
      <c r="Q108">
        <v>8650.9919783437726</v>
      </c>
      <c r="R108">
        <v>208.596</v>
      </c>
      <c r="S108">
        <v>61370.901841550171</v>
      </c>
      <c r="T108">
        <v>12.895980747473585</v>
      </c>
      <c r="U108">
        <v>17.696258057680875</v>
      </c>
      <c r="V108">
        <v>21.68</v>
      </c>
      <c r="W108">
        <v>170.26608144833949</v>
      </c>
      <c r="X108">
        <v>0.11209095765901751</v>
      </c>
      <c r="Y108">
        <v>0.15842739044463583</v>
      </c>
      <c r="Z108">
        <v>0.27664014753760285</v>
      </c>
      <c r="AA108">
        <v>148.31298429727809</v>
      </c>
      <c r="AB108">
        <v>5.9962054039076271</v>
      </c>
      <c r="AC108">
        <v>1.2653184749557924</v>
      </c>
      <c r="AD108">
        <v>2.9221611338101501</v>
      </c>
      <c r="AE108">
        <v>1.0126915461374868</v>
      </c>
      <c r="AF108">
        <v>52.5</v>
      </c>
      <c r="AG108">
        <v>6.257598177709596E-2</v>
      </c>
      <c r="AH108">
        <v>59.2515</v>
      </c>
      <c r="AI108">
        <v>4.1278553943657563</v>
      </c>
      <c r="AJ108">
        <v>-13274.739500000142</v>
      </c>
      <c r="AK108">
        <v>0.36395195447681217</v>
      </c>
      <c r="AL108">
        <v>36931413.689999998</v>
      </c>
      <c r="AM108">
        <v>3691.3686457999997</v>
      </c>
    </row>
    <row r="109" spans="1:39" ht="15" x14ac:dyDescent="0.25">
      <c r="A109" t="s">
        <v>259</v>
      </c>
      <c r="B109">
        <v>950385.35</v>
      </c>
      <c r="C109">
        <v>0.32317427267082355</v>
      </c>
      <c r="D109">
        <v>868032.9</v>
      </c>
      <c r="E109">
        <v>2.9109372505464106E-3</v>
      </c>
      <c r="F109">
        <v>0.76653921162855476</v>
      </c>
      <c r="G109">
        <v>92.05</v>
      </c>
      <c r="H109">
        <v>73.604500000000002</v>
      </c>
      <c r="I109">
        <v>0</v>
      </c>
      <c r="J109">
        <v>-38.9345</v>
      </c>
      <c r="K109">
        <v>10304.816571642297</v>
      </c>
      <c r="L109">
        <v>4089.8792715999998</v>
      </c>
      <c r="M109">
        <v>4710.3589634958789</v>
      </c>
      <c r="N109">
        <v>0.17536383903317956</v>
      </c>
      <c r="O109">
        <v>0.11316035540798337</v>
      </c>
      <c r="P109">
        <v>1.1680340574285816E-2</v>
      </c>
      <c r="Q109">
        <v>8947.397856642543</v>
      </c>
      <c r="R109">
        <v>230.2525</v>
      </c>
      <c r="S109">
        <v>63548.358816082349</v>
      </c>
      <c r="T109">
        <v>13.435250431591404</v>
      </c>
      <c r="U109">
        <v>17.762583561959151</v>
      </c>
      <c r="V109">
        <v>22.416000000000004</v>
      </c>
      <c r="W109">
        <v>182.45357207351887</v>
      </c>
      <c r="X109">
        <v>0.11770963275666967</v>
      </c>
      <c r="Y109">
        <v>0.14640385921645307</v>
      </c>
      <c r="Z109">
        <v>0.270051124444604</v>
      </c>
      <c r="AA109">
        <v>145.51010200532983</v>
      </c>
      <c r="AB109">
        <v>6.415186153183714</v>
      </c>
      <c r="AC109">
        <v>1.3289048782280846</v>
      </c>
      <c r="AD109">
        <v>3.2499951959167812</v>
      </c>
      <c r="AE109">
        <v>0.96209052907205506</v>
      </c>
      <c r="AF109">
        <v>42.25</v>
      </c>
      <c r="AG109">
        <v>8.1728887993958901E-2</v>
      </c>
      <c r="AH109">
        <v>72.280500000000004</v>
      </c>
      <c r="AI109">
        <v>4.6061169958002326</v>
      </c>
      <c r="AJ109">
        <v>-9835.1654999998864</v>
      </c>
      <c r="AK109">
        <v>0.36045033005500254</v>
      </c>
      <c r="AL109">
        <v>42145455.693999998</v>
      </c>
      <c r="AM109">
        <v>4089.8792715999998</v>
      </c>
    </row>
    <row r="110" spans="1:39" ht="15" x14ac:dyDescent="0.25">
      <c r="A110" t="s">
        <v>260</v>
      </c>
      <c r="B110">
        <v>1055860.6499999999</v>
      </c>
      <c r="C110">
        <v>0.29139950363386735</v>
      </c>
      <c r="D110">
        <v>1095442.95</v>
      </c>
      <c r="E110">
        <v>3.3184643962229951E-3</v>
      </c>
      <c r="F110">
        <v>0.71902957185650695</v>
      </c>
      <c r="G110">
        <v>48.684210526315788</v>
      </c>
      <c r="H110">
        <v>60.487999999999985</v>
      </c>
      <c r="I110">
        <v>0</v>
      </c>
      <c r="J110">
        <v>114.82599999999996</v>
      </c>
      <c r="K110">
        <v>9648.2509974844215</v>
      </c>
      <c r="L110">
        <v>2182.9354937999997</v>
      </c>
      <c r="M110">
        <v>2524.5385721346838</v>
      </c>
      <c r="N110">
        <v>0.31822722697166678</v>
      </c>
      <c r="O110">
        <v>0.11740862195787899</v>
      </c>
      <c r="P110">
        <v>5.7095299129997588E-3</v>
      </c>
      <c r="Q110">
        <v>8342.7164821216957</v>
      </c>
      <c r="R110">
        <v>124.157</v>
      </c>
      <c r="S110">
        <v>57851.82172974541</v>
      </c>
      <c r="T110">
        <v>13.377014586370484</v>
      </c>
      <c r="U110">
        <v>17.582057345135595</v>
      </c>
      <c r="V110">
        <v>15.866</v>
      </c>
      <c r="W110">
        <v>137.58574901046262</v>
      </c>
      <c r="X110">
        <v>0.11524135497858262</v>
      </c>
      <c r="Y110">
        <v>0.1545127812038635</v>
      </c>
      <c r="Z110">
        <v>0.27626205613929394</v>
      </c>
      <c r="AA110">
        <v>159.86475596331704</v>
      </c>
      <c r="AB110">
        <v>5.9048284093577621</v>
      </c>
      <c r="AC110">
        <v>1.2813870456705356</v>
      </c>
      <c r="AD110">
        <v>2.7322421641469732</v>
      </c>
      <c r="AE110">
        <v>1.1094963070600978</v>
      </c>
      <c r="AF110">
        <v>70.75</v>
      </c>
      <c r="AG110">
        <v>2.4983030602098603E-2</v>
      </c>
      <c r="AH110">
        <v>25.317500000000003</v>
      </c>
      <c r="AI110">
        <v>3.7336965219795917</v>
      </c>
      <c r="AJ110">
        <v>19129.536500000046</v>
      </c>
      <c r="AK110">
        <v>0.42098994289983671</v>
      </c>
      <c r="AL110">
        <v>21061509.555500001</v>
      </c>
      <c r="AM110">
        <v>2182.9354937999997</v>
      </c>
    </row>
    <row r="111" spans="1:39" ht="15" x14ac:dyDescent="0.25">
      <c r="A111" t="s">
        <v>261</v>
      </c>
      <c r="B111">
        <v>669620.10526315786</v>
      </c>
      <c r="C111">
        <v>0.28328957957742995</v>
      </c>
      <c r="D111">
        <v>653739</v>
      </c>
      <c r="E111">
        <v>4.3901004616570347E-3</v>
      </c>
      <c r="F111">
        <v>0.70608270035803922</v>
      </c>
      <c r="G111">
        <v>56.1</v>
      </c>
      <c r="H111">
        <v>86.005999999999972</v>
      </c>
      <c r="I111">
        <v>0.05</v>
      </c>
      <c r="J111">
        <v>-38.951499999999953</v>
      </c>
      <c r="K111">
        <v>10226.893008582319</v>
      </c>
      <c r="L111">
        <v>2571.8157873</v>
      </c>
      <c r="M111">
        <v>3177.4690933703159</v>
      </c>
      <c r="N111">
        <v>0.53614481609026554</v>
      </c>
      <c r="O111">
        <v>0.15417004038856888</v>
      </c>
      <c r="P111">
        <v>1.5001519156433865E-2</v>
      </c>
      <c r="Q111">
        <v>8277.5580569383328</v>
      </c>
      <c r="R111">
        <v>157.53400000000002</v>
      </c>
      <c r="S111">
        <v>56490.016577373761</v>
      </c>
      <c r="T111">
        <v>13.986821892416874</v>
      </c>
      <c r="U111">
        <v>16.325464898371145</v>
      </c>
      <c r="V111">
        <v>19.599</v>
      </c>
      <c r="W111">
        <v>131.22178617786622</v>
      </c>
      <c r="X111">
        <v>0.11260599048115406</v>
      </c>
      <c r="Y111">
        <v>0.17042605832154958</v>
      </c>
      <c r="Z111">
        <v>0.2890403915149054</v>
      </c>
      <c r="AA111">
        <v>170.59833840611714</v>
      </c>
      <c r="AB111">
        <v>5.5234576937760327</v>
      </c>
      <c r="AC111">
        <v>1.3476947082319559</v>
      </c>
      <c r="AD111">
        <v>2.9261340885133249</v>
      </c>
      <c r="AE111">
        <v>1.3111030930437801</v>
      </c>
      <c r="AF111">
        <v>62.35</v>
      </c>
      <c r="AG111">
        <v>2.068796155632574E-2</v>
      </c>
      <c r="AH111">
        <v>42.177999999999997</v>
      </c>
      <c r="AI111">
        <v>3.0562314141098912</v>
      </c>
      <c r="AJ111">
        <v>-6040.5885000003036</v>
      </c>
      <c r="AK111">
        <v>0.52986655319403986</v>
      </c>
      <c r="AL111">
        <v>26301684.894499999</v>
      </c>
      <c r="AM111">
        <v>2571.8157873</v>
      </c>
    </row>
    <row r="112" spans="1:39" ht="15" x14ac:dyDescent="0.25">
      <c r="A112" t="s">
        <v>262</v>
      </c>
      <c r="B112">
        <v>1256289.45</v>
      </c>
      <c r="C112">
        <v>0.32779790374541462</v>
      </c>
      <c r="D112">
        <v>1338423.2</v>
      </c>
      <c r="E112">
        <v>2.1611652916922021E-3</v>
      </c>
      <c r="F112">
        <v>0.71172681662394255</v>
      </c>
      <c r="G112">
        <v>52</v>
      </c>
      <c r="H112">
        <v>261.55399999999997</v>
      </c>
      <c r="I112">
        <v>5.6504999999999992</v>
      </c>
      <c r="J112">
        <v>-75.065499999999915</v>
      </c>
      <c r="K112">
        <v>12022.711855322141</v>
      </c>
      <c r="L112">
        <v>3591.2059645999993</v>
      </c>
      <c r="M112">
        <v>4599.7632922799139</v>
      </c>
      <c r="N112">
        <v>0.58098990505335601</v>
      </c>
      <c r="O112">
        <v>0.16515832812058256</v>
      </c>
      <c r="P112">
        <v>3.664279651380483E-2</v>
      </c>
      <c r="Q112">
        <v>9386.5774784465975</v>
      </c>
      <c r="R112">
        <v>230.31400000000002</v>
      </c>
      <c r="S112">
        <v>62128.826353586854</v>
      </c>
      <c r="T112">
        <v>13.442517606398223</v>
      </c>
      <c r="U112">
        <v>15.592651617357175</v>
      </c>
      <c r="V112">
        <v>25.110499999999998</v>
      </c>
      <c r="W112">
        <v>143.01610738933914</v>
      </c>
      <c r="X112">
        <v>0.11532486103601892</v>
      </c>
      <c r="Y112">
        <v>0.15440071411830897</v>
      </c>
      <c r="Z112">
        <v>0.27628893463687643</v>
      </c>
      <c r="AA112">
        <v>153.98882866959025</v>
      </c>
      <c r="AB112">
        <v>7.1715711884291942</v>
      </c>
      <c r="AC112">
        <v>1.4207489987443167</v>
      </c>
      <c r="AD112">
        <v>3.4385185511683787</v>
      </c>
      <c r="AE112">
        <v>0.81659603429864391</v>
      </c>
      <c r="AF112">
        <v>19</v>
      </c>
      <c r="AG112">
        <v>9.8269132312602064E-2</v>
      </c>
      <c r="AH112">
        <v>81.664500000000004</v>
      </c>
      <c r="AI112">
        <v>3.0247823068777659</v>
      </c>
      <c r="AJ112">
        <v>116534.52350000013</v>
      </c>
      <c r="AK112">
        <v>0.49881804357407855</v>
      </c>
      <c r="AL112">
        <v>43176034.5255</v>
      </c>
      <c r="AM112">
        <v>3591.2059645999993</v>
      </c>
    </row>
    <row r="113" spans="1:39" ht="15" x14ac:dyDescent="0.25">
      <c r="A113" t="s">
        <v>263</v>
      </c>
      <c r="B113">
        <v>1414086.5294117648</v>
      </c>
      <c r="C113">
        <v>0.35724012988057113</v>
      </c>
      <c r="D113">
        <v>1295070.294117647</v>
      </c>
      <c r="E113">
        <v>3.8572626632661262E-3</v>
      </c>
      <c r="F113">
        <v>0.76046200973899436</v>
      </c>
      <c r="G113">
        <v>64.764705882352942</v>
      </c>
      <c r="H113">
        <v>35.501764705882351</v>
      </c>
      <c r="I113">
        <v>0</v>
      </c>
      <c r="J113">
        <v>-21.378235294117651</v>
      </c>
      <c r="K113">
        <v>11985.17830084848</v>
      </c>
      <c r="L113">
        <v>3338.8298324117645</v>
      </c>
      <c r="M113">
        <v>3828.8151435506916</v>
      </c>
      <c r="N113">
        <v>8.6762518011089362E-2</v>
      </c>
      <c r="O113">
        <v>0.10815026324156346</v>
      </c>
      <c r="P113">
        <v>1.1970434255743467E-2</v>
      </c>
      <c r="Q113">
        <v>10451.397980143112</v>
      </c>
      <c r="R113">
        <v>203.84647058823532</v>
      </c>
      <c r="S113">
        <v>70568.159156689435</v>
      </c>
      <c r="T113">
        <v>15.031208608554882</v>
      </c>
      <c r="U113">
        <v>16.379139765221232</v>
      </c>
      <c r="V113">
        <v>20.709411764705887</v>
      </c>
      <c r="W113">
        <v>161.22282324319718</v>
      </c>
      <c r="X113">
        <v>0.11612391603957622</v>
      </c>
      <c r="Y113">
        <v>0.14145457577484838</v>
      </c>
      <c r="Z113">
        <v>0.26354681520827339</v>
      </c>
      <c r="AA113">
        <v>173.59230795297057</v>
      </c>
      <c r="AB113">
        <v>6.0545961775754638</v>
      </c>
      <c r="AC113">
        <v>1.2469748672450689</v>
      </c>
      <c r="AD113">
        <v>2.8348975654204085</v>
      </c>
      <c r="AE113">
        <v>0.82718465707382882</v>
      </c>
      <c r="AF113">
        <v>23.823529411764707</v>
      </c>
      <c r="AG113">
        <v>0.17096410272483448</v>
      </c>
      <c r="AH113">
        <v>93.462500000000006</v>
      </c>
      <c r="AI113">
        <v>8.0832818743291313</v>
      </c>
      <c r="AJ113">
        <v>34577.587333333446</v>
      </c>
      <c r="AK113">
        <v>0.25075025093324482</v>
      </c>
      <c r="AL113">
        <v>40016470.857647061</v>
      </c>
      <c r="AM113">
        <v>3338.8298324117645</v>
      </c>
    </row>
    <row r="114" spans="1:39" ht="15" x14ac:dyDescent="0.25">
      <c r="A114" t="s">
        <v>264</v>
      </c>
      <c r="B114">
        <v>504915.65</v>
      </c>
      <c r="C114">
        <v>0.3319275803572172</v>
      </c>
      <c r="D114">
        <v>255952.35</v>
      </c>
      <c r="E114">
        <v>3.3854894372022941E-3</v>
      </c>
      <c r="F114">
        <v>0.72521342043499315</v>
      </c>
      <c r="G114">
        <v>38.4</v>
      </c>
      <c r="H114">
        <v>62.948500000000003</v>
      </c>
      <c r="I114">
        <v>3.9039999999999999</v>
      </c>
      <c r="J114">
        <v>12.221499999999992</v>
      </c>
      <c r="K114">
        <v>11688.178823355038</v>
      </c>
      <c r="L114">
        <v>1801.5718535999999</v>
      </c>
      <c r="M114">
        <v>2175.0366759635872</v>
      </c>
      <c r="N114">
        <v>0.42980172975211273</v>
      </c>
      <c r="O114">
        <v>0.12843804025225142</v>
      </c>
      <c r="P114">
        <v>1.5938848368784262E-2</v>
      </c>
      <c r="Q114">
        <v>9681.2592728677846</v>
      </c>
      <c r="R114">
        <v>115.12049999999999</v>
      </c>
      <c r="S114">
        <v>62033.402074348167</v>
      </c>
      <c r="T114">
        <v>14.219448317198065</v>
      </c>
      <c r="U114">
        <v>15.649444309223812</v>
      </c>
      <c r="V114">
        <v>13.422999999999998</v>
      </c>
      <c r="W114">
        <v>134.21529118676898</v>
      </c>
      <c r="X114">
        <v>0.11624413523330884</v>
      </c>
      <c r="Y114">
        <v>0.14272802985666264</v>
      </c>
      <c r="Z114">
        <v>0.26590986969728192</v>
      </c>
      <c r="AA114">
        <v>186.32262672689882</v>
      </c>
      <c r="AB114">
        <v>6.4700584853858025</v>
      </c>
      <c r="AC114">
        <v>1.2268173338624189</v>
      </c>
      <c r="AD114">
        <v>3.0238219955337566</v>
      </c>
      <c r="AE114">
        <v>1.007817300331324</v>
      </c>
      <c r="AF114">
        <v>33.15</v>
      </c>
      <c r="AG114">
        <v>9.4498911234501146E-2</v>
      </c>
      <c r="AH114">
        <v>53.431500000000007</v>
      </c>
      <c r="AI114">
        <v>3.4393768430811784</v>
      </c>
      <c r="AJ114">
        <v>15136.448947368423</v>
      </c>
      <c r="AK114">
        <v>0.48042121195655718</v>
      </c>
      <c r="AL114">
        <v>21057093.987999998</v>
      </c>
      <c r="AM114">
        <v>1801.5718535999999</v>
      </c>
    </row>
    <row r="115" spans="1:39" ht="15" x14ac:dyDescent="0.25">
      <c r="A115" t="s">
        <v>265</v>
      </c>
      <c r="B115">
        <v>648698.5</v>
      </c>
      <c r="C115">
        <v>0.36848338654127977</v>
      </c>
      <c r="D115">
        <v>685936.9</v>
      </c>
      <c r="E115">
        <v>2.6201629371812147E-3</v>
      </c>
      <c r="F115">
        <v>0.71329522187864891</v>
      </c>
      <c r="G115">
        <v>82.6</v>
      </c>
      <c r="H115">
        <v>98.17949999999999</v>
      </c>
      <c r="I115">
        <v>0.05</v>
      </c>
      <c r="J115">
        <v>-39.267499999999956</v>
      </c>
      <c r="K115">
        <v>10260.614443190438</v>
      </c>
      <c r="L115">
        <v>3175.0764649500002</v>
      </c>
      <c r="M115">
        <v>3851.3037094542915</v>
      </c>
      <c r="N115">
        <v>0.47729974557443144</v>
      </c>
      <c r="O115">
        <v>0.13959650414497335</v>
      </c>
      <c r="P115">
        <v>1.6588479673301171E-2</v>
      </c>
      <c r="Q115">
        <v>8459.0148926780348</v>
      </c>
      <c r="R115">
        <v>195.93400000000003</v>
      </c>
      <c r="S115">
        <v>57374.188962865046</v>
      </c>
      <c r="T115">
        <v>12.861728949544233</v>
      </c>
      <c r="U115">
        <v>16.20482644640542</v>
      </c>
      <c r="V115">
        <v>23.201000000000001</v>
      </c>
      <c r="W115">
        <v>136.85084543554154</v>
      </c>
      <c r="X115">
        <v>0.11505439961655378</v>
      </c>
      <c r="Y115">
        <v>0.15502021075691597</v>
      </c>
      <c r="Z115">
        <v>0.2764238931622503</v>
      </c>
      <c r="AA115">
        <v>161.71218415304705</v>
      </c>
      <c r="AB115">
        <v>5.6737993806779654</v>
      </c>
      <c r="AC115">
        <v>1.2744012306588461</v>
      </c>
      <c r="AD115">
        <v>2.895567146893296</v>
      </c>
      <c r="AE115">
        <v>1.279136502622551</v>
      </c>
      <c r="AF115">
        <v>65.349999999999994</v>
      </c>
      <c r="AG115">
        <v>3.9292768306674331E-2</v>
      </c>
      <c r="AH115">
        <v>34.3095</v>
      </c>
      <c r="AI115">
        <v>3.2169069393752019</v>
      </c>
      <c r="AJ115">
        <v>22656.656500000041</v>
      </c>
      <c r="AK115">
        <v>0.49930398553670685</v>
      </c>
      <c r="AL115">
        <v>32578235.434500001</v>
      </c>
      <c r="AM115">
        <v>3175.0764649500002</v>
      </c>
    </row>
    <row r="116" spans="1:39" ht="15" x14ac:dyDescent="0.25">
      <c r="A116" t="s">
        <v>266</v>
      </c>
      <c r="B116">
        <v>660097.44999999995</v>
      </c>
      <c r="C116">
        <v>0.35186268336297372</v>
      </c>
      <c r="D116">
        <v>675365.15</v>
      </c>
      <c r="E116">
        <v>2.8232106877227338E-3</v>
      </c>
      <c r="F116">
        <v>0.70813403213015336</v>
      </c>
      <c r="G116">
        <v>43.4</v>
      </c>
      <c r="H116">
        <v>62.853999999999999</v>
      </c>
      <c r="I116">
        <v>2.6819999999999999</v>
      </c>
      <c r="J116">
        <v>-13.919999999999987</v>
      </c>
      <c r="K116">
        <v>10256.250824775532</v>
      </c>
      <c r="L116">
        <v>1989.6811315499999</v>
      </c>
      <c r="M116">
        <v>2401.9713400482651</v>
      </c>
      <c r="N116">
        <v>0.47190248543421187</v>
      </c>
      <c r="O116">
        <v>0.13682939649626896</v>
      </c>
      <c r="P116">
        <v>7.519871432034037E-3</v>
      </c>
      <c r="Q116">
        <v>8495.8002646650857</v>
      </c>
      <c r="R116">
        <v>122.02500000000001</v>
      </c>
      <c r="S116">
        <v>57131.791264904714</v>
      </c>
      <c r="T116">
        <v>13.9840196681008</v>
      </c>
      <c r="U116">
        <v>16.3055204388445</v>
      </c>
      <c r="V116">
        <v>13.8405</v>
      </c>
      <c r="W116">
        <v>143.75789397420613</v>
      </c>
      <c r="X116">
        <v>0.11350555672543168</v>
      </c>
      <c r="Y116">
        <v>0.16004549905231777</v>
      </c>
      <c r="Z116">
        <v>0.28073087095229854</v>
      </c>
      <c r="AA116">
        <v>171.39256365885197</v>
      </c>
      <c r="AB116">
        <v>5.8069180322773191</v>
      </c>
      <c r="AC116">
        <v>1.2789596487325909</v>
      </c>
      <c r="AD116">
        <v>2.9236528051204553</v>
      </c>
      <c r="AE116">
        <v>1.250945718360116</v>
      </c>
      <c r="AF116">
        <v>55.45</v>
      </c>
      <c r="AG116">
        <v>3.9264048436302594E-2</v>
      </c>
      <c r="AH116">
        <v>29.331</v>
      </c>
      <c r="AI116">
        <v>3.2198307204877183</v>
      </c>
      <c r="AJ116">
        <v>26786.263000000035</v>
      </c>
      <c r="AK116">
        <v>0.50340701761802575</v>
      </c>
      <c r="AL116">
        <v>20406668.7465</v>
      </c>
      <c r="AM116">
        <v>1989.6811315499999</v>
      </c>
    </row>
    <row r="117" spans="1:39" ht="15" x14ac:dyDescent="0.25">
      <c r="A117" t="s">
        <v>268</v>
      </c>
      <c r="B117">
        <v>1958508.8</v>
      </c>
      <c r="C117">
        <v>0.26465432931351301</v>
      </c>
      <c r="D117">
        <v>2231066.75</v>
      </c>
      <c r="E117">
        <v>6.9753313391699356E-3</v>
      </c>
      <c r="F117">
        <v>0.60657162326155278</v>
      </c>
      <c r="G117">
        <v>37.950000000000003</v>
      </c>
      <c r="H117">
        <v>508.07499999999999</v>
      </c>
      <c r="I117">
        <v>162.0209999999999</v>
      </c>
      <c r="J117">
        <v>-281.90299999999985</v>
      </c>
      <c r="K117">
        <v>12748.195143553447</v>
      </c>
      <c r="L117">
        <v>3344.2060926999998</v>
      </c>
      <c r="M117">
        <v>4670.9732413758566</v>
      </c>
      <c r="N117">
        <v>0.95313295077951976</v>
      </c>
      <c r="O117">
        <v>0.18622099209418141</v>
      </c>
      <c r="P117">
        <v>1.9901633767512687E-2</v>
      </c>
      <c r="Q117">
        <v>9127.13254110665</v>
      </c>
      <c r="R117">
        <v>222.88100000000003</v>
      </c>
      <c r="S117">
        <v>56694.087642777995</v>
      </c>
      <c r="T117">
        <v>11.966475383724948</v>
      </c>
      <c r="U117">
        <v>15.004446734804674</v>
      </c>
      <c r="V117">
        <v>32.200000000000003</v>
      </c>
      <c r="W117">
        <v>103.85733207142859</v>
      </c>
      <c r="X117">
        <v>0.11072042817804319</v>
      </c>
      <c r="Y117">
        <v>0.16780841456389675</v>
      </c>
      <c r="Z117">
        <v>0.28497917936690448</v>
      </c>
      <c r="AA117">
        <v>203.26485005928112</v>
      </c>
      <c r="AB117">
        <v>6.8164694508521455</v>
      </c>
      <c r="AC117">
        <v>1.4138597177487249</v>
      </c>
      <c r="AD117">
        <v>3.217934118027471</v>
      </c>
      <c r="AE117">
        <v>0.86350154265192669</v>
      </c>
      <c r="AF117">
        <v>15.15</v>
      </c>
      <c r="AG117">
        <v>0.10532201061148072</v>
      </c>
      <c r="AH117">
        <v>103.16</v>
      </c>
      <c r="AI117">
        <v>2.8805855169515988</v>
      </c>
      <c r="AJ117">
        <v>209405.64899999974</v>
      </c>
      <c r="AK117">
        <v>0.72799689946772239</v>
      </c>
      <c r="AL117">
        <v>42632591.869999997</v>
      </c>
      <c r="AM117">
        <v>3344.2060926999998</v>
      </c>
    </row>
    <row r="118" spans="1:39" ht="15" x14ac:dyDescent="0.25">
      <c r="A118" t="s">
        <v>270</v>
      </c>
      <c r="B118">
        <v>4122424.7</v>
      </c>
      <c r="C118">
        <v>0.37965702749708413</v>
      </c>
      <c r="D118">
        <v>3813055.6</v>
      </c>
      <c r="E118">
        <v>1.7873707034087448E-3</v>
      </c>
      <c r="F118">
        <v>0.73089922473914992</v>
      </c>
      <c r="G118">
        <v>154.83333333333334</v>
      </c>
      <c r="H118">
        <v>405.19649999999996</v>
      </c>
      <c r="I118">
        <v>2.3574999999999999</v>
      </c>
      <c r="J118">
        <v>-121.80749999999995</v>
      </c>
      <c r="K118">
        <v>10810.464819870962</v>
      </c>
      <c r="L118">
        <v>8017.392019599999</v>
      </c>
      <c r="M118">
        <v>9979.81178009207</v>
      </c>
      <c r="N118">
        <v>0.47164464283469809</v>
      </c>
      <c r="O118">
        <v>0.14847780005515945</v>
      </c>
      <c r="P118">
        <v>4.882013109663659E-2</v>
      </c>
      <c r="Q118">
        <v>8684.7063135894532</v>
      </c>
      <c r="R118">
        <v>470.81499999999994</v>
      </c>
      <c r="S118">
        <v>62615.489373320743</v>
      </c>
      <c r="T118">
        <v>12.589764557203999</v>
      </c>
      <c r="U118">
        <v>17.028752311629837</v>
      </c>
      <c r="V118">
        <v>44.551000000000002</v>
      </c>
      <c r="W118">
        <v>179.95986666068103</v>
      </c>
      <c r="X118">
        <v>0.11585684640131826</v>
      </c>
      <c r="Y118">
        <v>0.14703175591450138</v>
      </c>
      <c r="Z118">
        <v>0.26901573942462426</v>
      </c>
      <c r="AA118">
        <v>140.79064579111304</v>
      </c>
      <c r="AB118">
        <v>6.623051808520005</v>
      </c>
      <c r="AC118">
        <v>1.3479207530330701</v>
      </c>
      <c r="AD118">
        <v>3.5429976138709098</v>
      </c>
      <c r="AE118">
        <v>0.91381861379107931</v>
      </c>
      <c r="AF118">
        <v>33.65</v>
      </c>
      <c r="AG118">
        <v>0.10006336614097606</v>
      </c>
      <c r="AH118">
        <v>111.30105263157894</v>
      </c>
      <c r="AI118">
        <v>3.0800591096185306</v>
      </c>
      <c r="AJ118">
        <v>243115.59149999963</v>
      </c>
      <c r="AK118">
        <v>0.46721746253620799</v>
      </c>
      <c r="AL118">
        <v>86671734.375</v>
      </c>
      <c r="AM118">
        <v>8017.392019599999</v>
      </c>
    </row>
    <row r="119" spans="1:39" ht="15" x14ac:dyDescent="0.25">
      <c r="A119" t="s">
        <v>271</v>
      </c>
      <c r="B119">
        <v>358159.21052631579</v>
      </c>
      <c r="C119">
        <v>0.25904477809099374</v>
      </c>
      <c r="D119">
        <v>331928.89473684208</v>
      </c>
      <c r="E119">
        <v>4.367474533753659E-3</v>
      </c>
      <c r="F119">
        <v>0.70668661850550718</v>
      </c>
      <c r="G119">
        <v>55.05</v>
      </c>
      <c r="H119">
        <v>96.622000000000014</v>
      </c>
      <c r="I119">
        <v>0.05</v>
      </c>
      <c r="J119">
        <v>-78.768500000000017</v>
      </c>
      <c r="K119">
        <v>10090.133179265913</v>
      </c>
      <c r="L119">
        <v>2580.3918811499998</v>
      </c>
      <c r="M119">
        <v>3193.0593688027766</v>
      </c>
      <c r="N119">
        <v>0.53569379802262906</v>
      </c>
      <c r="O119">
        <v>0.15205010200820446</v>
      </c>
      <c r="P119">
        <v>1.300920557657289E-2</v>
      </c>
      <c r="Q119">
        <v>8154.0913363168283</v>
      </c>
      <c r="R119">
        <v>160.74500000000003</v>
      </c>
      <c r="S119">
        <v>55260.682042987333</v>
      </c>
      <c r="T119">
        <v>13.428411459143364</v>
      </c>
      <c r="U119">
        <v>16.052703854863292</v>
      </c>
      <c r="V119">
        <v>18.990500000000001</v>
      </c>
      <c r="W119">
        <v>135.8780380269082</v>
      </c>
      <c r="X119">
        <v>0.11123597199483563</v>
      </c>
      <c r="Y119">
        <v>0.16334578473479197</v>
      </c>
      <c r="Z119">
        <v>0.2884036582089457</v>
      </c>
      <c r="AA119">
        <v>169.30110623557835</v>
      </c>
      <c r="AB119">
        <v>5.5148540172301068</v>
      </c>
      <c r="AC119">
        <v>1.2520505812803644</v>
      </c>
      <c r="AD119">
        <v>2.9207327019075997</v>
      </c>
      <c r="AE119">
        <v>1.2989366588605087</v>
      </c>
      <c r="AF119">
        <v>64.650000000000006</v>
      </c>
      <c r="AG119">
        <v>2.5617136412624565E-2</v>
      </c>
      <c r="AH119">
        <v>36.813500000000005</v>
      </c>
      <c r="AI119">
        <v>3.0129882506923225</v>
      </c>
      <c r="AJ119">
        <v>22643.63649999979</v>
      </c>
      <c r="AK119">
        <v>0.51802812019383004</v>
      </c>
      <c r="AL119">
        <v>26036497.7355</v>
      </c>
      <c r="AM119">
        <v>2580.3918811499998</v>
      </c>
    </row>
    <row r="120" spans="1:39" ht="15" x14ac:dyDescent="0.25">
      <c r="A120" t="s">
        <v>273</v>
      </c>
      <c r="B120">
        <v>1034450.9</v>
      </c>
      <c r="C120">
        <v>0.30615244934517333</v>
      </c>
      <c r="D120">
        <v>1053416.55</v>
      </c>
      <c r="E120">
        <v>4.6379293589017745E-3</v>
      </c>
      <c r="F120">
        <v>0.69841308228125032</v>
      </c>
      <c r="G120">
        <v>41.10526315789474</v>
      </c>
      <c r="H120">
        <v>65.040499999999994</v>
      </c>
      <c r="I120">
        <v>0</v>
      </c>
      <c r="J120">
        <v>31.916000000000025</v>
      </c>
      <c r="K120">
        <v>10289.700715156927</v>
      </c>
      <c r="L120">
        <v>1955.8599559999998</v>
      </c>
      <c r="M120">
        <v>2327.5673429077988</v>
      </c>
      <c r="N120">
        <v>0.42370910041782139</v>
      </c>
      <c r="O120">
        <v>0.12463684327304665</v>
      </c>
      <c r="P120">
        <v>9.0833003894272655E-3</v>
      </c>
      <c r="Q120">
        <v>8646.4581354960264</v>
      </c>
      <c r="R120">
        <v>119.5655</v>
      </c>
      <c r="S120">
        <v>57821.691881019215</v>
      </c>
      <c r="T120">
        <v>13.991912382752552</v>
      </c>
      <c r="U120">
        <v>16.358062785669787</v>
      </c>
      <c r="V120">
        <v>14.858000000000001</v>
      </c>
      <c r="W120">
        <v>131.63682568313371</v>
      </c>
      <c r="X120">
        <v>0.11390808380901513</v>
      </c>
      <c r="Y120">
        <v>0.16220955351421035</v>
      </c>
      <c r="Z120">
        <v>0.28338345902849676</v>
      </c>
      <c r="AA120">
        <v>173.9656251748527</v>
      </c>
      <c r="AB120">
        <v>5.7820108528257261</v>
      </c>
      <c r="AC120">
        <v>1.243615715862695</v>
      </c>
      <c r="AD120">
        <v>2.8796595615490146</v>
      </c>
      <c r="AE120">
        <v>1.1890789537688342</v>
      </c>
      <c r="AF120">
        <v>46.8</v>
      </c>
      <c r="AG120">
        <v>4.0429529235209719E-2</v>
      </c>
      <c r="AH120">
        <v>37.927499999999995</v>
      </c>
      <c r="AI120">
        <v>3.4446158330666914</v>
      </c>
      <c r="AJ120">
        <v>10399.545500000007</v>
      </c>
      <c r="AK120">
        <v>0.47583331847371452</v>
      </c>
      <c r="AL120">
        <v>20125213.588</v>
      </c>
      <c r="AM120">
        <v>1955.8599559999998</v>
      </c>
    </row>
    <row r="121" spans="1:39" ht="15" x14ac:dyDescent="0.25">
      <c r="A121" t="s">
        <v>275</v>
      </c>
      <c r="B121">
        <v>1093912.9473684211</v>
      </c>
      <c r="C121">
        <v>0.30075141926095705</v>
      </c>
      <c r="D121">
        <v>1211237.9473684211</v>
      </c>
      <c r="E121">
        <v>5.495791442245491E-3</v>
      </c>
      <c r="F121">
        <v>0.65610002171256443</v>
      </c>
      <c r="G121">
        <v>32.450000000000003</v>
      </c>
      <c r="H121">
        <v>158.48400000000001</v>
      </c>
      <c r="I121">
        <v>13.567500000000001</v>
      </c>
      <c r="J121">
        <v>-175.51549999999997</v>
      </c>
      <c r="K121">
        <v>11552.636322399334</v>
      </c>
      <c r="L121">
        <v>2477.4851026000001</v>
      </c>
      <c r="M121">
        <v>3358.4168888233226</v>
      </c>
      <c r="N121">
        <v>0.90881672468467167</v>
      </c>
      <c r="O121">
        <v>0.16712909658486516</v>
      </c>
      <c r="P121">
        <v>1.1040024507633139E-2</v>
      </c>
      <c r="Q121">
        <v>8522.3143320149338</v>
      </c>
      <c r="R121">
        <v>154.93800000000002</v>
      </c>
      <c r="S121">
        <v>56334.621143618722</v>
      </c>
      <c r="T121">
        <v>13.156230234029092</v>
      </c>
      <c r="U121">
        <v>15.990170923853409</v>
      </c>
      <c r="V121">
        <v>21.675999999999998</v>
      </c>
      <c r="W121">
        <v>114.29623097434951</v>
      </c>
      <c r="X121">
        <v>0.1100673841903292</v>
      </c>
      <c r="Y121">
        <v>0.17817977861182002</v>
      </c>
      <c r="Z121">
        <v>0.29316131077413204</v>
      </c>
      <c r="AA121">
        <v>187.91386455217184</v>
      </c>
      <c r="AB121">
        <v>6.5487706576554618</v>
      </c>
      <c r="AC121">
        <v>1.3882985199562328</v>
      </c>
      <c r="AD121">
        <v>3.1321174158604221</v>
      </c>
      <c r="AE121">
        <v>1.1190734634466222</v>
      </c>
      <c r="AF121">
        <v>25.8</v>
      </c>
      <c r="AG121">
        <v>4.4309165569566565E-2</v>
      </c>
      <c r="AH121">
        <v>86.496000000000009</v>
      </c>
      <c r="AI121">
        <v>2.774330001845537</v>
      </c>
      <c r="AJ121">
        <v>58877.54700000002</v>
      </c>
      <c r="AK121">
        <v>0.71858308533140014</v>
      </c>
      <c r="AL121">
        <v>28621484.384499997</v>
      </c>
      <c r="AM121">
        <v>2477.4851026000001</v>
      </c>
    </row>
    <row r="122" spans="1:39" ht="15" x14ac:dyDescent="0.25">
      <c r="A122" t="s">
        <v>276</v>
      </c>
      <c r="B122">
        <v>1741446.9</v>
      </c>
      <c r="C122">
        <v>0.29038357426270911</v>
      </c>
      <c r="D122">
        <v>1700965.3</v>
      </c>
      <c r="E122">
        <v>3.4768792776224975E-3</v>
      </c>
      <c r="F122">
        <v>0.72366201566276744</v>
      </c>
      <c r="G122">
        <v>73.650000000000006</v>
      </c>
      <c r="H122">
        <v>369.459</v>
      </c>
      <c r="I122">
        <v>59.127499999999998</v>
      </c>
      <c r="J122">
        <v>-65.158000000000015</v>
      </c>
      <c r="K122">
        <v>12045.055525944264</v>
      </c>
      <c r="L122">
        <v>4825.4566857999998</v>
      </c>
      <c r="M122">
        <v>6111.4118974389003</v>
      </c>
      <c r="N122">
        <v>0.52727959820619041</v>
      </c>
      <c r="O122">
        <v>0.1566433431211465</v>
      </c>
      <c r="P122">
        <v>3.6230656160374471E-2</v>
      </c>
      <c r="Q122">
        <v>9510.550866790285</v>
      </c>
      <c r="R122">
        <v>299.24349999999993</v>
      </c>
      <c r="S122">
        <v>63715.095313014332</v>
      </c>
      <c r="T122">
        <v>13.545824721338979</v>
      </c>
      <c r="U122">
        <v>16.125518802580512</v>
      </c>
      <c r="V122">
        <v>34.628499999999995</v>
      </c>
      <c r="W122">
        <v>139.34928413878745</v>
      </c>
      <c r="X122">
        <v>0.11936951757475901</v>
      </c>
      <c r="Y122">
        <v>0.14305563658904041</v>
      </c>
      <c r="Z122">
        <v>0.27092015353405524</v>
      </c>
      <c r="AA122">
        <v>152.2935647029158</v>
      </c>
      <c r="AB122">
        <v>7.0078687565146174</v>
      </c>
      <c r="AC122">
        <v>1.3019710614979738</v>
      </c>
      <c r="AD122">
        <v>3.2697947361903759</v>
      </c>
      <c r="AE122">
        <v>0.77371337667489581</v>
      </c>
      <c r="AF122">
        <v>21.6</v>
      </c>
      <c r="AG122">
        <v>0.14762955465123526</v>
      </c>
      <c r="AH122">
        <v>105.66099999999999</v>
      </c>
      <c r="AI122">
        <v>3.1933832151876507</v>
      </c>
      <c r="AJ122">
        <v>100074.99949999969</v>
      </c>
      <c r="AK122">
        <v>0.4858606915116333</v>
      </c>
      <c r="AL122">
        <v>58122893.718499996</v>
      </c>
      <c r="AM122">
        <v>4825.4566857999998</v>
      </c>
    </row>
    <row r="123" spans="1:39" ht="15" x14ac:dyDescent="0.25">
      <c r="A123" t="s">
        <v>277</v>
      </c>
      <c r="B123">
        <v>911016.78947368416</v>
      </c>
      <c r="C123">
        <v>0.27149831350322956</v>
      </c>
      <c r="D123">
        <v>1126903.2105263157</v>
      </c>
      <c r="E123">
        <v>5.4639630637277892E-3</v>
      </c>
      <c r="F123">
        <v>0.65252511292021431</v>
      </c>
      <c r="G123">
        <v>32.549999999999997</v>
      </c>
      <c r="H123">
        <v>189.49700000000001</v>
      </c>
      <c r="I123">
        <v>17.273500000000002</v>
      </c>
      <c r="J123">
        <v>-232.86499999999998</v>
      </c>
      <c r="K123">
        <v>11761.168776523205</v>
      </c>
      <c r="L123">
        <v>2604.2603180000001</v>
      </c>
      <c r="M123">
        <v>3544.4621898128403</v>
      </c>
      <c r="N123">
        <v>0.91478448885615593</v>
      </c>
      <c r="O123">
        <v>0.16863917666544118</v>
      </c>
      <c r="P123">
        <v>1.1470321455015158E-2</v>
      </c>
      <c r="Q123">
        <v>8641.4083428598569</v>
      </c>
      <c r="R123">
        <v>165.1515</v>
      </c>
      <c r="S123">
        <v>56148.283368603988</v>
      </c>
      <c r="T123">
        <v>13.240267269749292</v>
      </c>
      <c r="U123">
        <v>15.768917133662123</v>
      </c>
      <c r="V123">
        <v>23.003</v>
      </c>
      <c r="W123">
        <v>113.21394244229013</v>
      </c>
      <c r="X123">
        <v>0.10941035748733274</v>
      </c>
      <c r="Y123">
        <v>0.18095804492597128</v>
      </c>
      <c r="Z123">
        <v>0.29485917986409071</v>
      </c>
      <c r="AA123">
        <v>189.82378473579308</v>
      </c>
      <c r="AB123">
        <v>6.6822086695362222</v>
      </c>
      <c r="AC123">
        <v>1.4087222113943232</v>
      </c>
      <c r="AD123">
        <v>3.0734964237422213</v>
      </c>
      <c r="AE123">
        <v>1.1662282071605323</v>
      </c>
      <c r="AF123">
        <v>25.65</v>
      </c>
      <c r="AG123">
        <v>4.2391645539574044E-2</v>
      </c>
      <c r="AH123">
        <v>87.094499999999996</v>
      </c>
      <c r="AI123">
        <v>2.8215798891911135</v>
      </c>
      <c r="AJ123">
        <v>73443.451000000117</v>
      </c>
      <c r="AK123">
        <v>0.73023187265294298</v>
      </c>
      <c r="AL123">
        <v>30629145.138</v>
      </c>
      <c r="AM123">
        <v>2604.2603180000001</v>
      </c>
    </row>
    <row r="124" spans="1:39" ht="15" x14ac:dyDescent="0.25">
      <c r="A124" t="s">
        <v>278</v>
      </c>
      <c r="B124">
        <v>782909.3</v>
      </c>
      <c r="C124">
        <v>0.30751010300784876</v>
      </c>
      <c r="D124">
        <v>782008.75</v>
      </c>
      <c r="E124">
        <v>2.4499391006044817E-3</v>
      </c>
      <c r="F124">
        <v>0.68629205861118381</v>
      </c>
      <c r="G124">
        <v>32.700000000000003</v>
      </c>
      <c r="H124">
        <v>71.117999999999995</v>
      </c>
      <c r="I124">
        <v>0</v>
      </c>
      <c r="J124">
        <v>-37.541000000000054</v>
      </c>
      <c r="K124">
        <v>10421.086901624058</v>
      </c>
      <c r="L124">
        <v>2152.4547403500001</v>
      </c>
      <c r="M124">
        <v>2682.0395167843208</v>
      </c>
      <c r="N124">
        <v>0.53597635851446901</v>
      </c>
      <c r="O124">
        <v>0.15580662441500057</v>
      </c>
      <c r="P124">
        <v>1.5565368122236157E-2</v>
      </c>
      <c r="Q124">
        <v>8363.380837838642</v>
      </c>
      <c r="R124">
        <v>132.39299999999997</v>
      </c>
      <c r="S124">
        <v>55600.977691418731</v>
      </c>
      <c r="T124">
        <v>14.544575619556927</v>
      </c>
      <c r="U124">
        <v>16.258070595499767</v>
      </c>
      <c r="V124">
        <v>16.755500000000001</v>
      </c>
      <c r="W124">
        <v>128.4625788755931</v>
      </c>
      <c r="X124">
        <v>0.11095761942350182</v>
      </c>
      <c r="Y124">
        <v>0.16336372136377619</v>
      </c>
      <c r="Z124">
        <v>0.29022919406916398</v>
      </c>
      <c r="AA124">
        <v>176.94471937564145</v>
      </c>
      <c r="AB124">
        <v>5.5620719204023477</v>
      </c>
      <c r="AC124">
        <v>1.2348958136139927</v>
      </c>
      <c r="AD124">
        <v>2.8667287401983117</v>
      </c>
      <c r="AE124">
        <v>1.1059984473369024</v>
      </c>
      <c r="AF124">
        <v>32.65</v>
      </c>
      <c r="AG124">
        <v>4.9048240348569805E-2</v>
      </c>
      <c r="AH124">
        <v>62.291499999999999</v>
      </c>
      <c r="AI124">
        <v>3.0016347725629298</v>
      </c>
      <c r="AJ124">
        <v>38733.161499999929</v>
      </c>
      <c r="AK124">
        <v>0.50972087382088638</v>
      </c>
      <c r="AL124">
        <v>22430917.901000001</v>
      </c>
      <c r="AM124">
        <v>2152.4547403500001</v>
      </c>
    </row>
    <row r="125" spans="1:39" ht="15" x14ac:dyDescent="0.25">
      <c r="A125" t="s">
        <v>279</v>
      </c>
      <c r="B125">
        <v>894275.9</v>
      </c>
      <c r="C125">
        <v>0.328396975539192</v>
      </c>
      <c r="D125">
        <v>1068311.3</v>
      </c>
      <c r="E125">
        <v>3.6897176092370947E-3</v>
      </c>
      <c r="F125">
        <v>0.79474640963085852</v>
      </c>
      <c r="G125">
        <v>64.333333333333329</v>
      </c>
      <c r="H125">
        <v>60.721000000000004</v>
      </c>
      <c r="I125">
        <v>0</v>
      </c>
      <c r="J125">
        <v>4.7500000000002984E-2</v>
      </c>
      <c r="K125">
        <v>11746.137125488467</v>
      </c>
      <c r="L125">
        <v>3839.2384785500008</v>
      </c>
      <c r="M125">
        <v>4446.1796209875629</v>
      </c>
      <c r="N125">
        <v>0.14109666062072554</v>
      </c>
      <c r="O125">
        <v>0.11178812175848291</v>
      </c>
      <c r="P125">
        <v>2.059645016630092E-2</v>
      </c>
      <c r="Q125">
        <v>10142.690010459692</v>
      </c>
      <c r="R125">
        <v>229.21500000000006</v>
      </c>
      <c r="S125">
        <v>69430.999422485445</v>
      </c>
      <c r="T125">
        <v>14.383875400824552</v>
      </c>
      <c r="U125">
        <v>16.749508010165123</v>
      </c>
      <c r="V125">
        <v>22.22</v>
      </c>
      <c r="W125">
        <v>172.78300983573354</v>
      </c>
      <c r="X125">
        <v>0.11376004703913338</v>
      </c>
      <c r="Y125">
        <v>0.15188397591787367</v>
      </c>
      <c r="Z125">
        <v>0.27353452070120182</v>
      </c>
      <c r="AA125">
        <v>156.61896320311357</v>
      </c>
      <c r="AB125">
        <v>6.5408976404444017</v>
      </c>
      <c r="AC125">
        <v>1.329690741297715</v>
      </c>
      <c r="AD125">
        <v>3.3061786739360568</v>
      </c>
      <c r="AE125">
        <v>0.88786261748823103</v>
      </c>
      <c r="AF125">
        <v>27.2</v>
      </c>
      <c r="AG125">
        <v>0.10807956302419705</v>
      </c>
      <c r="AH125">
        <v>99.860526315789471</v>
      </c>
      <c r="AI125">
        <v>6.0975143632183588</v>
      </c>
      <c r="AJ125">
        <v>-48517.222105263267</v>
      </c>
      <c r="AK125">
        <v>0.31521080318550571</v>
      </c>
      <c r="AL125">
        <v>45096221.626499996</v>
      </c>
      <c r="AM125">
        <v>3839.2384785500008</v>
      </c>
    </row>
    <row r="126" spans="1:39" ht="15" x14ac:dyDescent="0.25">
      <c r="A126" t="s">
        <v>280</v>
      </c>
      <c r="B126">
        <v>884670</v>
      </c>
      <c r="C126">
        <v>0.23784028962814852</v>
      </c>
      <c r="D126">
        <v>918643.8</v>
      </c>
      <c r="E126">
        <v>4.8603549745465137E-3</v>
      </c>
      <c r="F126">
        <v>0.63297350257767881</v>
      </c>
      <c r="G126">
        <v>23.95</v>
      </c>
      <c r="H126">
        <v>156.77699999999999</v>
      </c>
      <c r="I126">
        <v>19.281500000000001</v>
      </c>
      <c r="J126">
        <v>-126.73950000000002</v>
      </c>
      <c r="K126">
        <v>12124.758797372129</v>
      </c>
      <c r="L126">
        <v>1836.2408513500002</v>
      </c>
      <c r="M126">
        <v>2498.5939891844355</v>
      </c>
      <c r="N126">
        <v>0.87032879465406532</v>
      </c>
      <c r="O126">
        <v>0.17467128400623141</v>
      </c>
      <c r="P126">
        <v>1.0710478386068393E-2</v>
      </c>
      <c r="Q126">
        <v>8910.6023278984885</v>
      </c>
      <c r="R126">
        <v>120.68000000000002</v>
      </c>
      <c r="S126">
        <v>56142.385693569755</v>
      </c>
      <c r="T126">
        <v>13.477378190255218</v>
      </c>
      <c r="U126">
        <v>15.215784316788197</v>
      </c>
      <c r="V126">
        <v>16.492000000000001</v>
      </c>
      <c r="W126">
        <v>111.34130798872181</v>
      </c>
      <c r="X126">
        <v>0.11065816386295395</v>
      </c>
      <c r="Y126">
        <v>0.17432881342140102</v>
      </c>
      <c r="Z126">
        <v>0.28991737758685243</v>
      </c>
      <c r="AA126">
        <v>187.5240929025419</v>
      </c>
      <c r="AB126">
        <v>6.3741428137471345</v>
      </c>
      <c r="AC126">
        <v>1.4209038437076909</v>
      </c>
      <c r="AD126">
        <v>3.0693682366874073</v>
      </c>
      <c r="AE126">
        <v>0.98345900220500526</v>
      </c>
      <c r="AF126">
        <v>14.4</v>
      </c>
      <c r="AG126">
        <v>9.6477177019414342E-2</v>
      </c>
      <c r="AH126">
        <v>73.255789473684217</v>
      </c>
      <c r="AI126">
        <v>2.7668707159676287</v>
      </c>
      <c r="AJ126">
        <v>46990.404999999795</v>
      </c>
      <c r="AK126">
        <v>0.6973271260217111</v>
      </c>
      <c r="AL126">
        <v>22263977.416499998</v>
      </c>
      <c r="AM126">
        <v>1836.2408513500002</v>
      </c>
    </row>
    <row r="127" spans="1:39" ht="15" x14ac:dyDescent="0.25">
      <c r="A127" t="s">
        <v>281</v>
      </c>
      <c r="B127">
        <v>645962.30000000005</v>
      </c>
      <c r="C127">
        <v>0.33627375805977505</v>
      </c>
      <c r="D127">
        <v>749394.1</v>
      </c>
      <c r="E127">
        <v>3.4651681005570625E-3</v>
      </c>
      <c r="F127">
        <v>0.70539756591480585</v>
      </c>
      <c r="G127">
        <v>53.05</v>
      </c>
      <c r="H127">
        <v>43.638999999999996</v>
      </c>
      <c r="I127">
        <v>0</v>
      </c>
      <c r="J127">
        <v>2.1510000000000105</v>
      </c>
      <c r="K127">
        <v>10187.083770210595</v>
      </c>
      <c r="L127">
        <v>1913.6134315499999</v>
      </c>
      <c r="M127">
        <v>2309.7552866417964</v>
      </c>
      <c r="N127">
        <v>0.43922314629616926</v>
      </c>
      <c r="O127">
        <v>0.14566490501909754</v>
      </c>
      <c r="P127">
        <v>3.9277868382810895E-3</v>
      </c>
      <c r="Q127">
        <v>8439.915883618547</v>
      </c>
      <c r="R127">
        <v>117.64949999999999</v>
      </c>
      <c r="S127">
        <v>53494.583903883991</v>
      </c>
      <c r="T127">
        <v>14.809667699395236</v>
      </c>
      <c r="U127">
        <v>16.26537666160927</v>
      </c>
      <c r="V127">
        <v>13.614999999999998</v>
      </c>
      <c r="W127">
        <v>140.5518495446199</v>
      </c>
      <c r="X127">
        <v>0.11707419938861498</v>
      </c>
      <c r="Y127">
        <v>0.17226127616533313</v>
      </c>
      <c r="Z127">
        <v>0.29754688499934029</v>
      </c>
      <c r="AA127">
        <v>180.92844369281048</v>
      </c>
      <c r="AB127">
        <v>5.6618944140998773</v>
      </c>
      <c r="AC127">
        <v>1.2656966843438886</v>
      </c>
      <c r="AD127">
        <v>2.8313729110170751</v>
      </c>
      <c r="AE127">
        <v>1.2302149860827865</v>
      </c>
      <c r="AF127">
        <v>96.45</v>
      </c>
      <c r="AG127">
        <v>2.0422726761930302E-2</v>
      </c>
      <c r="AH127">
        <v>14.133500000000002</v>
      </c>
      <c r="AI127">
        <v>3.2172196541391886</v>
      </c>
      <c r="AJ127">
        <v>26799.37200000009</v>
      </c>
      <c r="AK127">
        <v>0.54550724968232667</v>
      </c>
      <c r="AL127">
        <v>19494140.331</v>
      </c>
      <c r="AM127">
        <v>1913.6134315499999</v>
      </c>
    </row>
    <row r="128" spans="1:39" ht="15" x14ac:dyDescent="0.25">
      <c r="A128" t="s">
        <v>283</v>
      </c>
      <c r="B128">
        <v>373472.95</v>
      </c>
      <c r="C128">
        <v>0.34036581226938678</v>
      </c>
      <c r="D128">
        <v>367371.1</v>
      </c>
      <c r="E128">
        <v>5.6812102547830409E-3</v>
      </c>
      <c r="F128">
        <v>0.70886753095879174</v>
      </c>
      <c r="G128">
        <v>44.9</v>
      </c>
      <c r="H128">
        <v>67.918000000000006</v>
      </c>
      <c r="I128">
        <v>0.05</v>
      </c>
      <c r="J128">
        <v>-15.071499999999986</v>
      </c>
      <c r="K128">
        <v>10334.522407905064</v>
      </c>
      <c r="L128">
        <v>2159.18712</v>
      </c>
      <c r="M128">
        <v>2645.0603899059374</v>
      </c>
      <c r="N128">
        <v>0.49458830698749251</v>
      </c>
      <c r="O128">
        <v>0.15355574314467013</v>
      </c>
      <c r="P128">
        <v>4.7620593207317761E-3</v>
      </c>
      <c r="Q128">
        <v>8436.1656768424582</v>
      </c>
      <c r="R128">
        <v>136.7045</v>
      </c>
      <c r="S128">
        <v>54179.058838589801</v>
      </c>
      <c r="T128">
        <v>13.983446046033597</v>
      </c>
      <c r="U128">
        <v>15.794557750476393</v>
      </c>
      <c r="V128">
        <v>15.670500000000004</v>
      </c>
      <c r="W128">
        <v>137.7867406911075</v>
      </c>
      <c r="X128">
        <v>0.11129873007821549</v>
      </c>
      <c r="Y128">
        <v>0.16412321779751782</v>
      </c>
      <c r="Z128">
        <v>0.29162324142749874</v>
      </c>
      <c r="AA128">
        <v>178.73379126122239</v>
      </c>
      <c r="AB128">
        <v>5.3450099437784599</v>
      </c>
      <c r="AC128">
        <v>1.2761617481564169</v>
      </c>
      <c r="AD128">
        <v>2.8309120109701578</v>
      </c>
      <c r="AE128">
        <v>1.1746217422969338</v>
      </c>
      <c r="AF128">
        <v>66.5</v>
      </c>
      <c r="AG128">
        <v>2.1064382908954019E-2</v>
      </c>
      <c r="AH128">
        <v>20.9665</v>
      </c>
      <c r="AI128">
        <v>3.039397579492519</v>
      </c>
      <c r="AJ128">
        <v>17914.506000000052</v>
      </c>
      <c r="AK128">
        <v>0.5065292298005597</v>
      </c>
      <c r="AL128">
        <v>22314167.6745</v>
      </c>
      <c r="AM128">
        <v>2159.18712</v>
      </c>
    </row>
    <row r="129" spans="1:39" ht="15" x14ac:dyDescent="0.25">
      <c r="A129" t="s">
        <v>284</v>
      </c>
      <c r="B129">
        <v>2007852.2</v>
      </c>
      <c r="C129">
        <v>0.26939056428094388</v>
      </c>
      <c r="D129">
        <v>2110219.4</v>
      </c>
      <c r="E129">
        <v>4.1166611617057701E-3</v>
      </c>
      <c r="F129">
        <v>0.60931990555033422</v>
      </c>
      <c r="G129">
        <v>41.9</v>
      </c>
      <c r="H129">
        <v>444.983</v>
      </c>
      <c r="I129">
        <v>136.49450000000002</v>
      </c>
      <c r="J129">
        <v>-303.68950000000001</v>
      </c>
      <c r="K129">
        <v>12510.453410012664</v>
      </c>
      <c r="L129">
        <v>3332.0215683500001</v>
      </c>
      <c r="M129">
        <v>4654.7600386289969</v>
      </c>
      <c r="N129">
        <v>0.95339043617688635</v>
      </c>
      <c r="O129">
        <v>0.18310760381786115</v>
      </c>
      <c r="P129">
        <v>2.8236466277314697E-2</v>
      </c>
      <c r="Q129">
        <v>8955.3704693825312</v>
      </c>
      <c r="R129">
        <v>223.26799999999997</v>
      </c>
      <c r="S129">
        <v>55194.177478411584</v>
      </c>
      <c r="T129">
        <v>12.090850457745844</v>
      </c>
      <c r="U129">
        <v>14.923865347250832</v>
      </c>
      <c r="V129">
        <v>31.336500000000001</v>
      </c>
      <c r="W129">
        <v>106.33036772932522</v>
      </c>
      <c r="X129">
        <v>0.10975905499819179</v>
      </c>
      <c r="Y129">
        <v>0.17029130464602446</v>
      </c>
      <c r="Z129">
        <v>0.28670489297980267</v>
      </c>
      <c r="AA129">
        <v>201.23859832397295</v>
      </c>
      <c r="AB129">
        <v>6.8259958083988179</v>
      </c>
      <c r="AC129">
        <v>1.4146562028755254</v>
      </c>
      <c r="AD129">
        <v>2.9370135892975022</v>
      </c>
      <c r="AE129">
        <v>1.0106744692320819</v>
      </c>
      <c r="AF129">
        <v>25</v>
      </c>
      <c r="AG129">
        <v>8.7460984457088456E-2</v>
      </c>
      <c r="AH129">
        <v>90.851500000000001</v>
      </c>
      <c r="AI129">
        <v>2.8574244526721184</v>
      </c>
      <c r="AJ129">
        <v>189619.62499999953</v>
      </c>
      <c r="AK129">
        <v>0.75038863339328665</v>
      </c>
      <c r="AL129">
        <v>41685100.592</v>
      </c>
      <c r="AM129">
        <v>3332.0215683500001</v>
      </c>
    </row>
    <row r="130" spans="1:39" ht="15" x14ac:dyDescent="0.25">
      <c r="A130" t="s">
        <v>285</v>
      </c>
      <c r="B130">
        <v>2865365.4</v>
      </c>
      <c r="C130">
        <v>0.31734098258014387</v>
      </c>
      <c r="D130">
        <v>2400239.75</v>
      </c>
      <c r="E130">
        <v>4.3468494438577403E-3</v>
      </c>
      <c r="F130">
        <v>0.76864072869729272</v>
      </c>
      <c r="G130">
        <v>105.9</v>
      </c>
      <c r="H130">
        <v>156.04349999999999</v>
      </c>
      <c r="I130">
        <v>23.971499999999999</v>
      </c>
      <c r="J130">
        <v>5.5175000000000054</v>
      </c>
      <c r="K130">
        <v>11669.376466689781</v>
      </c>
      <c r="L130">
        <v>6927.992720199999</v>
      </c>
      <c r="M130">
        <v>8296.9963268060419</v>
      </c>
      <c r="N130">
        <v>0.29123023199304893</v>
      </c>
      <c r="O130">
        <v>0.11993553871344322</v>
      </c>
      <c r="P130">
        <v>4.1552623187757834E-2</v>
      </c>
      <c r="Q130">
        <v>9743.9304570141594</v>
      </c>
      <c r="R130">
        <v>397.6155</v>
      </c>
      <c r="S130">
        <v>69579.202024631828</v>
      </c>
      <c r="T130">
        <v>13.610133407777111</v>
      </c>
      <c r="U130">
        <v>17.423849724671197</v>
      </c>
      <c r="V130">
        <v>42.000500000000002</v>
      </c>
      <c r="W130">
        <v>164.95024393042945</v>
      </c>
      <c r="X130">
        <v>0.11386872483293817</v>
      </c>
      <c r="Y130">
        <v>0.151896448395165</v>
      </c>
      <c r="Z130">
        <v>0.27436960620713557</v>
      </c>
      <c r="AA130">
        <v>156.36360252536858</v>
      </c>
      <c r="AB130">
        <v>6.3992501120895238</v>
      </c>
      <c r="AC130">
        <v>1.3640711588695096</v>
      </c>
      <c r="AD130">
        <v>3.3444984666559399</v>
      </c>
      <c r="AE130">
        <v>0.86249045213512843</v>
      </c>
      <c r="AF130">
        <v>26.85</v>
      </c>
      <c r="AG130">
        <v>0.14444681726190017</v>
      </c>
      <c r="AH130">
        <v>142.83450000000002</v>
      </c>
      <c r="AI130">
        <v>3.7272882696782612</v>
      </c>
      <c r="AJ130">
        <v>118971.9040000001</v>
      </c>
      <c r="AK130">
        <v>0.43197260395925491</v>
      </c>
      <c r="AL130">
        <v>80845355.210500002</v>
      </c>
      <c r="AM130">
        <v>6927.992720199999</v>
      </c>
    </row>
    <row r="131" spans="1:39" ht="15" x14ac:dyDescent="0.25">
      <c r="A131" t="s">
        <v>286</v>
      </c>
      <c r="B131">
        <v>605511.80000000005</v>
      </c>
      <c r="C131">
        <v>0.31811304310903621</v>
      </c>
      <c r="D131">
        <v>584600.9</v>
      </c>
      <c r="E131">
        <v>5.8564621316217497E-3</v>
      </c>
      <c r="F131">
        <v>0.72155873421624284</v>
      </c>
      <c r="G131">
        <v>42.25</v>
      </c>
      <c r="H131">
        <v>56.004500000000007</v>
      </c>
      <c r="I131">
        <v>0</v>
      </c>
      <c r="J131">
        <v>59.346499999999992</v>
      </c>
      <c r="K131">
        <v>10704.378346439593</v>
      </c>
      <c r="L131">
        <v>2086.2530902999997</v>
      </c>
      <c r="M131">
        <v>2474.7723543880352</v>
      </c>
      <c r="N131">
        <v>0.35082615812674589</v>
      </c>
      <c r="O131">
        <v>0.12751119233177347</v>
      </c>
      <c r="P131">
        <v>1.2395138763476417E-2</v>
      </c>
      <c r="Q131">
        <v>9023.8774347882591</v>
      </c>
      <c r="R131">
        <v>128.24299999999999</v>
      </c>
      <c r="S131">
        <v>60042.777680653155</v>
      </c>
      <c r="T131">
        <v>13.778529822290498</v>
      </c>
      <c r="U131">
        <v>16.267968546431387</v>
      </c>
      <c r="V131">
        <v>15.041499999999999</v>
      </c>
      <c r="W131">
        <v>138.69980323106074</v>
      </c>
      <c r="X131">
        <v>0.11624104454426985</v>
      </c>
      <c r="Y131">
        <v>0.15476340243251069</v>
      </c>
      <c r="Z131">
        <v>0.27740332734838313</v>
      </c>
      <c r="AA131">
        <v>176.14526334729428</v>
      </c>
      <c r="AB131">
        <v>5.7599689972559309</v>
      </c>
      <c r="AC131">
        <v>1.2089038585667495</v>
      </c>
      <c r="AD131">
        <v>2.8024274729538949</v>
      </c>
      <c r="AE131">
        <v>1.1467091103010016</v>
      </c>
      <c r="AF131">
        <v>42</v>
      </c>
      <c r="AG131">
        <v>3.8909581226126318E-2</v>
      </c>
      <c r="AH131">
        <v>44.130499999999998</v>
      </c>
      <c r="AI131">
        <v>3.4785112576659674</v>
      </c>
      <c r="AJ131">
        <v>13288.393999999971</v>
      </c>
      <c r="AK131">
        <v>0.42946544466581066</v>
      </c>
      <c r="AL131">
        <v>22332042.404999997</v>
      </c>
      <c r="AM131">
        <v>2086.2530902999997</v>
      </c>
    </row>
    <row r="132" spans="1:39" ht="15" x14ac:dyDescent="0.25">
      <c r="A132" t="s">
        <v>287</v>
      </c>
      <c r="B132">
        <v>445605.2</v>
      </c>
      <c r="C132">
        <v>0.27514590176582265</v>
      </c>
      <c r="D132">
        <v>523614</v>
      </c>
      <c r="E132">
        <v>3.3768733914087117E-3</v>
      </c>
      <c r="F132">
        <v>0.70756019148247495</v>
      </c>
      <c r="G132">
        <v>42.1</v>
      </c>
      <c r="H132">
        <v>44.595500000000001</v>
      </c>
      <c r="I132">
        <v>0</v>
      </c>
      <c r="J132">
        <v>-25.828999999999979</v>
      </c>
      <c r="K132">
        <v>10478.229617110963</v>
      </c>
      <c r="L132">
        <v>1675.5037514000001</v>
      </c>
      <c r="M132">
        <v>2064.0044395044411</v>
      </c>
      <c r="N132">
        <v>0.50561448456450164</v>
      </c>
      <c r="O132">
        <v>0.15510131898114712</v>
      </c>
      <c r="P132">
        <v>3.7648174137057322E-3</v>
      </c>
      <c r="Q132">
        <v>8505.947320401694</v>
      </c>
      <c r="R132">
        <v>104.79900000000001</v>
      </c>
      <c r="S132">
        <v>54357.717840819096</v>
      </c>
      <c r="T132">
        <v>15.524003091632554</v>
      </c>
      <c r="U132">
        <v>15.987783770837508</v>
      </c>
      <c r="V132">
        <v>12.236500000000001</v>
      </c>
      <c r="W132">
        <v>136.92671526988926</v>
      </c>
      <c r="X132">
        <v>0.11125212267290673</v>
      </c>
      <c r="Y132">
        <v>0.18301669150021224</v>
      </c>
      <c r="Z132">
        <v>0.30126711811090134</v>
      </c>
      <c r="AA132">
        <v>196.02247964265584</v>
      </c>
      <c r="AB132">
        <v>5.3546435108897796</v>
      </c>
      <c r="AC132">
        <v>1.3750975044179023</v>
      </c>
      <c r="AD132">
        <v>2.671492284350943</v>
      </c>
      <c r="AE132">
        <v>1.3125782120508946</v>
      </c>
      <c r="AF132">
        <v>104.7</v>
      </c>
      <c r="AG132">
        <v>2.1088366111868352E-2</v>
      </c>
      <c r="AH132">
        <v>11.929</v>
      </c>
      <c r="AI132">
        <v>3.2191589248850327</v>
      </c>
      <c r="AJ132">
        <v>-16169.822999999975</v>
      </c>
      <c r="AK132">
        <v>0.53568781549697009</v>
      </c>
      <c r="AL132">
        <v>17556313.031500001</v>
      </c>
      <c r="AM132">
        <v>1675.5037514000001</v>
      </c>
    </row>
    <row r="133" spans="1:39" ht="15" x14ac:dyDescent="0.25">
      <c r="A133" t="s">
        <v>288</v>
      </c>
      <c r="B133">
        <v>558326.42105263157</v>
      </c>
      <c r="C133">
        <v>0.26026882296024995</v>
      </c>
      <c r="D133">
        <v>547856.63157894742</v>
      </c>
      <c r="E133">
        <v>2.0233552236861032E-3</v>
      </c>
      <c r="F133">
        <v>0.70289149320369204</v>
      </c>
      <c r="G133">
        <v>62.6</v>
      </c>
      <c r="H133">
        <v>112.54349999999999</v>
      </c>
      <c r="I133">
        <v>0.05</v>
      </c>
      <c r="J133">
        <v>-23.19999999999996</v>
      </c>
      <c r="K133">
        <v>10120.235783816081</v>
      </c>
      <c r="L133">
        <v>2798.4872624499999</v>
      </c>
      <c r="M133">
        <v>3434.1467411469812</v>
      </c>
      <c r="N133">
        <v>0.53825052840558085</v>
      </c>
      <c r="O133">
        <v>0.14493931874998017</v>
      </c>
      <c r="P133">
        <v>1.2167421612700078E-2</v>
      </c>
      <c r="Q133">
        <v>8246.9833320345697</v>
      </c>
      <c r="R133">
        <v>172.93199999999999</v>
      </c>
      <c r="S133">
        <v>55627.125646207729</v>
      </c>
      <c r="T133">
        <v>12.242384289778636</v>
      </c>
      <c r="U133">
        <v>16.182587736509142</v>
      </c>
      <c r="V133">
        <v>20.863</v>
      </c>
      <c r="W133">
        <v>134.13637839476587</v>
      </c>
      <c r="X133">
        <v>0.11352396563055944</v>
      </c>
      <c r="Y133">
        <v>0.15841822978361067</v>
      </c>
      <c r="Z133">
        <v>0.2856613300852579</v>
      </c>
      <c r="AA133">
        <v>166.58601818750614</v>
      </c>
      <c r="AB133">
        <v>5.6485461996785196</v>
      </c>
      <c r="AC133">
        <v>1.2684903875328635</v>
      </c>
      <c r="AD133">
        <v>2.8470738854007349</v>
      </c>
      <c r="AE133">
        <v>1.3012210392579389</v>
      </c>
      <c r="AF133">
        <v>67.099999999999994</v>
      </c>
      <c r="AG133">
        <v>2.9926280665977089E-2</v>
      </c>
      <c r="AH133">
        <v>33.263999999999996</v>
      </c>
      <c r="AI133">
        <v>3.0760238687607435</v>
      </c>
      <c r="AJ133">
        <v>17266.596499999985</v>
      </c>
      <c r="AK133">
        <v>0.50544251654235162</v>
      </c>
      <c r="AL133">
        <v>28321350.933999997</v>
      </c>
      <c r="AM133">
        <v>2798.4872624499999</v>
      </c>
    </row>
    <row r="134" spans="1:39" ht="15" x14ac:dyDescent="0.25">
      <c r="A134" t="s">
        <v>290</v>
      </c>
      <c r="B134">
        <v>1679460.6</v>
      </c>
      <c r="C134">
        <v>0.34650701310311993</v>
      </c>
      <c r="D134">
        <v>1532222.4</v>
      </c>
      <c r="E134">
        <v>4.2931410333255891E-3</v>
      </c>
      <c r="F134">
        <v>0.71551932147705144</v>
      </c>
      <c r="G134">
        <v>87.05</v>
      </c>
      <c r="H134">
        <v>252.07250000000005</v>
      </c>
      <c r="I134">
        <v>4.9025000000000007</v>
      </c>
      <c r="J134">
        <v>-18.620000000000033</v>
      </c>
      <c r="K134">
        <v>11150.634255584908</v>
      </c>
      <c r="L134">
        <v>4679.0787627500004</v>
      </c>
      <c r="M134">
        <v>5878.7133157452645</v>
      </c>
      <c r="N134">
        <v>0.53281175294530991</v>
      </c>
      <c r="O134">
        <v>0.14198525394335113</v>
      </c>
      <c r="P134">
        <v>5.7438326918020199E-2</v>
      </c>
      <c r="Q134">
        <v>8875.1897114557014</v>
      </c>
      <c r="R134">
        <v>274.89700000000005</v>
      </c>
      <c r="S134">
        <v>62381.417350862321</v>
      </c>
      <c r="T134">
        <v>12.7349516364311</v>
      </c>
      <c r="U134">
        <v>17.021207080288256</v>
      </c>
      <c r="V134">
        <v>30.900500000000001</v>
      </c>
      <c r="W134">
        <v>151.4240469490785</v>
      </c>
      <c r="X134">
        <v>0.11473074678342596</v>
      </c>
      <c r="Y134">
        <v>0.13993493396440768</v>
      </c>
      <c r="Z134">
        <v>0.26128601200090623</v>
      </c>
      <c r="AA134">
        <v>153.41839417511736</v>
      </c>
      <c r="AB134">
        <v>6.4754107717173373</v>
      </c>
      <c r="AC134">
        <v>1.3205814502684552</v>
      </c>
      <c r="AD134">
        <v>2.8667589849924791</v>
      </c>
      <c r="AE134">
        <v>0.93207405548277256</v>
      </c>
      <c r="AF134">
        <v>23.35</v>
      </c>
      <c r="AG134">
        <v>0.11000263752445535</v>
      </c>
      <c r="AH134">
        <v>121.846</v>
      </c>
      <c r="AI134">
        <v>3.0618697491469393</v>
      </c>
      <c r="AJ134">
        <v>183228.44368421077</v>
      </c>
      <c r="AK134">
        <v>0.4967617217146667</v>
      </c>
      <c r="AL134">
        <v>52174695.936499998</v>
      </c>
      <c r="AM134">
        <v>4679.0787627500004</v>
      </c>
    </row>
    <row r="135" spans="1:39" ht="15" x14ac:dyDescent="0.25">
      <c r="A135" t="s">
        <v>291</v>
      </c>
      <c r="B135">
        <v>3196525.2</v>
      </c>
      <c r="C135">
        <v>0.27671177293179927</v>
      </c>
      <c r="D135">
        <v>3184148.15</v>
      </c>
      <c r="E135">
        <v>2.0673036696547565E-3</v>
      </c>
      <c r="F135">
        <v>0.71055985478424921</v>
      </c>
      <c r="G135">
        <v>134.31578947368422</v>
      </c>
      <c r="H135">
        <v>538.149</v>
      </c>
      <c r="I135">
        <v>74.373000000000005</v>
      </c>
      <c r="J135">
        <v>-116.72449999999995</v>
      </c>
      <c r="K135">
        <v>11086.766407827496</v>
      </c>
      <c r="L135">
        <v>7403.7571271500001</v>
      </c>
      <c r="M135">
        <v>9316.6470112814168</v>
      </c>
      <c r="N135">
        <v>0.519685821215087</v>
      </c>
      <c r="O135">
        <v>0.15344266465522377</v>
      </c>
      <c r="P135">
        <v>3.7696124043095684E-2</v>
      </c>
      <c r="Q135">
        <v>8810.4363844208983</v>
      </c>
      <c r="R135">
        <v>442.39000000000004</v>
      </c>
      <c r="S135">
        <v>61400.210879088576</v>
      </c>
      <c r="T135">
        <v>12.254119668166096</v>
      </c>
      <c r="U135">
        <v>16.735814840186254</v>
      </c>
      <c r="V135">
        <v>45.841000000000001</v>
      </c>
      <c r="W135">
        <v>161.50950300277043</v>
      </c>
      <c r="X135">
        <v>0.11734244080420951</v>
      </c>
      <c r="Y135">
        <v>0.14812574288721178</v>
      </c>
      <c r="Z135">
        <v>0.27196911415026659</v>
      </c>
      <c r="AA135">
        <v>143.06643664954197</v>
      </c>
      <c r="AB135">
        <v>6.6073070609886448</v>
      </c>
      <c r="AC135">
        <v>1.4194225489357051</v>
      </c>
      <c r="AD135">
        <v>3.3207215615242456</v>
      </c>
      <c r="AE135">
        <v>0.82428442352928977</v>
      </c>
      <c r="AF135">
        <v>26.9</v>
      </c>
      <c r="AG135">
        <v>0.11013397153214499</v>
      </c>
      <c r="AH135">
        <v>124.39349999999999</v>
      </c>
      <c r="AI135">
        <v>3.0217298244532018</v>
      </c>
      <c r="AJ135">
        <v>321694.94100000011</v>
      </c>
      <c r="AK135">
        <v>0.49956719313541725</v>
      </c>
      <c r="AL135">
        <v>82083725.809</v>
      </c>
      <c r="AM135">
        <v>7403.7571271500001</v>
      </c>
    </row>
    <row r="136" spans="1:39" ht="15" x14ac:dyDescent="0.25">
      <c r="A136" t="s">
        <v>292</v>
      </c>
      <c r="B136">
        <v>2943085.25</v>
      </c>
      <c r="C136">
        <v>0.22572891559445077</v>
      </c>
      <c r="D136">
        <v>2823696.25</v>
      </c>
      <c r="E136">
        <v>5.0516501664832607E-3</v>
      </c>
      <c r="F136">
        <v>0.62568817567268498</v>
      </c>
      <c r="G136">
        <v>66</v>
      </c>
      <c r="H136">
        <v>727.23500000000001</v>
      </c>
      <c r="I136">
        <v>234.93550000000005</v>
      </c>
      <c r="J136">
        <v>-330.649</v>
      </c>
      <c r="K136">
        <v>12265.604218573986</v>
      </c>
      <c r="L136">
        <v>4965.8989175000006</v>
      </c>
      <c r="M136">
        <v>6770.6368012158109</v>
      </c>
      <c r="N136">
        <v>0.86476563607982448</v>
      </c>
      <c r="O136">
        <v>0.17655722692224934</v>
      </c>
      <c r="P136">
        <v>3.3221422584464019E-2</v>
      </c>
      <c r="Q136">
        <v>8996.1627687018081</v>
      </c>
      <c r="R136">
        <v>328.16050000000001</v>
      </c>
      <c r="S136">
        <v>58132.004023823705</v>
      </c>
      <c r="T136">
        <v>11.923890900946336</v>
      </c>
      <c r="U136">
        <v>15.132530933796119</v>
      </c>
      <c r="V136">
        <v>42.883500000000005</v>
      </c>
      <c r="W136">
        <v>115.799757890564</v>
      </c>
      <c r="X136">
        <v>0.11481995653455264</v>
      </c>
      <c r="Y136">
        <v>0.1516273274510454</v>
      </c>
      <c r="Z136">
        <v>0.27442014244356683</v>
      </c>
      <c r="AA136">
        <v>170.04438955135052</v>
      </c>
      <c r="AB136">
        <v>7.067268235449462</v>
      </c>
      <c r="AC136">
        <v>1.5700742489030235</v>
      </c>
      <c r="AD136">
        <v>3.4043360773166773</v>
      </c>
      <c r="AE136">
        <v>0.809843591217146</v>
      </c>
      <c r="AF136">
        <v>17.649999999999999</v>
      </c>
      <c r="AG136">
        <v>0.13104618509301574</v>
      </c>
      <c r="AH136">
        <v>127.9295</v>
      </c>
      <c r="AI136">
        <v>2.6914707854470716</v>
      </c>
      <c r="AJ136">
        <v>305304.62450000038</v>
      </c>
      <c r="AK136">
        <v>0.68353082823297329</v>
      </c>
      <c r="AL136">
        <v>60909750.711500004</v>
      </c>
      <c r="AM136">
        <v>4965.8989175000006</v>
      </c>
    </row>
    <row r="137" spans="1:39" ht="15" x14ac:dyDescent="0.25">
      <c r="A137" t="s">
        <v>294</v>
      </c>
      <c r="B137">
        <v>1701259</v>
      </c>
      <c r="C137">
        <v>0.28880713898177374</v>
      </c>
      <c r="D137">
        <v>1936904.5</v>
      </c>
      <c r="E137">
        <v>4.0738965646982279E-3</v>
      </c>
      <c r="F137">
        <v>0.63618031275340969</v>
      </c>
      <c r="G137">
        <v>32.049999999999997</v>
      </c>
      <c r="H137">
        <v>271.61349999999999</v>
      </c>
      <c r="I137">
        <v>68.347999999999999</v>
      </c>
      <c r="J137">
        <v>-269.85349999999994</v>
      </c>
      <c r="K137">
        <v>12140.545157314178</v>
      </c>
      <c r="L137">
        <v>2839.1086916499999</v>
      </c>
      <c r="M137">
        <v>3945.1748952598164</v>
      </c>
      <c r="N137">
        <v>0.95573732715144266</v>
      </c>
      <c r="O137">
        <v>0.17925687596843159</v>
      </c>
      <c r="P137">
        <v>2.2607077861713822E-2</v>
      </c>
      <c r="Q137">
        <v>8736.8312413510939</v>
      </c>
      <c r="R137">
        <v>188.22250000000003</v>
      </c>
      <c r="S137">
        <v>55462.879707527005</v>
      </c>
      <c r="T137">
        <v>12.739709652140419</v>
      </c>
      <c r="U137">
        <v>15.083790150752433</v>
      </c>
      <c r="V137">
        <v>26.137</v>
      </c>
      <c r="W137">
        <v>108.62412257145041</v>
      </c>
      <c r="X137">
        <v>0.10975401274347435</v>
      </c>
      <c r="Y137">
        <v>0.17204559765903665</v>
      </c>
      <c r="Z137">
        <v>0.28763261353161923</v>
      </c>
      <c r="AA137">
        <v>195.75865539582364</v>
      </c>
      <c r="AB137">
        <v>6.4507562955204776</v>
      </c>
      <c r="AC137">
        <v>1.4114157343884748</v>
      </c>
      <c r="AD137">
        <v>2.9413155310886445</v>
      </c>
      <c r="AE137">
        <v>1.0603273956169725</v>
      </c>
      <c r="AF137">
        <v>17.100000000000001</v>
      </c>
      <c r="AG137">
        <v>6.9603577734859201E-2</v>
      </c>
      <c r="AH137">
        <v>107.01500000000001</v>
      </c>
      <c r="AI137">
        <v>2.8880325190828642</v>
      </c>
      <c r="AJ137">
        <v>118427.88750000042</v>
      </c>
      <c r="AK137">
        <v>0.73720720698174347</v>
      </c>
      <c r="AL137">
        <v>34468327.277499996</v>
      </c>
      <c r="AM137">
        <v>2839.1086916499999</v>
      </c>
    </row>
    <row r="138" spans="1:39" ht="15" x14ac:dyDescent="0.25">
      <c r="A138" t="s">
        <v>296</v>
      </c>
      <c r="B138">
        <v>1239904.5</v>
      </c>
      <c r="C138">
        <v>0.30927024138247922</v>
      </c>
      <c r="D138">
        <v>979979.55</v>
      </c>
      <c r="E138">
        <v>2.580604657874617E-3</v>
      </c>
      <c r="F138">
        <v>0.78679838901851318</v>
      </c>
      <c r="G138">
        <v>115.68421052631579</v>
      </c>
      <c r="H138">
        <v>113.21300000000001</v>
      </c>
      <c r="I138">
        <v>0</v>
      </c>
      <c r="J138">
        <v>-50.429000000000016</v>
      </c>
      <c r="K138">
        <v>11175.994758153971</v>
      </c>
      <c r="L138">
        <v>6079.6054318500001</v>
      </c>
      <c r="M138">
        <v>7229.6432984481535</v>
      </c>
      <c r="N138">
        <v>0.25875010286996741</v>
      </c>
      <c r="O138">
        <v>0.12389032364733626</v>
      </c>
      <c r="P138">
        <v>1.8831218009679657E-2</v>
      </c>
      <c r="Q138">
        <v>9398.2006626225357</v>
      </c>
      <c r="R138">
        <v>356.93150000000003</v>
      </c>
      <c r="S138">
        <v>66709.766665662755</v>
      </c>
      <c r="T138">
        <v>13.666207661694193</v>
      </c>
      <c r="U138">
        <v>17.032975323976732</v>
      </c>
      <c r="V138">
        <v>34.717500000000001</v>
      </c>
      <c r="W138">
        <v>175.11645227478937</v>
      </c>
      <c r="X138">
        <v>0.11429126025336996</v>
      </c>
      <c r="Y138">
        <v>0.15587355618793497</v>
      </c>
      <c r="Z138">
        <v>0.27733255270128832</v>
      </c>
      <c r="AA138">
        <v>146.80514385427978</v>
      </c>
      <c r="AB138">
        <v>6.5573793456228051</v>
      </c>
      <c r="AC138">
        <v>1.2151885417129429</v>
      </c>
      <c r="AD138">
        <v>3.5868541076540423</v>
      </c>
      <c r="AE138">
        <v>0.86837697353123511</v>
      </c>
      <c r="AF138">
        <v>28.8</v>
      </c>
      <c r="AG138">
        <v>0.10594575297349249</v>
      </c>
      <c r="AH138">
        <v>117.29450000000001</v>
      </c>
      <c r="AI138">
        <v>4.0725962510911655</v>
      </c>
      <c r="AJ138">
        <v>96104.934499999741</v>
      </c>
      <c r="AK138">
        <v>0.37875840668922556</v>
      </c>
      <c r="AL138">
        <v>67945638.437999994</v>
      </c>
      <c r="AM138">
        <v>6079.6054318500001</v>
      </c>
    </row>
    <row r="139" spans="1:39" ht="15" x14ac:dyDescent="0.25">
      <c r="A139" t="s">
        <v>297</v>
      </c>
      <c r="B139">
        <v>1472729</v>
      </c>
      <c r="C139">
        <v>0.3457149730706226</v>
      </c>
      <c r="D139">
        <v>1296643.55</v>
      </c>
      <c r="E139">
        <v>3.7736906055136393E-3</v>
      </c>
      <c r="F139">
        <v>0.79032397816292599</v>
      </c>
      <c r="G139">
        <v>97.473684210526315</v>
      </c>
      <c r="H139">
        <v>109.11799999999998</v>
      </c>
      <c r="I139">
        <v>0</v>
      </c>
      <c r="J139">
        <v>-9.2775000000000105</v>
      </c>
      <c r="K139">
        <v>11866.643291148415</v>
      </c>
      <c r="L139">
        <v>5792.9436490499993</v>
      </c>
      <c r="M139">
        <v>6954.7652021839604</v>
      </c>
      <c r="N139">
        <v>0.26860579105670657</v>
      </c>
      <c r="O139">
        <v>0.12881639730301458</v>
      </c>
      <c r="P139">
        <v>2.7093836209806581E-2</v>
      </c>
      <c r="Q139">
        <v>9884.272709510471</v>
      </c>
      <c r="R139">
        <v>352.65450000000004</v>
      </c>
      <c r="S139">
        <v>68238.637761959631</v>
      </c>
      <c r="T139">
        <v>14.358387600328365</v>
      </c>
      <c r="U139">
        <v>16.42668291217041</v>
      </c>
      <c r="V139">
        <v>33.404000000000003</v>
      </c>
      <c r="W139">
        <v>173.42065767722434</v>
      </c>
      <c r="X139">
        <v>0.11933673652676988</v>
      </c>
      <c r="Y139">
        <v>0.15154050807011879</v>
      </c>
      <c r="Z139">
        <v>0.27795664851342428</v>
      </c>
      <c r="AA139">
        <v>159.11729093915167</v>
      </c>
      <c r="AB139">
        <v>6.5075081190009305</v>
      </c>
      <c r="AC139">
        <v>1.230581520627714</v>
      </c>
      <c r="AD139">
        <v>3.5681962007360943</v>
      </c>
      <c r="AE139">
        <v>0.80533935070778018</v>
      </c>
      <c r="AF139">
        <v>26.45</v>
      </c>
      <c r="AG139">
        <v>9.5066619312739381E-2</v>
      </c>
      <c r="AH139">
        <v>120.167</v>
      </c>
      <c r="AI139">
        <v>4.063633869841496</v>
      </c>
      <c r="AJ139">
        <v>88168.35999999987</v>
      </c>
      <c r="AK139">
        <v>0.39398229302584453</v>
      </c>
      <c r="AL139">
        <v>68742795.888999999</v>
      </c>
      <c r="AM139">
        <v>5792.9436490499993</v>
      </c>
    </row>
    <row r="140" spans="1:39" ht="15" x14ac:dyDescent="0.25">
      <c r="A140" t="s">
        <v>298</v>
      </c>
      <c r="B140">
        <v>1188791.95</v>
      </c>
      <c r="C140">
        <v>0.28753879238034402</v>
      </c>
      <c r="D140">
        <v>1195793.25</v>
      </c>
      <c r="E140">
        <v>5.6614245323383331E-3</v>
      </c>
      <c r="F140">
        <v>0.68881363708960985</v>
      </c>
      <c r="G140">
        <v>36.299999999999997</v>
      </c>
      <c r="H140">
        <v>77.268499999999989</v>
      </c>
      <c r="I140">
        <v>0.7</v>
      </c>
      <c r="J140">
        <v>50.265999999999934</v>
      </c>
      <c r="K140">
        <v>10482.372145830208</v>
      </c>
      <c r="L140">
        <v>2188.1119507499998</v>
      </c>
      <c r="M140">
        <v>2758.2597334315342</v>
      </c>
      <c r="N140">
        <v>0.6329189162032185</v>
      </c>
      <c r="O140">
        <v>0.1550568449359766</v>
      </c>
      <c r="P140">
        <v>1.4591748419936277E-2</v>
      </c>
      <c r="Q140">
        <v>8315.6069337838289</v>
      </c>
      <c r="R140">
        <v>133.68750000000003</v>
      </c>
      <c r="S140">
        <v>56228.897381954186</v>
      </c>
      <c r="T140">
        <v>13.686395511921459</v>
      </c>
      <c r="U140">
        <v>16.367363820476861</v>
      </c>
      <c r="V140">
        <v>16.628499999999999</v>
      </c>
      <c r="W140">
        <v>131.5880536879454</v>
      </c>
      <c r="X140">
        <v>0.11170065008651386</v>
      </c>
      <c r="Y140">
        <v>0.17397206563391387</v>
      </c>
      <c r="Z140">
        <v>0.30107148636397646</v>
      </c>
      <c r="AA140">
        <v>174.18585455344757</v>
      </c>
      <c r="AB140">
        <v>5.7927292229864689</v>
      </c>
      <c r="AC140">
        <v>1.3385384302253658</v>
      </c>
      <c r="AD140">
        <v>2.8807464012720856</v>
      </c>
      <c r="AE140">
        <v>1.1807022489397474</v>
      </c>
      <c r="AF140">
        <v>27.7</v>
      </c>
      <c r="AG140">
        <v>2.8746432576933829E-2</v>
      </c>
      <c r="AH140">
        <v>64.135500000000008</v>
      </c>
      <c r="AI140">
        <v>2.993410174704223</v>
      </c>
      <c r="AJ140">
        <v>26826.800500000129</v>
      </c>
      <c r="AK140">
        <v>0.59574178632652497</v>
      </c>
      <c r="AL140">
        <v>22936603.7645</v>
      </c>
      <c r="AM140">
        <v>2188.1119507499998</v>
      </c>
    </row>
    <row r="141" spans="1:39" ht="15" x14ac:dyDescent="0.25">
      <c r="A141" t="s">
        <v>299</v>
      </c>
      <c r="B141">
        <v>3569236.45</v>
      </c>
      <c r="C141">
        <v>0.53712546044244858</v>
      </c>
      <c r="D141">
        <v>3806878.15</v>
      </c>
      <c r="E141">
        <v>2.2840678294639089E-3</v>
      </c>
      <c r="F141">
        <v>0.77908955204943975</v>
      </c>
      <c r="G141">
        <v>55.631578947368418</v>
      </c>
      <c r="H141">
        <v>55.835500000000003</v>
      </c>
      <c r="I141">
        <v>0</v>
      </c>
      <c r="J141">
        <v>-18.740500000000001</v>
      </c>
      <c r="K141">
        <v>12398.234020164871</v>
      </c>
      <c r="L141">
        <v>4121.2427884000008</v>
      </c>
      <c r="M141">
        <v>4814.7458597992854</v>
      </c>
      <c r="N141">
        <v>0.14715505825257338</v>
      </c>
      <c r="O141">
        <v>0.11466191177333164</v>
      </c>
      <c r="P141">
        <v>2.6908397744034255E-2</v>
      </c>
      <c r="Q141">
        <v>10612.425667391319</v>
      </c>
      <c r="R141">
        <v>249.6335</v>
      </c>
      <c r="S141">
        <v>70948.135086937444</v>
      </c>
      <c r="T141">
        <v>14.231263031604332</v>
      </c>
      <c r="U141">
        <v>16.509173602100677</v>
      </c>
      <c r="V141">
        <v>26.281500000000001</v>
      </c>
      <c r="W141">
        <v>156.81155141068811</v>
      </c>
      <c r="X141">
        <v>0.11607892997380712</v>
      </c>
      <c r="Y141">
        <v>0.15120862529214624</v>
      </c>
      <c r="Z141">
        <v>0.27488020144867786</v>
      </c>
      <c r="AA141">
        <v>168.20090093967056</v>
      </c>
      <c r="AB141">
        <v>6.7255038046557498</v>
      </c>
      <c r="AC141">
        <v>1.4050601535566922</v>
      </c>
      <c r="AD141">
        <v>3.5805776008038124</v>
      </c>
      <c r="AE141">
        <v>0.8665778086487792</v>
      </c>
      <c r="AF141">
        <v>26.8</v>
      </c>
      <c r="AG141">
        <v>0.10518328931263483</v>
      </c>
      <c r="AH141">
        <v>98.88</v>
      </c>
      <c r="AI141">
        <v>6.0136264358014291</v>
      </c>
      <c r="AJ141">
        <v>-4743.6375000004191</v>
      </c>
      <c r="AK141">
        <v>0.32580470181400423</v>
      </c>
      <c r="AL141">
        <v>51096132.544500001</v>
      </c>
      <c r="AM141">
        <v>4121.2427884000008</v>
      </c>
    </row>
    <row r="142" spans="1:39" ht="15" x14ac:dyDescent="0.25">
      <c r="A142" t="s">
        <v>300</v>
      </c>
      <c r="B142">
        <v>3103885.4</v>
      </c>
      <c r="C142">
        <v>0.34349200202663299</v>
      </c>
      <c r="D142">
        <v>2457952.35</v>
      </c>
      <c r="E142">
        <v>3.0190199000015398E-3</v>
      </c>
      <c r="F142">
        <v>0.78957695166450259</v>
      </c>
      <c r="G142">
        <v>146.89473684210526</v>
      </c>
      <c r="H142">
        <v>141.70949999999999</v>
      </c>
      <c r="I142">
        <v>0</v>
      </c>
      <c r="J142">
        <v>-5.9999999999999716</v>
      </c>
      <c r="K142">
        <v>11612.66023927608</v>
      </c>
      <c r="L142">
        <v>8220.5446777500001</v>
      </c>
      <c r="M142">
        <v>9753.8616584325446</v>
      </c>
      <c r="N142">
        <v>0.23879746787499906</v>
      </c>
      <c r="O142">
        <v>0.11942049082916685</v>
      </c>
      <c r="P142">
        <v>4.0061477482309406E-2</v>
      </c>
      <c r="Q142">
        <v>9787.1382297051096</v>
      </c>
      <c r="R142">
        <v>477.06599999999997</v>
      </c>
      <c r="S142">
        <v>70406.706315530784</v>
      </c>
      <c r="T142">
        <v>14.179484599615151</v>
      </c>
      <c r="U142">
        <v>17.231462057136749</v>
      </c>
      <c r="V142">
        <v>46.945000000000007</v>
      </c>
      <c r="W142">
        <v>175.11012200979872</v>
      </c>
      <c r="X142">
        <v>0.11320883560645349</v>
      </c>
      <c r="Y142">
        <v>0.15003770732012528</v>
      </c>
      <c r="Z142">
        <v>0.27012619656449133</v>
      </c>
      <c r="AA142">
        <v>149.12690679950609</v>
      </c>
      <c r="AB142">
        <v>6.583417600099974</v>
      </c>
      <c r="AC142">
        <v>1.2448168217684838</v>
      </c>
      <c r="AD142">
        <v>3.4259778462333608</v>
      </c>
      <c r="AE142">
        <v>0.857950254551614</v>
      </c>
      <c r="AF142">
        <v>32.75</v>
      </c>
      <c r="AG142">
        <v>8.4204666308181284E-2</v>
      </c>
      <c r="AH142">
        <v>140.85150000000002</v>
      </c>
      <c r="AI142">
        <v>3.9111934432850579</v>
      </c>
      <c r="AJ142">
        <v>148954.48449999979</v>
      </c>
      <c r="AK142">
        <v>0.41552210826138114</v>
      </c>
      <c r="AL142">
        <v>95462392.324499995</v>
      </c>
      <c r="AM142">
        <v>8220.5446777500001</v>
      </c>
    </row>
    <row r="143" spans="1:39" ht="15" x14ac:dyDescent="0.25">
      <c r="A143" t="s">
        <v>301</v>
      </c>
      <c r="B143">
        <v>1080074.45</v>
      </c>
      <c r="C143">
        <v>0.384259527125689</v>
      </c>
      <c r="D143">
        <v>1026885.95</v>
      </c>
      <c r="E143">
        <v>2.4799306476076871E-3</v>
      </c>
      <c r="F143">
        <v>0.73032516513069157</v>
      </c>
      <c r="G143">
        <v>77.95</v>
      </c>
      <c r="H143">
        <v>81.262999999999991</v>
      </c>
      <c r="I143">
        <v>0</v>
      </c>
      <c r="J143">
        <v>6.0619999999999834</v>
      </c>
      <c r="K143">
        <v>9750.6382395990313</v>
      </c>
      <c r="L143">
        <v>2854.6845929999995</v>
      </c>
      <c r="M143">
        <v>3301.0951030793685</v>
      </c>
      <c r="N143">
        <v>0.26659612099220092</v>
      </c>
      <c r="O143">
        <v>0.11889489927618073</v>
      </c>
      <c r="P143">
        <v>1.6429211467005662E-2</v>
      </c>
      <c r="Q143">
        <v>8432.0493307007764</v>
      </c>
      <c r="R143">
        <v>160.65749999999997</v>
      </c>
      <c r="S143">
        <v>59190.243467002787</v>
      </c>
      <c r="T143">
        <v>13.494857071720897</v>
      </c>
      <c r="U143">
        <v>17.768760207273239</v>
      </c>
      <c r="V143">
        <v>17.37</v>
      </c>
      <c r="W143">
        <v>164.34568756476688</v>
      </c>
      <c r="X143">
        <v>0.11393095288771926</v>
      </c>
      <c r="Y143">
        <v>0.15917556775021455</v>
      </c>
      <c r="Z143">
        <v>0.27857819466094397</v>
      </c>
      <c r="AA143">
        <v>136.26016721911105</v>
      </c>
      <c r="AB143">
        <v>6.5639114781795866</v>
      </c>
      <c r="AC143">
        <v>1.3237442175660536</v>
      </c>
      <c r="AD143">
        <v>2.9447324334065672</v>
      </c>
      <c r="AE143">
        <v>1.0580947328913528</v>
      </c>
      <c r="AF143">
        <v>46.05</v>
      </c>
      <c r="AG143">
        <v>6.6924811553586275E-2</v>
      </c>
      <c r="AH143">
        <v>41.375999999999998</v>
      </c>
      <c r="AI143">
        <v>4.0990695000803026</v>
      </c>
      <c r="AJ143">
        <v>-13613.675499999896</v>
      </c>
      <c r="AK143">
        <v>0.37532488503071088</v>
      </c>
      <c r="AL143">
        <v>27834996.754500002</v>
      </c>
      <c r="AM143">
        <v>2854.6845929999995</v>
      </c>
    </row>
    <row r="144" spans="1:39" ht="15" x14ac:dyDescent="0.25">
      <c r="A144" t="s">
        <v>302</v>
      </c>
      <c r="B144">
        <v>176085.15</v>
      </c>
      <c r="C144">
        <v>0.28515574551870393</v>
      </c>
      <c r="D144">
        <v>228987.25</v>
      </c>
      <c r="E144">
        <v>2.1751155186288513E-3</v>
      </c>
      <c r="F144">
        <v>0.71968643044016389</v>
      </c>
      <c r="G144">
        <v>56.1</v>
      </c>
      <c r="H144">
        <v>69.510499999999993</v>
      </c>
      <c r="I144">
        <v>0.05</v>
      </c>
      <c r="J144">
        <v>-26.822999999999922</v>
      </c>
      <c r="K144">
        <v>10345.679561481964</v>
      </c>
      <c r="L144">
        <v>2328.1476782999998</v>
      </c>
      <c r="M144">
        <v>2836.7541275742628</v>
      </c>
      <c r="N144">
        <v>0.48967176583164274</v>
      </c>
      <c r="O144">
        <v>0.15132075943191256</v>
      </c>
      <c r="P144">
        <v>1.227800812054698E-2</v>
      </c>
      <c r="Q144">
        <v>8490.7851608896417</v>
      </c>
      <c r="R144">
        <v>148.34200000000001</v>
      </c>
      <c r="S144">
        <v>54256.336686508213</v>
      </c>
      <c r="T144">
        <v>14.387024578339245</v>
      </c>
      <c r="U144">
        <v>15.694460626794839</v>
      </c>
      <c r="V144">
        <v>17.124000000000002</v>
      </c>
      <c r="W144">
        <v>135.95816855290818</v>
      </c>
      <c r="X144">
        <v>0.11332718201716104</v>
      </c>
      <c r="Y144">
        <v>0.17452865664537576</v>
      </c>
      <c r="Z144">
        <v>0.29501147700648389</v>
      </c>
      <c r="AA144">
        <v>175.45493518618775</v>
      </c>
      <c r="AB144">
        <v>5.332199441839971</v>
      </c>
      <c r="AC144">
        <v>1.2603644980843851</v>
      </c>
      <c r="AD144">
        <v>2.7285596154081548</v>
      </c>
      <c r="AE144">
        <v>1.3278027411633535</v>
      </c>
      <c r="AF144">
        <v>75.599999999999994</v>
      </c>
      <c r="AG144">
        <v>2.5391934992368824E-2</v>
      </c>
      <c r="AH144">
        <v>22.189999999999998</v>
      </c>
      <c r="AI144">
        <v>3.1343017517966718</v>
      </c>
      <c r="AJ144">
        <v>14364.420000000042</v>
      </c>
      <c r="AK144">
        <v>0.50108278486614855</v>
      </c>
      <c r="AL144">
        <v>24086269.851499997</v>
      </c>
      <c r="AM144">
        <v>2328.1476782999998</v>
      </c>
    </row>
    <row r="145" spans="1:39" ht="15" x14ac:dyDescent="0.25">
      <c r="A145" t="s">
        <v>303</v>
      </c>
      <c r="B145">
        <v>14500061.666666666</v>
      </c>
      <c r="C145">
        <v>0.18768059156511954</v>
      </c>
      <c r="D145">
        <v>14401924.166666666</v>
      </c>
      <c r="E145">
        <v>5.1988307942147098E-4</v>
      </c>
      <c r="F145">
        <v>0.55008642097253713</v>
      </c>
      <c r="G145">
        <v>269.8</v>
      </c>
      <c r="H145">
        <v>6032.7166666666672</v>
      </c>
      <c r="I145">
        <v>1369.0600000000002</v>
      </c>
      <c r="J145">
        <v>-344.58666666666676</v>
      </c>
      <c r="K145">
        <v>14220.809135362797</v>
      </c>
      <c r="L145">
        <v>23496.316068666667</v>
      </c>
      <c r="M145">
        <v>33042.385536130481</v>
      </c>
      <c r="N145">
        <v>0.8466029797621577</v>
      </c>
      <c r="O145">
        <v>0.18809182345511927</v>
      </c>
      <c r="P145">
        <v>7.9116908897575208E-2</v>
      </c>
      <c r="Q145">
        <v>10112.363885812723</v>
      </c>
      <c r="R145">
        <v>1448.24</v>
      </c>
      <c r="S145">
        <v>64261.462082711892</v>
      </c>
      <c r="T145">
        <v>12.57169621977941</v>
      </c>
      <c r="U145">
        <v>16.224048547662449</v>
      </c>
      <c r="V145">
        <v>212.78833333333333</v>
      </c>
      <c r="W145">
        <v>110.421072906566</v>
      </c>
      <c r="X145">
        <v>0.10704453478355226</v>
      </c>
      <c r="Y145">
        <v>0.15257809775713471</v>
      </c>
      <c r="Z145">
        <v>0.27112324567224677</v>
      </c>
      <c r="AA145">
        <v>201.54858827629249</v>
      </c>
      <c r="AB145">
        <v>5.8945335602692435</v>
      </c>
      <c r="AC145">
        <v>1.4148254026832503</v>
      </c>
      <c r="AD145">
        <v>3.1037083562915835</v>
      </c>
      <c r="AE145">
        <v>0.60500519688203036</v>
      </c>
      <c r="AF145">
        <v>70.333333333333329</v>
      </c>
      <c r="AG145">
        <v>0.25368962567492426</v>
      </c>
      <c r="AH145">
        <v>87.008333333333326</v>
      </c>
      <c r="AI145">
        <v>2.8061126153816769</v>
      </c>
      <c r="AJ145">
        <v>1292506.1783333346</v>
      </c>
      <c r="AK145">
        <v>0.65311794818784819</v>
      </c>
      <c r="AL145">
        <v>334136626.19666666</v>
      </c>
      <c r="AM145">
        <v>23496.316068666667</v>
      </c>
    </row>
    <row r="146" spans="1:39" ht="15" x14ac:dyDescent="0.25">
      <c r="A146" t="s">
        <v>304</v>
      </c>
      <c r="B146">
        <v>799022.25</v>
      </c>
      <c r="C146">
        <v>0.31313527951153175</v>
      </c>
      <c r="D146">
        <v>794210.85</v>
      </c>
      <c r="E146">
        <v>3.3461756206888404E-3</v>
      </c>
      <c r="F146">
        <v>0.65387939412447327</v>
      </c>
      <c r="G146">
        <v>16.600000000000001</v>
      </c>
      <c r="H146">
        <v>34.676000000000002</v>
      </c>
      <c r="I146">
        <v>0</v>
      </c>
      <c r="J146">
        <v>4.404500000000013</v>
      </c>
      <c r="K146">
        <v>10806.71921040865</v>
      </c>
      <c r="L146">
        <v>1093.3092600499999</v>
      </c>
      <c r="M146">
        <v>1375.9738206344127</v>
      </c>
      <c r="N146">
        <v>0.58765839253078045</v>
      </c>
      <c r="O146">
        <v>0.15835787217432162</v>
      </c>
      <c r="P146">
        <v>1.8187080020789948E-3</v>
      </c>
      <c r="Q146">
        <v>8586.7085596530342</v>
      </c>
      <c r="R146">
        <v>69.122</v>
      </c>
      <c r="S146">
        <v>52327.138161511524</v>
      </c>
      <c r="T146">
        <v>13.906570990422731</v>
      </c>
      <c r="U146">
        <v>15.817095281531206</v>
      </c>
      <c r="V146">
        <v>8.2059999999999995</v>
      </c>
      <c r="W146">
        <v>133.23291007189863</v>
      </c>
      <c r="X146">
        <v>0.11145089962401263</v>
      </c>
      <c r="Y146">
        <v>0.18263253659030773</v>
      </c>
      <c r="Z146">
        <v>0.30048133803127763</v>
      </c>
      <c r="AA146">
        <v>194.25592351635913</v>
      </c>
      <c r="AB146">
        <v>6.0151269176549027</v>
      </c>
      <c r="AC146">
        <v>1.5265785910092109</v>
      </c>
      <c r="AD146">
        <v>2.8381921426412249</v>
      </c>
      <c r="AE146">
        <v>1.1705396703536688</v>
      </c>
      <c r="AF146">
        <v>46.55</v>
      </c>
      <c r="AG146">
        <v>2.8691611616991075E-2</v>
      </c>
      <c r="AH146">
        <v>22.328499999999998</v>
      </c>
      <c r="AI146">
        <v>3.2185709787322212</v>
      </c>
      <c r="AJ146">
        <v>-19353.477000000072</v>
      </c>
      <c r="AK146">
        <v>0.5374777896032551</v>
      </c>
      <c r="AL146">
        <v>11815086.183500001</v>
      </c>
      <c r="AM146">
        <v>1093.3092600499999</v>
      </c>
    </row>
    <row r="147" spans="1:39" ht="15" x14ac:dyDescent="0.25">
      <c r="A147" t="s">
        <v>305</v>
      </c>
      <c r="B147">
        <v>822255.95</v>
      </c>
      <c r="C147">
        <v>0.35103942479199401</v>
      </c>
      <c r="D147">
        <v>800745.7</v>
      </c>
      <c r="E147">
        <v>4.342412429105832E-3</v>
      </c>
      <c r="F147">
        <v>0.75499498790983355</v>
      </c>
      <c r="G147">
        <v>78.400000000000006</v>
      </c>
      <c r="H147">
        <v>99.176500000000004</v>
      </c>
      <c r="I147">
        <v>0</v>
      </c>
      <c r="J147">
        <v>20.688999999999993</v>
      </c>
      <c r="K147">
        <v>10416.00266317322</v>
      </c>
      <c r="L147">
        <v>3681.1782040499993</v>
      </c>
      <c r="M147">
        <v>4375.9668128595686</v>
      </c>
      <c r="N147">
        <v>0.36260158990169605</v>
      </c>
      <c r="O147">
        <v>0.13204098101396827</v>
      </c>
      <c r="P147">
        <v>2.1286345255926563E-2</v>
      </c>
      <c r="Q147">
        <v>8762.2149839714766</v>
      </c>
      <c r="R147">
        <v>217.55850000000001</v>
      </c>
      <c r="S147">
        <v>60517.107296428316</v>
      </c>
      <c r="T147">
        <v>13.08636527646587</v>
      </c>
      <c r="U147">
        <v>16.920406254179913</v>
      </c>
      <c r="V147">
        <v>23.705500000000001</v>
      </c>
      <c r="W147">
        <v>155.28793756934044</v>
      </c>
      <c r="X147">
        <v>0.11781839464426623</v>
      </c>
      <c r="Y147">
        <v>0.14970323846455494</v>
      </c>
      <c r="Z147">
        <v>0.2733627494672819</v>
      </c>
      <c r="AA147">
        <v>154.48617765212532</v>
      </c>
      <c r="AB147">
        <v>5.9427938011695813</v>
      </c>
      <c r="AC147">
        <v>1.1982084836382632</v>
      </c>
      <c r="AD147">
        <v>2.7957430918346446</v>
      </c>
      <c r="AE147">
        <v>1.0378698229202248</v>
      </c>
      <c r="AF147">
        <v>44.9</v>
      </c>
      <c r="AG147">
        <v>5.3144983052593145E-2</v>
      </c>
      <c r="AH147">
        <v>56.569000000000003</v>
      </c>
      <c r="AI147">
        <v>3.5439672831089135</v>
      </c>
      <c r="AJ147">
        <v>3918.9789999998175</v>
      </c>
      <c r="AK147">
        <v>0.42994809482851593</v>
      </c>
      <c r="AL147">
        <v>38343161.976999998</v>
      </c>
      <c r="AM147">
        <v>3681.1782040499993</v>
      </c>
    </row>
    <row r="148" spans="1:39" ht="15" x14ac:dyDescent="0.25">
      <c r="A148" t="s">
        <v>306</v>
      </c>
      <c r="B148">
        <v>1405786.9</v>
      </c>
      <c r="C148">
        <v>0.33901172977894062</v>
      </c>
      <c r="D148">
        <v>1271651.1499999999</v>
      </c>
      <c r="E148">
        <v>2.9201475087648741E-3</v>
      </c>
      <c r="F148">
        <v>0.7939870560282507</v>
      </c>
      <c r="G148">
        <v>80.94736842105263</v>
      </c>
      <c r="H148">
        <v>57.099999999999952</v>
      </c>
      <c r="I148">
        <v>0</v>
      </c>
      <c r="J148">
        <v>-11.767999999999992</v>
      </c>
      <c r="K148">
        <v>11318.799037543431</v>
      </c>
      <c r="L148">
        <v>5033.0500349499998</v>
      </c>
      <c r="M148">
        <v>5814.6682569498071</v>
      </c>
      <c r="N148">
        <v>9.3003789501299894E-2</v>
      </c>
      <c r="O148">
        <v>0.10915211536446758</v>
      </c>
      <c r="P148">
        <v>2.0272386642588507E-2</v>
      </c>
      <c r="Q148">
        <v>9797.3056026731374</v>
      </c>
      <c r="R148">
        <v>296.61050000000006</v>
      </c>
      <c r="S148">
        <v>68803.008617783271</v>
      </c>
      <c r="T148">
        <v>13.925164483388148</v>
      </c>
      <c r="U148">
        <v>16.96854978144739</v>
      </c>
      <c r="V148">
        <v>28.410000000000004</v>
      </c>
      <c r="W148">
        <v>177.15769218409014</v>
      </c>
      <c r="X148">
        <v>0.11187399755977247</v>
      </c>
      <c r="Y148">
        <v>0.1577014981794975</v>
      </c>
      <c r="Z148">
        <v>0.27599193535031752</v>
      </c>
      <c r="AA148">
        <v>163.86683904846046</v>
      </c>
      <c r="AB148">
        <v>5.9845882540163702</v>
      </c>
      <c r="AC148">
        <v>1.2681837532585636</v>
      </c>
      <c r="AD148">
        <v>2.8423112464383147</v>
      </c>
      <c r="AE148">
        <v>0.85659041516153211</v>
      </c>
      <c r="AF148">
        <v>29.1</v>
      </c>
      <c r="AG148">
        <v>0.12331115792577726</v>
      </c>
      <c r="AH148">
        <v>108.024</v>
      </c>
      <c r="AI148">
        <v>5.8003483455130977</v>
      </c>
      <c r="AJ148">
        <v>40605.118947368348</v>
      </c>
      <c r="AK148">
        <v>0.34599154899819651</v>
      </c>
      <c r="AL148">
        <v>56968081.891499996</v>
      </c>
      <c r="AM148">
        <v>5033.0500349499998</v>
      </c>
    </row>
    <row r="149" spans="1:39" ht="15" x14ac:dyDescent="0.25">
      <c r="A149" t="s">
        <v>307</v>
      </c>
      <c r="B149">
        <v>616453.15</v>
      </c>
      <c r="C149">
        <v>0.32353516861654236</v>
      </c>
      <c r="D149">
        <v>623772.35</v>
      </c>
      <c r="E149">
        <v>4.4089440653130472E-3</v>
      </c>
      <c r="F149">
        <v>0.69334197816608889</v>
      </c>
      <c r="G149">
        <v>43.9</v>
      </c>
      <c r="H149">
        <v>61.442499999999995</v>
      </c>
      <c r="I149">
        <v>0.05</v>
      </c>
      <c r="J149">
        <v>-58.037999999999982</v>
      </c>
      <c r="K149">
        <v>10109.423507166681</v>
      </c>
      <c r="L149">
        <v>2156.4483913000004</v>
      </c>
      <c r="M149">
        <v>2651.8285417373945</v>
      </c>
      <c r="N149">
        <v>0.51215276231776696</v>
      </c>
      <c r="O149">
        <v>0.15369723281445824</v>
      </c>
      <c r="P149">
        <v>8.9227700406038449E-3</v>
      </c>
      <c r="Q149">
        <v>8220.9123689109383</v>
      </c>
      <c r="R149">
        <v>135.02350000000001</v>
      </c>
      <c r="S149">
        <v>53607.25683121827</v>
      </c>
      <c r="T149">
        <v>13.904246297866667</v>
      </c>
      <c r="U149">
        <v>15.970911665747073</v>
      </c>
      <c r="V149">
        <v>15.607499999999998</v>
      </c>
      <c r="W149">
        <v>138.16744458113087</v>
      </c>
      <c r="X149">
        <v>0.10967929107690899</v>
      </c>
      <c r="Y149">
        <v>0.17349103224335841</v>
      </c>
      <c r="Z149">
        <v>0.28974361564930506</v>
      </c>
      <c r="AA149">
        <v>181.39265543201316</v>
      </c>
      <c r="AB149">
        <v>5.469968061981179</v>
      </c>
      <c r="AC149">
        <v>1.4020878128068568</v>
      </c>
      <c r="AD149">
        <v>2.7312090174988026</v>
      </c>
      <c r="AE149">
        <v>1.2412032748698558</v>
      </c>
      <c r="AF149">
        <v>84.55</v>
      </c>
      <c r="AG149">
        <v>1.9925561454314421E-2</v>
      </c>
      <c r="AH149">
        <v>17.800000000000004</v>
      </c>
      <c r="AI149">
        <v>3.0522387837945928</v>
      </c>
      <c r="AJ149">
        <v>4643.9614999998594</v>
      </c>
      <c r="AK149">
        <v>0.52464776708673788</v>
      </c>
      <c r="AL149">
        <v>21800450.058999997</v>
      </c>
      <c r="AM149">
        <v>2156.4483913000004</v>
      </c>
    </row>
    <row r="150" spans="1:39" ht="15" x14ac:dyDescent="0.25">
      <c r="A150" t="s">
        <v>309</v>
      </c>
      <c r="B150">
        <v>416838.8</v>
      </c>
      <c r="C150">
        <v>0.32665370238931629</v>
      </c>
      <c r="D150">
        <v>204663.95</v>
      </c>
      <c r="E150">
        <v>2.4775757144171171E-3</v>
      </c>
      <c r="F150">
        <v>0.76512046963423597</v>
      </c>
      <c r="G150">
        <v>53.15</v>
      </c>
      <c r="H150">
        <v>83.567999999999998</v>
      </c>
      <c r="I150">
        <v>0</v>
      </c>
      <c r="J150">
        <v>49.152500000000018</v>
      </c>
      <c r="K150">
        <v>11205.204911301735</v>
      </c>
      <c r="L150">
        <v>2813.2628648499999</v>
      </c>
      <c r="M150">
        <v>3388.1765861098493</v>
      </c>
      <c r="N150">
        <v>0.3879222010447248</v>
      </c>
      <c r="O150">
        <v>0.13255682034173638</v>
      </c>
      <c r="P150">
        <v>1.9190646393037504E-2</v>
      </c>
      <c r="Q150">
        <v>9303.8795555203051</v>
      </c>
      <c r="R150">
        <v>174.70949999999999</v>
      </c>
      <c r="S150">
        <v>61920.418406554876</v>
      </c>
      <c r="T150">
        <v>13.39223110363203</v>
      </c>
      <c r="U150">
        <v>16.102517978987976</v>
      </c>
      <c r="V150">
        <v>17.582000000000001</v>
      </c>
      <c r="W150">
        <v>160.00812563132746</v>
      </c>
      <c r="X150">
        <v>0.11478272994789794</v>
      </c>
      <c r="Y150">
        <v>0.15307623372031157</v>
      </c>
      <c r="Z150">
        <v>0.27481452411806218</v>
      </c>
      <c r="AA150">
        <v>172.13549649076975</v>
      </c>
      <c r="AB150">
        <v>6.2453746450271588</v>
      </c>
      <c r="AC150">
        <v>1.186109282901171</v>
      </c>
      <c r="AD150">
        <v>2.9293473424738323</v>
      </c>
      <c r="AE150">
        <v>1.0543951120098052</v>
      </c>
      <c r="AF150">
        <v>35.450000000000003</v>
      </c>
      <c r="AG150">
        <v>4.9545020698774249E-2</v>
      </c>
      <c r="AH150">
        <v>61.847500000000004</v>
      </c>
      <c r="AI150">
        <v>3.5616175325059811</v>
      </c>
      <c r="AJ150">
        <v>-4964.0230000000447</v>
      </c>
      <c r="AK150">
        <v>0.44065124282080748</v>
      </c>
      <c r="AL150">
        <v>31523186.869999997</v>
      </c>
      <c r="AM150">
        <v>2813.2628648499999</v>
      </c>
    </row>
    <row r="151" spans="1:39" ht="15" x14ac:dyDescent="0.25">
      <c r="A151" t="s">
        <v>310</v>
      </c>
      <c r="B151">
        <v>681065.65</v>
      </c>
      <c r="C151">
        <v>0.34030778876503764</v>
      </c>
      <c r="D151">
        <v>774463.95</v>
      </c>
      <c r="E151">
        <v>5.5107395364053071E-3</v>
      </c>
      <c r="F151">
        <v>0.70653513259108069</v>
      </c>
      <c r="G151">
        <v>55.1</v>
      </c>
      <c r="H151">
        <v>55.113999999999997</v>
      </c>
      <c r="I151">
        <v>0</v>
      </c>
      <c r="J151">
        <v>-3.6455000000000268</v>
      </c>
      <c r="K151">
        <v>10315.896560487003</v>
      </c>
      <c r="L151">
        <v>1965.5987359999999</v>
      </c>
      <c r="M151">
        <v>2408.0855681835692</v>
      </c>
      <c r="N151">
        <v>0.48272430922544107</v>
      </c>
      <c r="O151">
        <v>0.15501059749358728</v>
      </c>
      <c r="P151">
        <v>3.7889546394173101E-3</v>
      </c>
      <c r="Q151">
        <v>8420.3458165712018</v>
      </c>
      <c r="R151">
        <v>124.61949999999999</v>
      </c>
      <c r="S151">
        <v>53482.843108422028</v>
      </c>
      <c r="T151">
        <v>14.687508776716324</v>
      </c>
      <c r="U151">
        <v>15.772802298195709</v>
      </c>
      <c r="V151">
        <v>14.3005</v>
      </c>
      <c r="W151">
        <v>137.44965113107932</v>
      </c>
      <c r="X151">
        <v>0.11361774997399637</v>
      </c>
      <c r="Y151">
        <v>0.17241768603555424</v>
      </c>
      <c r="Z151">
        <v>0.29260924589853227</v>
      </c>
      <c r="AA151">
        <v>182.45079396510155</v>
      </c>
      <c r="AB151">
        <v>5.5497670352363837</v>
      </c>
      <c r="AC151">
        <v>1.3179291951301224</v>
      </c>
      <c r="AD151">
        <v>2.7686639109565827</v>
      </c>
      <c r="AE151">
        <v>1.2965073018374782</v>
      </c>
      <c r="AF151">
        <v>112.3</v>
      </c>
      <c r="AG151">
        <v>2.0500530221894308E-2</v>
      </c>
      <c r="AH151">
        <v>10.894499999999999</v>
      </c>
      <c r="AI151">
        <v>3.1649505756446001</v>
      </c>
      <c r="AJ151">
        <v>10989.307999999961</v>
      </c>
      <c r="AK151">
        <v>0.55705192290862127</v>
      </c>
      <c r="AL151">
        <v>20276913.240000002</v>
      </c>
      <c r="AM151">
        <v>1965.5987359999999</v>
      </c>
    </row>
    <row r="152" spans="1:39" ht="15" x14ac:dyDescent="0.25">
      <c r="A152" t="s">
        <v>312</v>
      </c>
      <c r="B152">
        <v>1769452.75</v>
      </c>
      <c r="C152">
        <v>0.30569274388157464</v>
      </c>
      <c r="D152">
        <v>1683991.2</v>
      </c>
      <c r="E152">
        <v>3.5909948234687287E-3</v>
      </c>
      <c r="F152">
        <v>0.75997514747279404</v>
      </c>
      <c r="G152">
        <v>97.15789473684211</v>
      </c>
      <c r="H152">
        <v>78.776499999999984</v>
      </c>
      <c r="I152">
        <v>0</v>
      </c>
      <c r="J152">
        <v>-31.819999999999972</v>
      </c>
      <c r="K152">
        <v>10120.285282591862</v>
      </c>
      <c r="L152">
        <v>3516.3891615499997</v>
      </c>
      <c r="M152">
        <v>4058.4626803750316</v>
      </c>
      <c r="N152">
        <v>0.20146257454841349</v>
      </c>
      <c r="O152">
        <v>0.11715970789149016</v>
      </c>
      <c r="P152">
        <v>1.1058821055761307E-2</v>
      </c>
      <c r="Q152">
        <v>8768.5570330811861</v>
      </c>
      <c r="R152">
        <v>200.45850000000002</v>
      </c>
      <c r="S152">
        <v>61379.762037030101</v>
      </c>
      <c r="T152">
        <v>12.690656669584977</v>
      </c>
      <c r="U152">
        <v>17.54173138854177</v>
      </c>
      <c r="V152">
        <v>20.5535</v>
      </c>
      <c r="W152">
        <v>171.08468930109228</v>
      </c>
      <c r="X152">
        <v>0.11460139810353331</v>
      </c>
      <c r="Y152">
        <v>0.15389017584769121</v>
      </c>
      <c r="Z152">
        <v>0.27490469410345669</v>
      </c>
      <c r="AA152">
        <v>152.25466391894042</v>
      </c>
      <c r="AB152">
        <v>5.8801691497163766</v>
      </c>
      <c r="AC152">
        <v>1.2095230876601053</v>
      </c>
      <c r="AD152">
        <v>2.6398189868947988</v>
      </c>
      <c r="AE152">
        <v>0.98551150284998745</v>
      </c>
      <c r="AF152">
        <v>56.75</v>
      </c>
      <c r="AG152">
        <v>6.7639769810629358E-2</v>
      </c>
      <c r="AH152">
        <v>56.230999999999995</v>
      </c>
      <c r="AI152">
        <v>4.5875946550513316</v>
      </c>
      <c r="AJ152">
        <v>-22573.492500000168</v>
      </c>
      <c r="AK152">
        <v>0.35586307375716281</v>
      </c>
      <c r="AL152">
        <v>35586861.479500003</v>
      </c>
      <c r="AM152">
        <v>3516.3891615499997</v>
      </c>
    </row>
    <row r="153" spans="1:39" ht="15" x14ac:dyDescent="0.25">
      <c r="A153" t="s">
        <v>313</v>
      </c>
      <c r="B153">
        <v>608363.08695652173</v>
      </c>
      <c r="C153">
        <v>0.33265921744191856</v>
      </c>
      <c r="D153">
        <v>601691.52173913049</v>
      </c>
      <c r="E153">
        <v>3.7074706645013312E-3</v>
      </c>
      <c r="F153">
        <v>0.72226537996397178</v>
      </c>
      <c r="G153">
        <v>58.090909090909093</v>
      </c>
      <c r="H153">
        <v>43.419130434782609</v>
      </c>
      <c r="I153">
        <v>0</v>
      </c>
      <c r="J153">
        <v>60.984347826086932</v>
      </c>
      <c r="K153">
        <v>10062.962059493988</v>
      </c>
      <c r="L153">
        <v>2186.8340445652175</v>
      </c>
      <c r="M153">
        <v>2597.7433001116456</v>
      </c>
      <c r="N153">
        <v>0.39482268510205504</v>
      </c>
      <c r="O153">
        <v>0.13260222461534169</v>
      </c>
      <c r="P153">
        <v>3.2175220214532081E-3</v>
      </c>
      <c r="Q153">
        <v>8471.2096148698729</v>
      </c>
      <c r="R153">
        <v>128.79043478260871</v>
      </c>
      <c r="S153">
        <v>56369.229153866414</v>
      </c>
      <c r="T153">
        <v>14.629428326435258</v>
      </c>
      <c r="U153">
        <v>16.979786179435415</v>
      </c>
      <c r="V153">
        <v>15.831304347826087</v>
      </c>
      <c r="W153">
        <v>138.13353571624739</v>
      </c>
      <c r="X153">
        <v>0.11447721089012075</v>
      </c>
      <c r="Y153">
        <v>0.15816148452116838</v>
      </c>
      <c r="Z153">
        <v>0.27917014576312171</v>
      </c>
      <c r="AA153">
        <v>174.80249332512196</v>
      </c>
      <c r="AB153">
        <v>5.584055984294034</v>
      </c>
      <c r="AC153">
        <v>1.3796654054169022</v>
      </c>
      <c r="AD153">
        <v>2.8226928814171584</v>
      </c>
      <c r="AE153">
        <v>1.3770566983553179</v>
      </c>
      <c r="AF153">
        <v>134.91304347826087</v>
      </c>
      <c r="AG153">
        <v>1.6972713511702892E-2</v>
      </c>
      <c r="AH153">
        <v>11.643043478260868</v>
      </c>
      <c r="AI153">
        <v>3.065364193555328</v>
      </c>
      <c r="AJ153">
        <v>18923.191739130416</v>
      </c>
      <c r="AK153">
        <v>0.53817825118646412</v>
      </c>
      <c r="AL153">
        <v>22006028.020869564</v>
      </c>
      <c r="AM153">
        <v>2186.8340445652175</v>
      </c>
    </row>
    <row r="154" spans="1:39" ht="15" x14ac:dyDescent="0.25">
      <c r="A154" t="s">
        <v>314</v>
      </c>
      <c r="B154">
        <v>2024770.8</v>
      </c>
      <c r="C154">
        <v>0.24016597125971234</v>
      </c>
      <c r="D154">
        <v>2273145.7999999998</v>
      </c>
      <c r="E154">
        <v>6.8093625583901356E-3</v>
      </c>
      <c r="F154">
        <v>0.60296347342355283</v>
      </c>
      <c r="G154">
        <v>42.75</v>
      </c>
      <c r="H154">
        <v>516.75850000000014</v>
      </c>
      <c r="I154">
        <v>162.03100000000001</v>
      </c>
      <c r="J154">
        <v>-289.87299999999999</v>
      </c>
      <c r="K154">
        <v>12491.638907541299</v>
      </c>
      <c r="L154">
        <v>3526.9610724500003</v>
      </c>
      <c r="M154">
        <v>4958.7902302370485</v>
      </c>
      <c r="N154">
        <v>0.96091030339775474</v>
      </c>
      <c r="O154">
        <v>0.18652153488130854</v>
      </c>
      <c r="P154">
        <v>3.2459999287849525E-2</v>
      </c>
      <c r="Q154">
        <v>8884.7323868131989</v>
      </c>
      <c r="R154">
        <v>232.91849999999994</v>
      </c>
      <c r="S154">
        <v>57239.814728799989</v>
      </c>
      <c r="T154">
        <v>12.015361596438238</v>
      </c>
      <c r="U154">
        <v>15.142468599316924</v>
      </c>
      <c r="V154">
        <v>32.033500000000004</v>
      </c>
      <c r="W154">
        <v>110.1022701999469</v>
      </c>
      <c r="X154">
        <v>0.11166080118520837</v>
      </c>
      <c r="Y154">
        <v>0.16544622988877922</v>
      </c>
      <c r="Z154">
        <v>0.28351086458652763</v>
      </c>
      <c r="AA154">
        <v>201.90337669514929</v>
      </c>
      <c r="AB154">
        <v>6.5830237625654702</v>
      </c>
      <c r="AC154">
        <v>1.3814686211808407</v>
      </c>
      <c r="AD154">
        <v>2.915045781498482</v>
      </c>
      <c r="AE154">
        <v>0.89649603006911049</v>
      </c>
      <c r="AF154">
        <v>16.899999999999999</v>
      </c>
      <c r="AG154">
        <v>0.10690555514992754</v>
      </c>
      <c r="AH154">
        <v>106.62049999999999</v>
      </c>
      <c r="AI154">
        <v>2.7591475094844911</v>
      </c>
      <c r="AJ154">
        <v>237971.22700000089</v>
      </c>
      <c r="AK154">
        <v>0.7352270606210336</v>
      </c>
      <c r="AL154">
        <v>44057524.157999992</v>
      </c>
      <c r="AM154">
        <v>3526.9610724500003</v>
      </c>
    </row>
    <row r="155" spans="1:39" ht="15" x14ac:dyDescent="0.25">
      <c r="A155" t="s">
        <v>315</v>
      </c>
      <c r="B155">
        <v>1185142.7</v>
      </c>
      <c r="C155">
        <v>0.32189719682841933</v>
      </c>
      <c r="D155">
        <v>1236620.6000000001</v>
      </c>
      <c r="E155">
        <v>2.2675434199978107E-3</v>
      </c>
      <c r="F155">
        <v>0.68730930923830469</v>
      </c>
      <c r="G155">
        <v>32.799999999999997</v>
      </c>
      <c r="H155">
        <v>136.99650000000003</v>
      </c>
      <c r="I155">
        <v>7.355500000000001</v>
      </c>
      <c r="J155">
        <v>-4.8429999999999893</v>
      </c>
      <c r="K155">
        <v>12231.721655172509</v>
      </c>
      <c r="L155">
        <v>2162.57474955</v>
      </c>
      <c r="M155">
        <v>2726.6048530358867</v>
      </c>
      <c r="N155">
        <v>0.56450327319507743</v>
      </c>
      <c r="O155">
        <v>0.14604937781490429</v>
      </c>
      <c r="P155">
        <v>4.7143707759102739E-2</v>
      </c>
      <c r="Q155">
        <v>9701.4469718806158</v>
      </c>
      <c r="R155">
        <v>137.11799999999999</v>
      </c>
      <c r="S155">
        <v>62569.750740238349</v>
      </c>
      <c r="T155">
        <v>13.152540147901808</v>
      </c>
      <c r="U155">
        <v>15.77163282391809</v>
      </c>
      <c r="V155">
        <v>17.456</v>
      </c>
      <c r="W155">
        <v>123.88718776065539</v>
      </c>
      <c r="X155">
        <v>0.11479075230350458</v>
      </c>
      <c r="Y155">
        <v>0.14576780603728109</v>
      </c>
      <c r="Z155">
        <v>0.26858302779644277</v>
      </c>
      <c r="AA155">
        <v>179.59522558969016</v>
      </c>
      <c r="AB155">
        <v>6.6541742834036368</v>
      </c>
      <c r="AC155">
        <v>1.4085776018884204</v>
      </c>
      <c r="AD155">
        <v>3.273482793370857</v>
      </c>
      <c r="AE155">
        <v>0.91351923990347816</v>
      </c>
      <c r="AF155">
        <v>24.55</v>
      </c>
      <c r="AG155">
        <v>0.10524793920058484</v>
      </c>
      <c r="AH155">
        <v>57.081578947368428</v>
      </c>
      <c r="AI155">
        <v>3.0600458424938068</v>
      </c>
      <c r="AJ155">
        <v>55041.663499999791</v>
      </c>
      <c r="AK155">
        <v>0.5310511361592245</v>
      </c>
      <c r="AL155">
        <v>26452012.394999992</v>
      </c>
      <c r="AM155">
        <v>2162.57474955</v>
      </c>
    </row>
    <row r="156" spans="1:39" ht="15" x14ac:dyDescent="0.25">
      <c r="A156" t="s">
        <v>316</v>
      </c>
      <c r="B156">
        <v>730372.94736842101</v>
      </c>
      <c r="C156">
        <v>0.32065920528363229</v>
      </c>
      <c r="D156">
        <v>715208.94736842101</v>
      </c>
      <c r="E156">
        <v>4.7560593988044408E-3</v>
      </c>
      <c r="F156">
        <v>0.68472124145649704</v>
      </c>
      <c r="G156">
        <v>37.35</v>
      </c>
      <c r="H156">
        <v>90.469000000000008</v>
      </c>
      <c r="I156">
        <v>0.7</v>
      </c>
      <c r="J156">
        <v>-54.13149999999996</v>
      </c>
      <c r="K156">
        <v>10543.831155769662</v>
      </c>
      <c r="L156">
        <v>2339.7349995499999</v>
      </c>
      <c r="M156">
        <v>2929.8859688912498</v>
      </c>
      <c r="N156">
        <v>0.60052093697373177</v>
      </c>
      <c r="O156">
        <v>0.15384851584441478</v>
      </c>
      <c r="P156">
        <v>8.8611862685250824E-3</v>
      </c>
      <c r="Q156">
        <v>8420.0446865294671</v>
      </c>
      <c r="R156">
        <v>145.57</v>
      </c>
      <c r="S156">
        <v>57026.493671429555</v>
      </c>
      <c r="T156">
        <v>13.405921549769868</v>
      </c>
      <c r="U156">
        <v>16.072920241464583</v>
      </c>
      <c r="V156">
        <v>17.487500000000001</v>
      </c>
      <c r="W156">
        <v>133.79471048177271</v>
      </c>
      <c r="X156">
        <v>0.11475350956076108</v>
      </c>
      <c r="Y156">
        <v>0.1648274874283164</v>
      </c>
      <c r="Z156">
        <v>0.2945277540505577</v>
      </c>
      <c r="AA156">
        <v>175.99448231496194</v>
      </c>
      <c r="AB156">
        <v>5.6733271552838413</v>
      </c>
      <c r="AC156">
        <v>1.314033419993591</v>
      </c>
      <c r="AD156">
        <v>2.9708584356056722</v>
      </c>
      <c r="AE156">
        <v>1.1652165769600056</v>
      </c>
      <c r="AF156">
        <v>34</v>
      </c>
      <c r="AG156">
        <v>3.2996786466073333E-2</v>
      </c>
      <c r="AH156">
        <v>53.247</v>
      </c>
      <c r="AI156">
        <v>3.0571957728348091</v>
      </c>
      <c r="AJ156">
        <v>14596.94299999997</v>
      </c>
      <c r="AK156">
        <v>0.56314900819873248</v>
      </c>
      <c r="AL156">
        <v>24669770.784499999</v>
      </c>
      <c r="AM156">
        <v>2339.7349995499999</v>
      </c>
    </row>
    <row r="157" spans="1:39" ht="15" x14ac:dyDescent="0.25">
      <c r="A157" t="s">
        <v>318</v>
      </c>
      <c r="B157">
        <v>686566.65</v>
      </c>
      <c r="C157">
        <v>0.32210032089211049</v>
      </c>
      <c r="D157">
        <v>780888.95</v>
      </c>
      <c r="E157">
        <v>1.1172789244068617E-2</v>
      </c>
      <c r="F157">
        <v>0.67109004265476691</v>
      </c>
      <c r="G157">
        <v>18.263157894736842</v>
      </c>
      <c r="H157">
        <v>42.122500000000002</v>
      </c>
      <c r="I157">
        <v>0</v>
      </c>
      <c r="J157">
        <v>-1.125</v>
      </c>
      <c r="K157">
        <v>11554.939387235801</v>
      </c>
      <c r="L157">
        <v>1281.8674833</v>
      </c>
      <c r="M157">
        <v>1710.2144480054667</v>
      </c>
      <c r="N157">
        <v>0.89395901166003178</v>
      </c>
      <c r="O157">
        <v>0.16420035400862096</v>
      </c>
      <c r="P157">
        <v>4.7910853344913779E-4</v>
      </c>
      <c r="Q157">
        <v>8660.8443106502455</v>
      </c>
      <c r="R157">
        <v>82.914500000000004</v>
      </c>
      <c r="S157">
        <v>52849.789258814802</v>
      </c>
      <c r="T157">
        <v>13.557339186752619</v>
      </c>
      <c r="U157">
        <v>15.46011232414113</v>
      </c>
      <c r="V157">
        <v>11.479000000000001</v>
      </c>
      <c r="W157">
        <v>111.67065801027962</v>
      </c>
      <c r="X157">
        <v>0.10427622173798291</v>
      </c>
      <c r="Y157">
        <v>0.19942809205412504</v>
      </c>
      <c r="Z157">
        <v>0.30888932793845669</v>
      </c>
      <c r="AA157">
        <v>186.0159128041438</v>
      </c>
      <c r="AB157">
        <v>6.2755348666531772</v>
      </c>
      <c r="AC157">
        <v>1.5461336854719745</v>
      </c>
      <c r="AD157">
        <v>3.219989536491747</v>
      </c>
      <c r="AE157">
        <v>1.4352260003035247</v>
      </c>
      <c r="AF157">
        <v>92.45</v>
      </c>
      <c r="AG157">
        <v>1.2508098894236411E-2</v>
      </c>
      <c r="AH157">
        <v>16.073499999999999</v>
      </c>
      <c r="AI157">
        <v>2.6388525392877291</v>
      </c>
      <c r="AJ157">
        <v>-15798.838499999954</v>
      </c>
      <c r="AK157">
        <v>0.69055738372949138</v>
      </c>
      <c r="AL157">
        <v>14811901.072000001</v>
      </c>
      <c r="AM157">
        <v>1281.8674833</v>
      </c>
    </row>
    <row r="158" spans="1:39" ht="15" x14ac:dyDescent="0.25">
      <c r="A158" t="s">
        <v>319</v>
      </c>
      <c r="B158">
        <v>695322.2</v>
      </c>
      <c r="C158">
        <v>0.41563320192329894</v>
      </c>
      <c r="D158">
        <v>654451.30000000005</v>
      </c>
      <c r="E158">
        <v>5.1158403116044722E-3</v>
      </c>
      <c r="F158">
        <v>0.64971313571131029</v>
      </c>
      <c r="G158">
        <v>20.05</v>
      </c>
      <c r="H158">
        <v>26.758500000000005</v>
      </c>
      <c r="I158">
        <v>0</v>
      </c>
      <c r="J158">
        <v>53.976499999999987</v>
      </c>
      <c r="K158">
        <v>10623.268188474132</v>
      </c>
      <c r="L158">
        <v>980.37849725000001</v>
      </c>
      <c r="M158">
        <v>1213.7172991359553</v>
      </c>
      <c r="N158">
        <v>0.54084568331244076</v>
      </c>
      <c r="O158">
        <v>0.15576528104028653</v>
      </c>
      <c r="P158">
        <v>2.3641426821389825E-3</v>
      </c>
      <c r="Q158">
        <v>8580.9304274680017</v>
      </c>
      <c r="R158">
        <v>63.356000000000009</v>
      </c>
      <c r="S158">
        <v>54567.386695814123</v>
      </c>
      <c r="T158">
        <v>14.170717848349014</v>
      </c>
      <c r="U158">
        <v>15.474122375939139</v>
      </c>
      <c r="V158">
        <v>8.77</v>
      </c>
      <c r="W158">
        <v>111.78774198973774</v>
      </c>
      <c r="X158">
        <v>0.11501385763381618</v>
      </c>
      <c r="Y158">
        <v>0.16769774971689852</v>
      </c>
      <c r="Z158">
        <v>0.28864795136181576</v>
      </c>
      <c r="AA158">
        <v>182.22870095695583</v>
      </c>
      <c r="AB158">
        <v>6.0979735868003422</v>
      </c>
      <c r="AC158">
        <v>1.5585144646244595</v>
      </c>
      <c r="AD158">
        <v>2.8236918558927884</v>
      </c>
      <c r="AE158">
        <v>1.2165476055163253</v>
      </c>
      <c r="AF158">
        <v>49.55</v>
      </c>
      <c r="AG158">
        <v>1.6988713796397364E-2</v>
      </c>
      <c r="AH158">
        <v>18.8215</v>
      </c>
      <c r="AI158">
        <v>3.3189696360620071</v>
      </c>
      <c r="AJ158">
        <v>-14634.520499999984</v>
      </c>
      <c r="AK158">
        <v>0.56661704456479156</v>
      </c>
      <c r="AL158">
        <v>10414823.702500001</v>
      </c>
      <c r="AM158">
        <v>980.37849725000001</v>
      </c>
    </row>
    <row r="159" spans="1:39" ht="15" x14ac:dyDescent="0.25">
      <c r="A159" t="s">
        <v>320</v>
      </c>
      <c r="B159">
        <v>4006826.75</v>
      </c>
      <c r="C159">
        <v>0.32726615093894262</v>
      </c>
      <c r="D159">
        <v>3456125.45</v>
      </c>
      <c r="E159">
        <v>2.413904117965058E-3</v>
      </c>
      <c r="F159">
        <v>0.77505453825145576</v>
      </c>
      <c r="G159">
        <v>166.55555555555554</v>
      </c>
      <c r="H159">
        <v>369.36349999999993</v>
      </c>
      <c r="I159">
        <v>25.279</v>
      </c>
      <c r="J159">
        <v>-26.922000000000004</v>
      </c>
      <c r="K159">
        <v>11585.94504727958</v>
      </c>
      <c r="L159">
        <v>9641.9607988499993</v>
      </c>
      <c r="M159">
        <v>11837.656598585689</v>
      </c>
      <c r="N159">
        <v>0.36990004591445597</v>
      </c>
      <c r="O159">
        <v>0.13555139048126849</v>
      </c>
      <c r="P159">
        <v>5.5916901240078101E-2</v>
      </c>
      <c r="Q159">
        <v>9436.9377108681128</v>
      </c>
      <c r="R159">
        <v>569.4375</v>
      </c>
      <c r="S159">
        <v>68233.633673800898</v>
      </c>
      <c r="T159">
        <v>13.187312040390736</v>
      </c>
      <c r="U159">
        <v>16.932430334935795</v>
      </c>
      <c r="V159">
        <v>54.838000000000001</v>
      </c>
      <c r="W159">
        <v>175.82626643659503</v>
      </c>
      <c r="X159">
        <v>0.1136379265672585</v>
      </c>
      <c r="Y159">
        <v>0.14935070370219417</v>
      </c>
      <c r="Z159">
        <v>0.2701620355896624</v>
      </c>
      <c r="AA159">
        <v>153.88941429599805</v>
      </c>
      <c r="AB159">
        <v>6.1871106079495988</v>
      </c>
      <c r="AC159">
        <v>1.2504495780652281</v>
      </c>
      <c r="AD159">
        <v>3.3179786856775491</v>
      </c>
      <c r="AE159">
        <v>0.84045258125732936</v>
      </c>
      <c r="AF159">
        <v>35.299999999999997</v>
      </c>
      <c r="AG159">
        <v>0.12845200970865484</v>
      </c>
      <c r="AH159">
        <v>135.05157894736843</v>
      </c>
      <c r="AI159">
        <v>3.6051921897090891</v>
      </c>
      <c r="AJ159">
        <v>202625.48950000014</v>
      </c>
      <c r="AK159">
        <v>0.44944604126869853</v>
      </c>
      <c r="AL159">
        <v>111711227.96350002</v>
      </c>
      <c r="AM159">
        <v>9641.9607988499993</v>
      </c>
    </row>
    <row r="160" spans="1:39" ht="15" x14ac:dyDescent="0.25">
      <c r="A160" t="s">
        <v>321</v>
      </c>
      <c r="B160">
        <v>2210904.789473684</v>
      </c>
      <c r="C160">
        <v>0.36774600196267837</v>
      </c>
      <c r="D160">
        <v>2143820.6842105263</v>
      </c>
      <c r="E160">
        <v>1.6022891519508198E-3</v>
      </c>
      <c r="F160">
        <v>0.67299608230149022</v>
      </c>
      <c r="G160">
        <v>62.6</v>
      </c>
      <c r="H160">
        <v>190.92799999999997</v>
      </c>
      <c r="I160">
        <v>4.9075000000000006</v>
      </c>
      <c r="J160">
        <v>-2.9539999999999793</v>
      </c>
      <c r="K160">
        <v>10264.548140045308</v>
      </c>
      <c r="L160">
        <v>3737.1046526000005</v>
      </c>
      <c r="M160">
        <v>4676.8482483468251</v>
      </c>
      <c r="N160">
        <v>0.57952749947562443</v>
      </c>
      <c r="O160">
        <v>0.14703781712875014</v>
      </c>
      <c r="P160">
        <v>2.0350893945955642E-2</v>
      </c>
      <c r="Q160">
        <v>8202.0387607315242</v>
      </c>
      <c r="R160">
        <v>219.64099999999999</v>
      </c>
      <c r="S160">
        <v>57938.665073916083</v>
      </c>
      <c r="T160">
        <v>11.733920351846878</v>
      </c>
      <c r="U160">
        <v>17.014604070278317</v>
      </c>
      <c r="V160">
        <v>25.810000000000002</v>
      </c>
      <c r="W160">
        <v>144.79289626501355</v>
      </c>
      <c r="X160">
        <v>0.11105981123660855</v>
      </c>
      <c r="Y160">
        <v>0.15817228597204383</v>
      </c>
      <c r="Z160">
        <v>0.2759316190060726</v>
      </c>
      <c r="AA160">
        <v>162.12992579120368</v>
      </c>
      <c r="AB160">
        <v>6.0151521406708897</v>
      </c>
      <c r="AC160">
        <v>1.2520240990004068</v>
      </c>
      <c r="AD160">
        <v>2.8222052314215387</v>
      </c>
      <c r="AE160">
        <v>1.1473533592555882</v>
      </c>
      <c r="AF160">
        <v>31.3</v>
      </c>
      <c r="AG160">
        <v>5.0292863351185282E-2</v>
      </c>
      <c r="AH160">
        <v>101.1725</v>
      </c>
      <c r="AI160">
        <v>2.9353882005621936</v>
      </c>
      <c r="AJ160">
        <v>112982.12599999993</v>
      </c>
      <c r="AK160">
        <v>0.56627208822831543</v>
      </c>
      <c r="AL160">
        <v>38359690.611000001</v>
      </c>
      <c r="AM160">
        <v>3737.1046526000005</v>
      </c>
    </row>
    <row r="161" spans="1:39" ht="15" x14ac:dyDescent="0.25">
      <c r="A161" t="s">
        <v>322</v>
      </c>
      <c r="B161">
        <v>757334.75</v>
      </c>
      <c r="C161">
        <v>0.37653905633322815</v>
      </c>
      <c r="D161">
        <v>741201.3</v>
      </c>
      <c r="E161">
        <v>3.5616483950901799E-3</v>
      </c>
      <c r="F161">
        <v>0.77709403325368476</v>
      </c>
      <c r="G161">
        <v>68.333333333333329</v>
      </c>
      <c r="H161">
        <v>54.922499999999999</v>
      </c>
      <c r="I161">
        <v>0</v>
      </c>
      <c r="J161">
        <v>-15.911000000000012</v>
      </c>
      <c r="K161">
        <v>11839.023544000602</v>
      </c>
      <c r="L161">
        <v>4122.7623143999999</v>
      </c>
      <c r="M161">
        <v>4780.1610014221087</v>
      </c>
      <c r="N161">
        <v>0.14633827763796348</v>
      </c>
      <c r="O161">
        <v>0.10635827046551798</v>
      </c>
      <c r="P161">
        <v>2.4888783411452446E-2</v>
      </c>
      <c r="Q161">
        <v>10210.844382015393</v>
      </c>
      <c r="R161">
        <v>243.31649999999999</v>
      </c>
      <c r="S161">
        <v>69818.254880371882</v>
      </c>
      <c r="T161">
        <v>14.095427149412391</v>
      </c>
      <c r="U161">
        <v>16.944030981869293</v>
      </c>
      <c r="V161">
        <v>24.8765</v>
      </c>
      <c r="W161">
        <v>165.72919479830361</v>
      </c>
      <c r="X161">
        <v>0.11795296176603332</v>
      </c>
      <c r="Y161">
        <v>0.14535981227637015</v>
      </c>
      <c r="Z161">
        <v>0.27107982453942125</v>
      </c>
      <c r="AA161">
        <v>162.06065231224383</v>
      </c>
      <c r="AB161">
        <v>6.6963250501337637</v>
      </c>
      <c r="AC161">
        <v>1.361202597429227</v>
      </c>
      <c r="AD161">
        <v>3.5583586486046177</v>
      </c>
      <c r="AE161">
        <v>0.92125875165790772</v>
      </c>
      <c r="AF161">
        <v>31.1</v>
      </c>
      <c r="AG161">
        <v>9.3673265842124848E-2</v>
      </c>
      <c r="AH161">
        <v>97.019000000000005</v>
      </c>
      <c r="AI161">
        <v>5.9180425627396795</v>
      </c>
      <c r="AJ161">
        <v>-20762.997500000056</v>
      </c>
      <c r="AK161">
        <v>0.32225238776428261</v>
      </c>
      <c r="AL161">
        <v>48809480.106499992</v>
      </c>
      <c r="AM161">
        <v>4122.7623143999999</v>
      </c>
    </row>
    <row r="162" spans="1:39" ht="15" x14ac:dyDescent="0.25">
      <c r="A162" t="s">
        <v>323</v>
      </c>
      <c r="B162">
        <v>2638954.4210526315</v>
      </c>
      <c r="C162">
        <v>0.30790672035024264</v>
      </c>
      <c r="D162">
        <v>2611391.5263157897</v>
      </c>
      <c r="E162">
        <v>4.7356440452227273E-3</v>
      </c>
      <c r="F162">
        <v>0.6567746394694628</v>
      </c>
      <c r="G162">
        <v>65.900000000000006</v>
      </c>
      <c r="H162">
        <v>372.91100000000012</v>
      </c>
      <c r="I162">
        <v>33.861999999999988</v>
      </c>
      <c r="J162">
        <v>-52.997500000000002</v>
      </c>
      <c r="K162">
        <v>10849.313850601537</v>
      </c>
      <c r="L162">
        <v>4091.9008874500005</v>
      </c>
      <c r="M162">
        <v>5232.4672718493493</v>
      </c>
      <c r="N162">
        <v>0.643889421791914</v>
      </c>
      <c r="O162">
        <v>0.15289624096684451</v>
      </c>
      <c r="P162">
        <v>2.8125600500974075E-2</v>
      </c>
      <c r="Q162">
        <v>8484.3945823304493</v>
      </c>
      <c r="R162">
        <v>244.91300000000001</v>
      </c>
      <c r="S162">
        <v>59224.881877646345</v>
      </c>
      <c r="T162">
        <v>11.710484947716129</v>
      </c>
      <c r="U162">
        <v>16.70756916721448</v>
      </c>
      <c r="V162">
        <v>29.023499999999995</v>
      </c>
      <c r="W162">
        <v>140.98578350130069</v>
      </c>
      <c r="X162">
        <v>0.11382581480058633</v>
      </c>
      <c r="Y162">
        <v>0.16148009640641187</v>
      </c>
      <c r="Z162">
        <v>0.28056912395359257</v>
      </c>
      <c r="AA162">
        <v>149.69039252114206</v>
      </c>
      <c r="AB162">
        <v>6.6763686110577112</v>
      </c>
      <c r="AC162">
        <v>1.4547496364394039</v>
      </c>
      <c r="AD162">
        <v>3.0947603177537979</v>
      </c>
      <c r="AE162">
        <v>1.0197720746350849</v>
      </c>
      <c r="AF162">
        <v>22.65</v>
      </c>
      <c r="AG162">
        <v>8.184604534580589E-2</v>
      </c>
      <c r="AH162">
        <v>120.4135</v>
      </c>
      <c r="AI162">
        <v>2.8944854250829573</v>
      </c>
      <c r="AJ162">
        <v>177166.15100000007</v>
      </c>
      <c r="AK162">
        <v>0.57910147349879781</v>
      </c>
      <c r="AL162">
        <v>44394316.973499998</v>
      </c>
      <c r="AM162">
        <v>4091.9008874500005</v>
      </c>
    </row>
    <row r="163" spans="1:39" ht="15" x14ac:dyDescent="0.25">
      <c r="A163" t="s">
        <v>324</v>
      </c>
      <c r="B163">
        <v>673058.4</v>
      </c>
      <c r="C163">
        <v>0.37415247443814048</v>
      </c>
      <c r="D163">
        <v>687117.2</v>
      </c>
      <c r="E163">
        <v>3.9049838360205786E-3</v>
      </c>
      <c r="F163">
        <v>0.72871035049735255</v>
      </c>
      <c r="G163">
        <v>36.35</v>
      </c>
      <c r="H163">
        <v>56.339999999999996</v>
      </c>
      <c r="I163">
        <v>0</v>
      </c>
      <c r="J163">
        <v>83.237499999999997</v>
      </c>
      <c r="K163">
        <v>10976.735491368221</v>
      </c>
      <c r="L163">
        <v>2027.2087494499999</v>
      </c>
      <c r="M163">
        <v>2423.1647552566878</v>
      </c>
      <c r="N163">
        <v>0.38611188433966731</v>
      </c>
      <c r="O163">
        <v>0.12891845493016205</v>
      </c>
      <c r="P163">
        <v>1.5083283780368361E-2</v>
      </c>
      <c r="Q163">
        <v>9183.0876048470818</v>
      </c>
      <c r="R163">
        <v>126.24850000000001</v>
      </c>
      <c r="S163">
        <v>61334.910970031313</v>
      </c>
      <c r="T163">
        <v>13.392238323623646</v>
      </c>
      <c r="U163">
        <v>16.057289785225169</v>
      </c>
      <c r="V163">
        <v>14.803000000000001</v>
      </c>
      <c r="W163">
        <v>136.94580486725664</v>
      </c>
      <c r="X163">
        <v>0.11815802544139457</v>
      </c>
      <c r="Y163">
        <v>0.14485790602794987</v>
      </c>
      <c r="Z163">
        <v>0.26961735835567324</v>
      </c>
      <c r="AA163">
        <v>179.66556236441662</v>
      </c>
      <c r="AB163">
        <v>5.7116282402155178</v>
      </c>
      <c r="AC163">
        <v>1.156648195209703</v>
      </c>
      <c r="AD163">
        <v>2.7342867256457368</v>
      </c>
      <c r="AE163">
        <v>0.99639639646198419</v>
      </c>
      <c r="AF163">
        <v>28.3</v>
      </c>
      <c r="AG163">
        <v>6.0252494643828536E-2</v>
      </c>
      <c r="AH163">
        <v>51.181999999999995</v>
      </c>
      <c r="AI163">
        <v>3.3901821991977448</v>
      </c>
      <c r="AJ163">
        <v>30024.92499999993</v>
      </c>
      <c r="AK163">
        <v>0.45963007576990167</v>
      </c>
      <c r="AL163">
        <v>22252134.228500001</v>
      </c>
      <c r="AM163">
        <v>2027.2087494499999</v>
      </c>
    </row>
    <row r="164" spans="1:39" ht="15" x14ac:dyDescent="0.25">
      <c r="A164" t="s">
        <v>325</v>
      </c>
      <c r="B164">
        <v>569645.36842105258</v>
      </c>
      <c r="C164">
        <v>0.33886335812824975</v>
      </c>
      <c r="D164">
        <v>569757.73684210528</v>
      </c>
      <c r="E164">
        <v>5.0339541674251339E-3</v>
      </c>
      <c r="F164">
        <v>0.66933108463354318</v>
      </c>
      <c r="G164">
        <v>41.2</v>
      </c>
      <c r="H164">
        <v>66.135000000000019</v>
      </c>
      <c r="I164">
        <v>0</v>
      </c>
      <c r="J164">
        <v>-55.946000000000026</v>
      </c>
      <c r="K164">
        <v>10300.031192171784</v>
      </c>
      <c r="L164">
        <v>2019.9702808000002</v>
      </c>
      <c r="M164">
        <v>2484.9390699828064</v>
      </c>
      <c r="N164">
        <v>0.5527032990841021</v>
      </c>
      <c r="O164">
        <v>0.14383900273766839</v>
      </c>
      <c r="P164">
        <v>7.9142937903366392E-3</v>
      </c>
      <c r="Q164">
        <v>8372.7432800370279</v>
      </c>
      <c r="R164">
        <v>122.67550000000001</v>
      </c>
      <c r="S164">
        <v>56488.900108416106</v>
      </c>
      <c r="T164">
        <v>13.604998553093322</v>
      </c>
      <c r="U164">
        <v>16.465963299925413</v>
      </c>
      <c r="V164">
        <v>15.824000000000002</v>
      </c>
      <c r="W164">
        <v>127.6523180485339</v>
      </c>
      <c r="X164">
        <v>0.11309526137356375</v>
      </c>
      <c r="Y164">
        <v>0.16290772185412375</v>
      </c>
      <c r="Z164">
        <v>0.28268242549430223</v>
      </c>
      <c r="AA164">
        <v>178.36309445964199</v>
      </c>
      <c r="AB164">
        <v>5.7490674589214201</v>
      </c>
      <c r="AC164">
        <v>1.4363464674039377</v>
      </c>
      <c r="AD164">
        <v>2.8112216888065844</v>
      </c>
      <c r="AE164">
        <v>1.3253999963132066</v>
      </c>
      <c r="AF164">
        <v>65.400000000000006</v>
      </c>
      <c r="AG164">
        <v>2.4692476521573151E-2</v>
      </c>
      <c r="AH164">
        <v>32.087000000000003</v>
      </c>
      <c r="AI164">
        <v>3.0529363534620404</v>
      </c>
      <c r="AJ164">
        <v>-6005.8660000001546</v>
      </c>
      <c r="AK164">
        <v>0.56524126439294076</v>
      </c>
      <c r="AL164">
        <v>20805756.899500001</v>
      </c>
      <c r="AM164">
        <v>2019.9702808000002</v>
      </c>
    </row>
    <row r="165" spans="1:39" ht="15" x14ac:dyDescent="0.25">
      <c r="A165" t="s">
        <v>326</v>
      </c>
      <c r="B165">
        <v>1800523.15</v>
      </c>
      <c r="C165">
        <v>0.3109348092700927</v>
      </c>
      <c r="D165">
        <v>1666799.9</v>
      </c>
      <c r="E165">
        <v>2.2527488759920655E-3</v>
      </c>
      <c r="F165">
        <v>0.76594425481727768</v>
      </c>
      <c r="G165">
        <v>128</v>
      </c>
      <c r="H165">
        <v>270.66849999999994</v>
      </c>
      <c r="I165">
        <v>0</v>
      </c>
      <c r="J165">
        <v>-69.053999999999974</v>
      </c>
      <c r="K165">
        <v>11069.958178701079</v>
      </c>
      <c r="L165">
        <v>6713.8165061000009</v>
      </c>
      <c r="M165">
        <v>8194.6803496892426</v>
      </c>
      <c r="N165">
        <v>0.3873292077966819</v>
      </c>
      <c r="O165">
        <v>0.14309423419259748</v>
      </c>
      <c r="P165">
        <v>2.3560542242445956E-2</v>
      </c>
      <c r="Q165">
        <v>9069.5017707211027</v>
      </c>
      <c r="R165">
        <v>402.42300000000006</v>
      </c>
      <c r="S165">
        <v>63022.561400566075</v>
      </c>
      <c r="T165">
        <v>13.616890684677566</v>
      </c>
      <c r="U165">
        <v>16.683481078616282</v>
      </c>
      <c r="V165">
        <v>37.843999999999994</v>
      </c>
      <c r="W165">
        <v>177.40768698076315</v>
      </c>
      <c r="X165">
        <v>0.11689619152514583</v>
      </c>
      <c r="Y165">
        <v>0.15536911696078756</v>
      </c>
      <c r="Z165">
        <v>0.27894845906217636</v>
      </c>
      <c r="AA165">
        <v>150.73649973610497</v>
      </c>
      <c r="AB165">
        <v>6.524782871279263</v>
      </c>
      <c r="AC165">
        <v>1.2020471949488605</v>
      </c>
      <c r="AD165">
        <v>3.2218170135843542</v>
      </c>
      <c r="AE165">
        <v>0.86354344908363567</v>
      </c>
      <c r="AF165">
        <v>30.45</v>
      </c>
      <c r="AG165">
        <v>9.0601875620796413E-2</v>
      </c>
      <c r="AH165">
        <v>104.77000000000001</v>
      </c>
      <c r="AI165">
        <v>3.4450938897476409</v>
      </c>
      <c r="AJ165">
        <v>117117.39849999966</v>
      </c>
      <c r="AK165">
        <v>0.44903272685427637</v>
      </c>
      <c r="AL165">
        <v>74321667.942000002</v>
      </c>
      <c r="AM165">
        <v>6713.8165061000009</v>
      </c>
    </row>
    <row r="166" spans="1:39" ht="15" x14ac:dyDescent="0.25">
      <c r="A166" t="s">
        <v>327</v>
      </c>
      <c r="B166">
        <v>329229.09999999998</v>
      </c>
      <c r="C166">
        <v>0.35669061730672402</v>
      </c>
      <c r="D166">
        <v>364426.65</v>
      </c>
      <c r="E166">
        <v>1.9401459943928093E-3</v>
      </c>
      <c r="F166">
        <v>0.71296866860808228</v>
      </c>
      <c r="G166">
        <v>55.3</v>
      </c>
      <c r="H166">
        <v>71.66749999999999</v>
      </c>
      <c r="I166">
        <v>0.05</v>
      </c>
      <c r="J166">
        <v>-23.817000000000007</v>
      </c>
      <c r="K166">
        <v>10415.212000207275</v>
      </c>
      <c r="L166">
        <v>2469.9378232999998</v>
      </c>
      <c r="M166">
        <v>3019.6598123478479</v>
      </c>
      <c r="N166">
        <v>0.49093175771927944</v>
      </c>
      <c r="O166">
        <v>0.14847749562376608</v>
      </c>
      <c r="P166">
        <v>1.1861201817970474E-2</v>
      </c>
      <c r="Q166">
        <v>8519.1470747157873</v>
      </c>
      <c r="R166">
        <v>152.2475</v>
      </c>
      <c r="S166">
        <v>56195.44698435114</v>
      </c>
      <c r="T166">
        <v>13.675101397395686</v>
      </c>
      <c r="U166">
        <v>16.223174917814742</v>
      </c>
      <c r="V166">
        <v>17.733499999999999</v>
      </c>
      <c r="W166">
        <v>139.28089904982096</v>
      </c>
      <c r="X166">
        <v>0.11206906433539514</v>
      </c>
      <c r="Y166">
        <v>0.1649217187429666</v>
      </c>
      <c r="Z166">
        <v>0.28369572466731463</v>
      </c>
      <c r="AA166">
        <v>171.06240327762345</v>
      </c>
      <c r="AB166">
        <v>5.7360228797423041</v>
      </c>
      <c r="AC166">
        <v>1.3156312827874137</v>
      </c>
      <c r="AD166">
        <v>3.0043321384997173</v>
      </c>
      <c r="AE166">
        <v>1.3579880097082531</v>
      </c>
      <c r="AF166">
        <v>84.55</v>
      </c>
      <c r="AG166">
        <v>2.7526091363415918E-2</v>
      </c>
      <c r="AH166">
        <v>19.206000000000003</v>
      </c>
      <c r="AI166">
        <v>3.2021779558081147</v>
      </c>
      <c r="AJ166">
        <v>26704.756499999901</v>
      </c>
      <c r="AK166">
        <v>0.50704009153022633</v>
      </c>
      <c r="AL166">
        <v>25724926.056999996</v>
      </c>
      <c r="AM166">
        <v>2469.9378232999998</v>
      </c>
    </row>
    <row r="167" spans="1:39" ht="15" x14ac:dyDescent="0.25">
      <c r="A167" t="s">
        <v>329</v>
      </c>
      <c r="B167">
        <v>647462.19999999995</v>
      </c>
      <c r="C167">
        <v>0.29957743403082604</v>
      </c>
      <c r="D167">
        <v>635559.65</v>
      </c>
      <c r="E167">
        <v>2.6495608399933973E-3</v>
      </c>
      <c r="F167">
        <v>0.75318722172594532</v>
      </c>
      <c r="G167">
        <v>65.05263157894737</v>
      </c>
      <c r="H167">
        <v>89.34</v>
      </c>
      <c r="I167">
        <v>0</v>
      </c>
      <c r="J167">
        <v>14.766500000000036</v>
      </c>
      <c r="K167">
        <v>10718.930569389215</v>
      </c>
      <c r="L167">
        <v>3173.2231130999999</v>
      </c>
      <c r="M167">
        <v>3861.0417505678752</v>
      </c>
      <c r="N167">
        <v>0.43853830725143411</v>
      </c>
      <c r="O167">
        <v>0.14227017376630743</v>
      </c>
      <c r="P167">
        <v>1.5369903158922005E-2</v>
      </c>
      <c r="Q167">
        <v>8809.4251313126424</v>
      </c>
      <c r="R167">
        <v>196.1575</v>
      </c>
      <c r="S167">
        <v>59978.512139989536</v>
      </c>
      <c r="T167">
        <v>13.273262556873938</v>
      </c>
      <c r="U167">
        <v>16.176914536023343</v>
      </c>
      <c r="V167">
        <v>21.525500000000001</v>
      </c>
      <c r="W167">
        <v>147.41692936749433</v>
      </c>
      <c r="X167">
        <v>0.11508466759869747</v>
      </c>
      <c r="Y167">
        <v>0.15918773974249614</v>
      </c>
      <c r="Z167">
        <v>0.28050377371274288</v>
      </c>
      <c r="AA167">
        <v>171.51617790540416</v>
      </c>
      <c r="AB167">
        <v>5.6140976062687775</v>
      </c>
      <c r="AC167">
        <v>1.0993834168321668</v>
      </c>
      <c r="AD167">
        <v>2.8911840766649557</v>
      </c>
      <c r="AE167">
        <v>1.1549044943747186</v>
      </c>
      <c r="AF167">
        <v>59.55</v>
      </c>
      <c r="AG167">
        <v>4.2452375639478193E-2</v>
      </c>
      <c r="AH167">
        <v>43.230000000000004</v>
      </c>
      <c r="AI167">
        <v>3.3255208973415367</v>
      </c>
      <c r="AJ167">
        <v>18851.959000000032</v>
      </c>
      <c r="AK167">
        <v>0.46738300544731254</v>
      </c>
      <c r="AL167">
        <v>34013558.230499998</v>
      </c>
      <c r="AM167">
        <v>3173.2231130999999</v>
      </c>
    </row>
    <row r="168" spans="1:39" ht="15" x14ac:dyDescent="0.25">
      <c r="A168" t="s">
        <v>330</v>
      </c>
      <c r="B168">
        <v>4173672.85</v>
      </c>
      <c r="C168">
        <v>0.34944756636279245</v>
      </c>
      <c r="D168">
        <v>3761267.05</v>
      </c>
      <c r="E168">
        <v>2.5214149097347346E-3</v>
      </c>
      <c r="F168">
        <v>0.78049260186180847</v>
      </c>
      <c r="G168">
        <v>170.57894736842104</v>
      </c>
      <c r="H168">
        <v>195.25249999999994</v>
      </c>
      <c r="I168">
        <v>0</v>
      </c>
      <c r="J168">
        <v>-14.012499999999989</v>
      </c>
      <c r="K168">
        <v>11397.556648655469</v>
      </c>
      <c r="L168">
        <v>9544.4064899500008</v>
      </c>
      <c r="M168">
        <v>11388.791209397779</v>
      </c>
      <c r="N168">
        <v>0.24461659653309997</v>
      </c>
      <c r="O168">
        <v>0.12187572586884803</v>
      </c>
      <c r="P168">
        <v>4.5584920383276689E-2</v>
      </c>
      <c r="Q168">
        <v>9551.7523894225742</v>
      </c>
      <c r="R168">
        <v>549.70950000000005</v>
      </c>
      <c r="S168">
        <v>69793.662302770826</v>
      </c>
      <c r="T168">
        <v>13.117837694273065</v>
      </c>
      <c r="U168">
        <v>17.362636974529273</v>
      </c>
      <c r="V168">
        <v>54.96</v>
      </c>
      <c r="W168">
        <v>173.66096233533477</v>
      </c>
      <c r="X168">
        <v>0.11414481876549214</v>
      </c>
      <c r="Y168">
        <v>0.1481759540392987</v>
      </c>
      <c r="Z168">
        <v>0.26881073161107533</v>
      </c>
      <c r="AA168">
        <v>151.2862378106409</v>
      </c>
      <c r="AB168">
        <v>6.240351004148482</v>
      </c>
      <c r="AC168">
        <v>1.2551209808375692</v>
      </c>
      <c r="AD168">
        <v>3.3589707098441632</v>
      </c>
      <c r="AE168">
        <v>0.8888591861826044</v>
      </c>
      <c r="AF168">
        <v>37.549999999999997</v>
      </c>
      <c r="AG168">
        <v>9.4429595615769468E-2</v>
      </c>
      <c r="AH168">
        <v>138.55736842105264</v>
      </c>
      <c r="AI168">
        <v>3.9162634011075488</v>
      </c>
      <c r="AJ168">
        <v>168687.84000000078</v>
      </c>
      <c r="AK168">
        <v>0.420082782261544</v>
      </c>
      <c r="AL168">
        <v>108782913.64699998</v>
      </c>
      <c r="AM168">
        <v>9544.4064899500008</v>
      </c>
    </row>
    <row r="169" spans="1:39" ht="15" x14ac:dyDescent="0.25">
      <c r="A169" t="s">
        <v>331</v>
      </c>
      <c r="B169">
        <v>1812424.4736842106</v>
      </c>
      <c r="C169">
        <v>0.36271582701293686</v>
      </c>
      <c r="D169">
        <v>1633986.2631578948</v>
      </c>
      <c r="E169">
        <v>3.5375367942578305E-3</v>
      </c>
      <c r="F169">
        <v>0.75561006445897894</v>
      </c>
      <c r="G169">
        <v>60.578947368421055</v>
      </c>
      <c r="H169">
        <v>37.217368421052633</v>
      </c>
      <c r="I169">
        <v>0</v>
      </c>
      <c r="J169">
        <v>-10.050526315789469</v>
      </c>
      <c r="K169">
        <v>12421.835510865716</v>
      </c>
      <c r="L169">
        <v>3297.604728210526</v>
      </c>
      <c r="M169">
        <v>3807.0079492145205</v>
      </c>
      <c r="N169">
        <v>0.10607518461001486</v>
      </c>
      <c r="O169">
        <v>0.11225912534617227</v>
      </c>
      <c r="P169">
        <v>1.2035341457153287E-2</v>
      </c>
      <c r="Q169">
        <v>10759.710528614931</v>
      </c>
      <c r="R169">
        <v>204.9742105263158</v>
      </c>
      <c r="S169">
        <v>70914.678493571715</v>
      </c>
      <c r="T169">
        <v>14.659353808309646</v>
      </c>
      <c r="U169">
        <v>16.08790061804951</v>
      </c>
      <c r="V169">
        <v>21.338421052631578</v>
      </c>
      <c r="W169">
        <v>154.53836626791306</v>
      </c>
      <c r="X169">
        <v>0.11719338170837486</v>
      </c>
      <c r="Y169">
        <v>0.1409244321366741</v>
      </c>
      <c r="Z169">
        <v>0.26415214255326458</v>
      </c>
      <c r="AA169">
        <v>171.75548038405387</v>
      </c>
      <c r="AB169">
        <v>6.4230587686265501</v>
      </c>
      <c r="AC169">
        <v>1.2645556260554069</v>
      </c>
      <c r="AD169">
        <v>3.1741911861184926</v>
      </c>
      <c r="AE169">
        <v>0.81031405305099324</v>
      </c>
      <c r="AF169">
        <v>22.526315789473685</v>
      </c>
      <c r="AG169">
        <v>0.20466144589802304</v>
      </c>
      <c r="AH169">
        <v>97.602352941176463</v>
      </c>
      <c r="AI169">
        <v>7.5460235500652262</v>
      </c>
      <c r="AJ169">
        <v>33109.054117647</v>
      </c>
      <c r="AK169">
        <v>0.2593886113134245</v>
      </c>
      <c r="AL169">
        <v>40962303.513684213</v>
      </c>
      <c r="AM169">
        <v>3297.604728210526</v>
      </c>
    </row>
    <row r="170" spans="1:39" ht="15" x14ac:dyDescent="0.25">
      <c r="A170" t="s">
        <v>332</v>
      </c>
      <c r="B170">
        <v>486425.68421052629</v>
      </c>
      <c r="C170">
        <v>0.26665821102413373</v>
      </c>
      <c r="D170">
        <v>496068.36842105264</v>
      </c>
      <c r="E170">
        <v>2.2855554201756103E-3</v>
      </c>
      <c r="F170">
        <v>0.72797286258724125</v>
      </c>
      <c r="G170">
        <v>63.5</v>
      </c>
      <c r="H170">
        <v>114.245</v>
      </c>
      <c r="I170">
        <v>0</v>
      </c>
      <c r="J170">
        <v>-4.8409999999999513</v>
      </c>
      <c r="K170">
        <v>10414.289242510655</v>
      </c>
      <c r="L170">
        <v>3020.8367103999999</v>
      </c>
      <c r="M170">
        <v>3732.4323754081997</v>
      </c>
      <c r="N170">
        <v>0.57142901243458089</v>
      </c>
      <c r="O170">
        <v>0.14327847051775555</v>
      </c>
      <c r="P170">
        <v>1.8191977229621001E-2</v>
      </c>
      <c r="Q170">
        <v>8428.7842597709096</v>
      </c>
      <c r="R170">
        <v>188.3425</v>
      </c>
      <c r="S170">
        <v>56441.310710540631</v>
      </c>
      <c r="T170">
        <v>12.278694399830096</v>
      </c>
      <c r="U170">
        <v>16.039060277951073</v>
      </c>
      <c r="V170">
        <v>22.572499999999998</v>
      </c>
      <c r="W170">
        <v>133.82818519880388</v>
      </c>
      <c r="X170">
        <v>0.11316495670165877</v>
      </c>
      <c r="Y170">
        <v>0.16832701624537738</v>
      </c>
      <c r="Z170">
        <v>0.28729212313246533</v>
      </c>
      <c r="AA170">
        <v>167.33645293030929</v>
      </c>
      <c r="AB170">
        <v>5.8940226037352206</v>
      </c>
      <c r="AC170">
        <v>1.3063103790513912</v>
      </c>
      <c r="AD170">
        <v>3.0511299394792557</v>
      </c>
      <c r="AE170">
        <v>1.3295370297194089</v>
      </c>
      <c r="AF170">
        <v>63.4</v>
      </c>
      <c r="AG170">
        <v>2.9130567664093009E-2</v>
      </c>
      <c r="AH170">
        <v>56.863500000000002</v>
      </c>
      <c r="AI170">
        <v>3.0522137408750014</v>
      </c>
      <c r="AJ170">
        <v>9589.7805000001099</v>
      </c>
      <c r="AK170">
        <v>0.56842658293222281</v>
      </c>
      <c r="AL170">
        <v>31459867.256499998</v>
      </c>
      <c r="AM170">
        <v>3020.8367103999999</v>
      </c>
    </row>
    <row r="171" spans="1:39" ht="15" x14ac:dyDescent="0.25">
      <c r="A171" t="s">
        <v>333</v>
      </c>
      <c r="B171">
        <v>2668192.35</v>
      </c>
      <c r="C171">
        <v>0.208471830190021</v>
      </c>
      <c r="D171">
        <v>2611346.5</v>
      </c>
      <c r="E171">
        <v>6.1927426385910665E-3</v>
      </c>
      <c r="F171">
        <v>0.62380967472464421</v>
      </c>
      <c r="G171">
        <v>51.85</v>
      </c>
      <c r="H171">
        <v>644.31950000000006</v>
      </c>
      <c r="I171">
        <v>217.33250000000015</v>
      </c>
      <c r="J171">
        <v>-299.51400000000001</v>
      </c>
      <c r="K171">
        <v>12548.667201956081</v>
      </c>
      <c r="L171">
        <v>4493.8172852499993</v>
      </c>
      <c r="M171">
        <v>6235.7107844463799</v>
      </c>
      <c r="N171">
        <v>0.91967734657687128</v>
      </c>
      <c r="O171">
        <v>0.181917570132031</v>
      </c>
      <c r="P171">
        <v>2.8481154055839564E-2</v>
      </c>
      <c r="Q171">
        <v>9043.302283944291</v>
      </c>
      <c r="R171">
        <v>300.87549999999999</v>
      </c>
      <c r="S171">
        <v>58213.601776183175</v>
      </c>
      <c r="T171">
        <v>12.404798662569736</v>
      </c>
      <c r="U171">
        <v>14.935803298208066</v>
      </c>
      <c r="V171">
        <v>39.155500000000004</v>
      </c>
      <c r="W171">
        <v>114.76848170116588</v>
      </c>
      <c r="X171">
        <v>0.11410651733882743</v>
      </c>
      <c r="Y171">
        <v>0.15941449225977367</v>
      </c>
      <c r="Z171">
        <v>0.28098308865244703</v>
      </c>
      <c r="AA171">
        <v>175.50633457855938</v>
      </c>
      <c r="AB171">
        <v>7.0464122192476824</v>
      </c>
      <c r="AC171">
        <v>1.543482616945951</v>
      </c>
      <c r="AD171">
        <v>3.1528941550671021</v>
      </c>
      <c r="AE171">
        <v>0.83655346784493934</v>
      </c>
      <c r="AF171">
        <v>14.35</v>
      </c>
      <c r="AG171">
        <v>0.12077067186746451</v>
      </c>
      <c r="AH171">
        <v>125.60799999999999</v>
      </c>
      <c r="AI171">
        <v>2.7391581560949412</v>
      </c>
      <c r="AJ171">
        <v>293429.21149999974</v>
      </c>
      <c r="AK171">
        <v>0.72309638983792857</v>
      </c>
      <c r="AL171">
        <v>56391417.578999996</v>
      </c>
      <c r="AM171">
        <v>4493.8172852499993</v>
      </c>
    </row>
    <row r="172" spans="1:39" ht="15" x14ac:dyDescent="0.25">
      <c r="A172" t="s">
        <v>334</v>
      </c>
      <c r="B172">
        <v>1807391.4210526317</v>
      </c>
      <c r="C172">
        <v>0.32851912701364255</v>
      </c>
      <c r="D172">
        <v>1935633.9473684211</v>
      </c>
      <c r="E172">
        <v>3.5847653754474667E-3</v>
      </c>
      <c r="F172">
        <v>0.63745574148206985</v>
      </c>
      <c r="G172">
        <v>39.799999999999997</v>
      </c>
      <c r="H172">
        <v>246.29349999999999</v>
      </c>
      <c r="I172">
        <v>51.619499999999995</v>
      </c>
      <c r="J172">
        <v>-257.58300000000008</v>
      </c>
      <c r="K172">
        <v>11908.426742211077</v>
      </c>
      <c r="L172">
        <v>2926.2504443999997</v>
      </c>
      <c r="M172">
        <v>3997.6363800207641</v>
      </c>
      <c r="N172">
        <v>0.92209775609389377</v>
      </c>
      <c r="O172">
        <v>0.17028125642956332</v>
      </c>
      <c r="P172">
        <v>1.1458509528522294E-2</v>
      </c>
      <c r="Q172">
        <v>8716.9106276541861</v>
      </c>
      <c r="R172">
        <v>189.87299999999999</v>
      </c>
      <c r="S172">
        <v>55622.66434274488</v>
      </c>
      <c r="T172">
        <v>13.187235678585157</v>
      </c>
      <c r="U172">
        <v>15.411619579403073</v>
      </c>
      <c r="V172">
        <v>26.204499999999996</v>
      </c>
      <c r="W172">
        <v>111.66976833749931</v>
      </c>
      <c r="X172">
        <v>0.11038993860155387</v>
      </c>
      <c r="Y172">
        <v>0.16732991087213264</v>
      </c>
      <c r="Z172">
        <v>0.28340631434029068</v>
      </c>
      <c r="AA172">
        <v>192.1217820148928</v>
      </c>
      <c r="AB172">
        <v>6.7804773118008841</v>
      </c>
      <c r="AC172">
        <v>1.3748243234193316</v>
      </c>
      <c r="AD172">
        <v>3.1282740125804778</v>
      </c>
      <c r="AE172">
        <v>1.1001904477850224</v>
      </c>
      <c r="AF172">
        <v>24.3</v>
      </c>
      <c r="AG172">
        <v>6.1962597309746917E-2</v>
      </c>
      <c r="AH172">
        <v>94.445000000000007</v>
      </c>
      <c r="AI172">
        <v>2.9290324102797474</v>
      </c>
      <c r="AJ172">
        <v>89832.824999999953</v>
      </c>
      <c r="AK172">
        <v>0.73012946337364659</v>
      </c>
      <c r="AL172">
        <v>34847039.046500005</v>
      </c>
      <c r="AM172">
        <v>2926.2504443999997</v>
      </c>
    </row>
    <row r="173" spans="1:39" ht="15" x14ac:dyDescent="0.25">
      <c r="A173" t="s">
        <v>336</v>
      </c>
      <c r="B173">
        <v>617820.25</v>
      </c>
      <c r="C173">
        <v>0.40492303335253577</v>
      </c>
      <c r="D173">
        <v>582174.30000000005</v>
      </c>
      <c r="E173">
        <v>1.5082801853279575E-3</v>
      </c>
      <c r="F173">
        <v>0.6636545747123932</v>
      </c>
      <c r="G173">
        <v>41.9</v>
      </c>
      <c r="H173">
        <v>27.589500000000005</v>
      </c>
      <c r="I173">
        <v>0</v>
      </c>
      <c r="J173">
        <v>22.887</v>
      </c>
      <c r="K173">
        <v>10461.697614766723</v>
      </c>
      <c r="L173">
        <v>997.42982695000012</v>
      </c>
      <c r="M173">
        <v>1186.0525873840829</v>
      </c>
      <c r="N173">
        <v>0.35555516760957845</v>
      </c>
      <c r="O173">
        <v>0.14480426732540475</v>
      </c>
      <c r="P173">
        <v>1.549302926628306E-3</v>
      </c>
      <c r="Q173">
        <v>8797.9313501728102</v>
      </c>
      <c r="R173">
        <v>66.423000000000002</v>
      </c>
      <c r="S173">
        <v>53293.130127064418</v>
      </c>
      <c r="T173">
        <v>13.459946103006489</v>
      </c>
      <c r="U173">
        <v>15.016332098068441</v>
      </c>
      <c r="V173">
        <v>9.0470000000000006</v>
      </c>
      <c r="W173">
        <v>110.24978743782469</v>
      </c>
      <c r="X173">
        <v>0.11808259725516458</v>
      </c>
      <c r="Y173">
        <v>0.15891453426825894</v>
      </c>
      <c r="Z173">
        <v>0.28498927308863586</v>
      </c>
      <c r="AA173">
        <v>176.83775362859873</v>
      </c>
      <c r="AB173">
        <v>6.3326958030311822</v>
      </c>
      <c r="AC173">
        <v>1.3528346257368544</v>
      </c>
      <c r="AD173">
        <v>2.8078070961953587</v>
      </c>
      <c r="AE173">
        <v>1.4286163231298854</v>
      </c>
      <c r="AF173">
        <v>85.65</v>
      </c>
      <c r="AG173">
        <v>2.6067499995356663E-2</v>
      </c>
      <c r="AH173">
        <v>6.7900000000000009</v>
      </c>
      <c r="AI173">
        <v>3.52583934405216</v>
      </c>
      <c r="AJ173">
        <v>-2605.2875000000349</v>
      </c>
      <c r="AK173">
        <v>0.46627451730940156</v>
      </c>
      <c r="AL173">
        <v>10434809.241500001</v>
      </c>
      <c r="AM173">
        <v>997.42982695000012</v>
      </c>
    </row>
    <row r="174" spans="1:39" ht="15" x14ac:dyDescent="0.25">
      <c r="A174" t="s">
        <v>337</v>
      </c>
      <c r="B174">
        <v>787367.2</v>
      </c>
      <c r="C174">
        <v>0.3208441613693509</v>
      </c>
      <c r="D174">
        <v>753936.65</v>
      </c>
      <c r="E174">
        <v>5.0241700789044495E-3</v>
      </c>
      <c r="F174">
        <v>0.74605659828432591</v>
      </c>
      <c r="G174">
        <v>90.3</v>
      </c>
      <c r="H174">
        <v>112.83250000000001</v>
      </c>
      <c r="I174">
        <v>0</v>
      </c>
      <c r="J174">
        <v>-5.2034999999999627</v>
      </c>
      <c r="K174">
        <v>9889.6952771944343</v>
      </c>
      <c r="L174">
        <v>3718.9646468999999</v>
      </c>
      <c r="M174">
        <v>4363.1747560479216</v>
      </c>
      <c r="N174">
        <v>0.3136108677645521</v>
      </c>
      <c r="O174">
        <v>0.12476598053621578</v>
      </c>
      <c r="P174">
        <v>2.0457954181796179E-2</v>
      </c>
      <c r="Q174">
        <v>8429.5104278184099</v>
      </c>
      <c r="R174">
        <v>213.26350000000002</v>
      </c>
      <c r="S174">
        <v>58592.282711528227</v>
      </c>
      <c r="T174">
        <v>12.412813256839545</v>
      </c>
      <c r="U174">
        <v>17.438355118902205</v>
      </c>
      <c r="V174">
        <v>22.441500000000001</v>
      </c>
      <c r="W174">
        <v>165.71818492079404</v>
      </c>
      <c r="X174">
        <v>0.11601977591711102</v>
      </c>
      <c r="Y174">
        <v>0.15571848178607611</v>
      </c>
      <c r="Z174">
        <v>0.27757023552899984</v>
      </c>
      <c r="AA174">
        <v>140.28860167705403</v>
      </c>
      <c r="AB174">
        <v>6.2487290148216026</v>
      </c>
      <c r="AC174">
        <v>1.2829571471437196</v>
      </c>
      <c r="AD174">
        <v>2.9380887668841456</v>
      </c>
      <c r="AE174">
        <v>1.0287854491049526</v>
      </c>
      <c r="AF174">
        <v>46.55</v>
      </c>
      <c r="AG174">
        <v>5.3599247334714287E-2</v>
      </c>
      <c r="AH174">
        <v>54.45</v>
      </c>
      <c r="AI174">
        <v>3.4921209728134555</v>
      </c>
      <c r="AJ174">
        <v>575.14299999992363</v>
      </c>
      <c r="AK174">
        <v>0.45007523539760508</v>
      </c>
      <c r="AL174">
        <v>36779427.104500003</v>
      </c>
      <c r="AM174">
        <v>3718.9646468999999</v>
      </c>
    </row>
    <row r="175" spans="1:39" ht="15" x14ac:dyDescent="0.25">
      <c r="A175" t="s">
        <v>338</v>
      </c>
      <c r="B175">
        <v>620688.15</v>
      </c>
      <c r="C175">
        <v>0.37271182157480481</v>
      </c>
      <c r="D175">
        <v>530377.85</v>
      </c>
      <c r="E175">
        <v>5.9835947683998143E-3</v>
      </c>
      <c r="F175">
        <v>0.67304680479212498</v>
      </c>
      <c r="G175">
        <v>55.473684210526315</v>
      </c>
      <c r="H175">
        <v>39.877499999999998</v>
      </c>
      <c r="I175">
        <v>0</v>
      </c>
      <c r="J175">
        <v>-12.699500000000029</v>
      </c>
      <c r="K175">
        <v>11232.254699245728</v>
      </c>
      <c r="L175">
        <v>1338.9595584499998</v>
      </c>
      <c r="M175">
        <v>1616.7736736688964</v>
      </c>
      <c r="N175">
        <v>0.45927258707639562</v>
      </c>
      <c r="O175">
        <v>0.14537936707762703</v>
      </c>
      <c r="P175">
        <v>2.1755176073966362E-2</v>
      </c>
      <c r="Q175">
        <v>9302.1893153240362</v>
      </c>
      <c r="R175">
        <v>85.263000000000005</v>
      </c>
      <c r="S175">
        <v>54349.786513493564</v>
      </c>
      <c r="T175">
        <v>13.414376693290174</v>
      </c>
      <c r="U175">
        <v>15.703875754430413</v>
      </c>
      <c r="V175">
        <v>10.9605</v>
      </c>
      <c r="W175">
        <v>122.16226982801879</v>
      </c>
      <c r="X175">
        <v>0.10797622397033746</v>
      </c>
      <c r="Y175">
        <v>0.19756660887631258</v>
      </c>
      <c r="Z175">
        <v>0.31142623844379613</v>
      </c>
      <c r="AA175">
        <v>179.43013923297033</v>
      </c>
      <c r="AB175">
        <v>6.5729528756955773</v>
      </c>
      <c r="AC175">
        <v>1.338821813305074</v>
      </c>
      <c r="AD175">
        <v>3.1164805512764433</v>
      </c>
      <c r="AE175">
        <v>1.4903658284058914</v>
      </c>
      <c r="AF175">
        <v>137.94999999999999</v>
      </c>
      <c r="AG175">
        <v>2.0135746642694928E-2</v>
      </c>
      <c r="AH175">
        <v>7.9305000000000003</v>
      </c>
      <c r="AI175">
        <v>3.3447208093491954</v>
      </c>
      <c r="AJ175">
        <v>-40862.051499999943</v>
      </c>
      <c r="AK175">
        <v>0.50229050042797174</v>
      </c>
      <c r="AL175">
        <v>15039534.792499999</v>
      </c>
      <c r="AM175">
        <v>1338.9595584499998</v>
      </c>
    </row>
    <row r="176" spans="1:39" ht="15" x14ac:dyDescent="0.25">
      <c r="A176" t="s">
        <v>339</v>
      </c>
      <c r="B176">
        <v>609474.25</v>
      </c>
      <c r="C176">
        <v>0.41619400133991724</v>
      </c>
      <c r="D176">
        <v>667830.44999999995</v>
      </c>
      <c r="E176">
        <v>1.5327046216552828E-3</v>
      </c>
      <c r="F176">
        <v>0.68503708540939501</v>
      </c>
      <c r="G176">
        <v>42.75</v>
      </c>
      <c r="H176">
        <v>35.743499999999997</v>
      </c>
      <c r="I176">
        <v>0</v>
      </c>
      <c r="J176">
        <v>55.398499999999999</v>
      </c>
      <c r="K176">
        <v>9903.0654988888891</v>
      </c>
      <c r="L176">
        <v>1323.3452798499998</v>
      </c>
      <c r="M176">
        <v>1500.3262250625103</v>
      </c>
      <c r="N176">
        <v>0.22850571328918465</v>
      </c>
      <c r="O176">
        <v>0.1077891820992994</v>
      </c>
      <c r="P176">
        <v>6.6897171394327678E-3</v>
      </c>
      <c r="Q176">
        <v>8734.8836306943704</v>
      </c>
      <c r="R176">
        <v>78.392500000000013</v>
      </c>
      <c r="S176">
        <v>56561.79098925279</v>
      </c>
      <c r="T176">
        <v>13.778741588799948</v>
      </c>
      <c r="U176">
        <v>16.881018973116053</v>
      </c>
      <c r="V176">
        <v>10.290000000000001</v>
      </c>
      <c r="W176">
        <v>128.60498346452871</v>
      </c>
      <c r="X176">
        <v>0.11253423467654884</v>
      </c>
      <c r="Y176">
        <v>0.15294256590840979</v>
      </c>
      <c r="Z176">
        <v>0.27254110172824486</v>
      </c>
      <c r="AA176">
        <v>163.28104485663192</v>
      </c>
      <c r="AB176">
        <v>5.883789826043655</v>
      </c>
      <c r="AC176">
        <v>1.2950295797057723</v>
      </c>
      <c r="AD176">
        <v>2.7631678353847602</v>
      </c>
      <c r="AE176">
        <v>1.1401376148874862</v>
      </c>
      <c r="AF176">
        <v>57.85</v>
      </c>
      <c r="AG176">
        <v>3.8182979196987564E-2</v>
      </c>
      <c r="AH176">
        <v>15.634499999999999</v>
      </c>
      <c r="AI176">
        <v>4.8074724912012625</v>
      </c>
      <c r="AJ176">
        <v>946.99650000000838</v>
      </c>
      <c r="AK176">
        <v>0.4110401599930229</v>
      </c>
      <c r="AL176">
        <v>13105174.984000001</v>
      </c>
      <c r="AM176">
        <v>1323.3452798499998</v>
      </c>
    </row>
    <row r="177" spans="1:39" ht="15" x14ac:dyDescent="0.25">
      <c r="A177" t="s">
        <v>340</v>
      </c>
      <c r="B177">
        <v>581261.65</v>
      </c>
      <c r="C177">
        <v>0.43722193494267236</v>
      </c>
      <c r="D177">
        <v>566384.05000000005</v>
      </c>
      <c r="E177">
        <v>1.2265888224888002E-3</v>
      </c>
      <c r="F177">
        <v>0.65307309657675228</v>
      </c>
      <c r="G177">
        <v>22.3</v>
      </c>
      <c r="H177">
        <v>19.506499999999999</v>
      </c>
      <c r="I177">
        <v>0</v>
      </c>
      <c r="J177">
        <v>41.96850000000002</v>
      </c>
      <c r="K177">
        <v>10631.275109690343</v>
      </c>
      <c r="L177">
        <v>771.08462859999986</v>
      </c>
      <c r="M177">
        <v>923.65882077761057</v>
      </c>
      <c r="N177">
        <v>0.45971437732275916</v>
      </c>
      <c r="O177">
        <v>0.14028209691638507</v>
      </c>
      <c r="P177">
        <v>3.5495315280364807E-3</v>
      </c>
      <c r="Q177">
        <v>8875.152421105653</v>
      </c>
      <c r="R177">
        <v>51.060000000000009</v>
      </c>
      <c r="S177">
        <v>51143.147042694873</v>
      </c>
      <c r="T177">
        <v>14.171562867215041</v>
      </c>
      <c r="U177">
        <v>15.101539925577748</v>
      </c>
      <c r="V177">
        <v>7.2080000000000002</v>
      </c>
      <c r="W177">
        <v>106.9762248335183</v>
      </c>
      <c r="X177">
        <v>0.11511586389525763</v>
      </c>
      <c r="Y177">
        <v>0.1690534354762486</v>
      </c>
      <c r="Z177">
        <v>0.28971735627688455</v>
      </c>
      <c r="AA177">
        <v>200.82062883441068</v>
      </c>
      <c r="AB177">
        <v>5.8842066339166301</v>
      </c>
      <c r="AC177">
        <v>1.4198210684295802</v>
      </c>
      <c r="AD177">
        <v>2.4539403337558938</v>
      </c>
      <c r="AE177">
        <v>1.3903940088357154</v>
      </c>
      <c r="AF177">
        <v>77.578947368421055</v>
      </c>
      <c r="AG177">
        <v>1.2231754485752954E-2</v>
      </c>
      <c r="AH177">
        <v>6.5568421052631578</v>
      </c>
      <c r="AI177">
        <v>3.3610768443728514</v>
      </c>
      <c r="AJ177">
        <v>-10507.085499999986</v>
      </c>
      <c r="AK177">
        <v>0.51918353653515481</v>
      </c>
      <c r="AL177">
        <v>8197612.8194999993</v>
      </c>
      <c r="AM177">
        <v>771.08462859999986</v>
      </c>
    </row>
    <row r="178" spans="1:39" ht="15" x14ac:dyDescent="0.25">
      <c r="A178" t="s">
        <v>341</v>
      </c>
      <c r="B178">
        <v>385782.75</v>
      </c>
      <c r="C178">
        <v>0.33500691832539881</v>
      </c>
      <c r="D178">
        <v>414925.8</v>
      </c>
      <c r="E178">
        <v>6.5206498407306378E-3</v>
      </c>
      <c r="F178">
        <v>0.64991924488977615</v>
      </c>
      <c r="G178">
        <v>19.2</v>
      </c>
      <c r="H178">
        <v>27.412500000000001</v>
      </c>
      <c r="I178">
        <v>0</v>
      </c>
      <c r="J178">
        <v>3.4060000000000201</v>
      </c>
      <c r="K178">
        <v>10797.880216036237</v>
      </c>
      <c r="L178">
        <v>1065.9433407500001</v>
      </c>
      <c r="M178">
        <v>1333.8401533628191</v>
      </c>
      <c r="N178">
        <v>0.56464944954439389</v>
      </c>
      <c r="O178">
        <v>0.16223587243232185</v>
      </c>
      <c r="P178">
        <v>2.9137867663910346E-3</v>
      </c>
      <c r="Q178">
        <v>8629.1663071333351</v>
      </c>
      <c r="R178">
        <v>63.547000000000004</v>
      </c>
      <c r="S178">
        <v>55552.585983602694</v>
      </c>
      <c r="T178">
        <v>14.2075943789636</v>
      </c>
      <c r="U178">
        <v>16.774093832124258</v>
      </c>
      <c r="V178">
        <v>8.3760000000000012</v>
      </c>
      <c r="W178">
        <v>127.26162138849097</v>
      </c>
      <c r="X178">
        <v>0.11261500827810746</v>
      </c>
      <c r="Y178">
        <v>0.18076818499666189</v>
      </c>
      <c r="Z178">
        <v>0.30011672017252417</v>
      </c>
      <c r="AA178">
        <v>197.85221403194919</v>
      </c>
      <c r="AB178">
        <v>5.7067755456693181</v>
      </c>
      <c r="AC178">
        <v>1.4149417008358254</v>
      </c>
      <c r="AD178">
        <v>2.6673178282995322</v>
      </c>
      <c r="AE178">
        <v>1.1848967155465093</v>
      </c>
      <c r="AF178">
        <v>49.6</v>
      </c>
      <c r="AG178">
        <v>3.170732756898572E-2</v>
      </c>
      <c r="AH178">
        <v>25.187000000000001</v>
      </c>
      <c r="AI178">
        <v>3.1961665263684278</v>
      </c>
      <c r="AJ178">
        <v>-9249.4585000000079</v>
      </c>
      <c r="AK178">
        <v>0.54359805073178069</v>
      </c>
      <c r="AL178">
        <v>11509928.510500001</v>
      </c>
      <c r="AM178">
        <v>1065.9433407500001</v>
      </c>
    </row>
    <row r="179" spans="1:39" ht="15" x14ac:dyDescent="0.25">
      <c r="A179" t="s">
        <v>342</v>
      </c>
      <c r="B179">
        <v>787215.65</v>
      </c>
      <c r="C179">
        <v>0.39853528516566256</v>
      </c>
      <c r="D179">
        <v>642206.6</v>
      </c>
      <c r="E179">
        <v>7.6069344420639715E-3</v>
      </c>
      <c r="F179">
        <v>0.6599882312773746</v>
      </c>
      <c r="G179">
        <v>51.055555555555557</v>
      </c>
      <c r="H179">
        <v>43.542000000000002</v>
      </c>
      <c r="I179">
        <v>0</v>
      </c>
      <c r="J179">
        <v>-7.842000000000013</v>
      </c>
      <c r="K179">
        <v>11506.73033567082</v>
      </c>
      <c r="L179">
        <v>1573.50046015</v>
      </c>
      <c r="M179">
        <v>1913.1058204797228</v>
      </c>
      <c r="N179">
        <v>0.49645510702649032</v>
      </c>
      <c r="O179">
        <v>0.15207063341258217</v>
      </c>
      <c r="P179">
        <v>3.2307805296195357E-3</v>
      </c>
      <c r="Q179">
        <v>9464.110810901122</v>
      </c>
      <c r="R179">
        <v>104.4165</v>
      </c>
      <c r="S179">
        <v>52548.001896252019</v>
      </c>
      <c r="T179">
        <v>13.187092078359264</v>
      </c>
      <c r="U179">
        <v>15.069461820210408</v>
      </c>
      <c r="V179">
        <v>12.886999999999997</v>
      </c>
      <c r="W179">
        <v>122.09982619306278</v>
      </c>
      <c r="X179">
        <v>0.1065594293887846</v>
      </c>
      <c r="Y179">
        <v>0.19925328843276718</v>
      </c>
      <c r="Z179">
        <v>0.31425842278384225</v>
      </c>
      <c r="AA179">
        <v>191.573410770572</v>
      </c>
      <c r="AB179">
        <v>6.2895712376076434</v>
      </c>
      <c r="AC179">
        <v>1.3326319077192093</v>
      </c>
      <c r="AD179">
        <v>3.0736433084633354</v>
      </c>
      <c r="AE179">
        <v>1.467990933673988</v>
      </c>
      <c r="AF179">
        <v>180.8</v>
      </c>
      <c r="AG179">
        <v>1.9978197545619462E-2</v>
      </c>
      <c r="AH179">
        <v>7.9349999999999996</v>
      </c>
      <c r="AI179">
        <v>3.2093445283032458</v>
      </c>
      <c r="AJ179">
        <v>-33024.570000000065</v>
      </c>
      <c r="AK179">
        <v>0.50913694816832267</v>
      </c>
      <c r="AL179">
        <v>18105845.477999996</v>
      </c>
      <c r="AM179">
        <v>1573.50046015</v>
      </c>
    </row>
    <row r="180" spans="1:39" ht="15" x14ac:dyDescent="0.25">
      <c r="A180" t="s">
        <v>344</v>
      </c>
      <c r="B180">
        <v>674644.45</v>
      </c>
      <c r="C180">
        <v>0.3918039095425741</v>
      </c>
      <c r="D180">
        <v>712778.45</v>
      </c>
      <c r="E180">
        <v>6.0087745006749413E-3</v>
      </c>
      <c r="F180">
        <v>0.64769790574502351</v>
      </c>
      <c r="G180">
        <v>37.65</v>
      </c>
      <c r="H180">
        <v>22.448500000000003</v>
      </c>
      <c r="I180">
        <v>0</v>
      </c>
      <c r="J180">
        <v>23.100000000000009</v>
      </c>
      <c r="K180">
        <v>10928.276140616998</v>
      </c>
      <c r="L180">
        <v>1012.66134275</v>
      </c>
      <c r="M180">
        <v>1223.1449159192355</v>
      </c>
      <c r="N180">
        <v>0.45942707424436235</v>
      </c>
      <c r="O180">
        <v>0.14503117083660394</v>
      </c>
      <c r="P180">
        <v>8.8649274155380015E-3</v>
      </c>
      <c r="Q180">
        <v>9047.6955317948068</v>
      </c>
      <c r="R180">
        <v>65.545000000000002</v>
      </c>
      <c r="S180">
        <v>51784.524818597914</v>
      </c>
      <c r="T180">
        <v>13.411396750324206</v>
      </c>
      <c r="U180">
        <v>15.449864104813489</v>
      </c>
      <c r="V180">
        <v>9.4480000000000004</v>
      </c>
      <c r="W180">
        <v>107.18261460097376</v>
      </c>
      <c r="X180">
        <v>0.10990358236984425</v>
      </c>
      <c r="Y180">
        <v>0.18557385146464991</v>
      </c>
      <c r="Z180">
        <v>0.30094883850481391</v>
      </c>
      <c r="AA180">
        <v>189.74141886191794</v>
      </c>
      <c r="AB180">
        <v>5.9326113931336844</v>
      </c>
      <c r="AC180">
        <v>1.3113548394483714</v>
      </c>
      <c r="AD180">
        <v>2.8821016342968129</v>
      </c>
      <c r="AE180">
        <v>1.4346430255198916</v>
      </c>
      <c r="AF180">
        <v>94.3</v>
      </c>
      <c r="AG180">
        <v>2.1777082116788578E-2</v>
      </c>
      <c r="AH180">
        <v>7.56</v>
      </c>
      <c r="AI180">
        <v>3.116629381438921</v>
      </c>
      <c r="AJ180">
        <v>-17278.29099999991</v>
      </c>
      <c r="AK180">
        <v>0.49760246244748618</v>
      </c>
      <c r="AL180">
        <v>11066642.7905</v>
      </c>
      <c r="AM180">
        <v>1012.66134275</v>
      </c>
    </row>
    <row r="181" spans="1:39" ht="15" x14ac:dyDescent="0.25">
      <c r="A181" t="s">
        <v>346</v>
      </c>
      <c r="B181">
        <v>691577.9</v>
      </c>
      <c r="C181">
        <v>0.35110997389132043</v>
      </c>
      <c r="D181">
        <v>694618.3</v>
      </c>
      <c r="E181">
        <v>3.503953496740147E-3</v>
      </c>
      <c r="F181">
        <v>0.64794245732180644</v>
      </c>
      <c r="G181">
        <v>27.25</v>
      </c>
      <c r="H181">
        <v>23.3825</v>
      </c>
      <c r="I181">
        <v>0</v>
      </c>
      <c r="J181">
        <v>20.638000000000019</v>
      </c>
      <c r="K181">
        <v>10806.011949150567</v>
      </c>
      <c r="L181">
        <v>887.81312455000011</v>
      </c>
      <c r="M181">
        <v>1055.2668303643673</v>
      </c>
      <c r="N181">
        <v>0.39116425506327585</v>
      </c>
      <c r="O181">
        <v>0.14445102832310908</v>
      </c>
      <c r="P181">
        <v>1.126363163990016E-3</v>
      </c>
      <c r="Q181">
        <v>9091.2733693974187</v>
      </c>
      <c r="R181">
        <v>60.119500000000002</v>
      </c>
      <c r="S181">
        <v>52539.262876437773</v>
      </c>
      <c r="T181">
        <v>14.572642819717398</v>
      </c>
      <c r="U181">
        <v>14.767473524397241</v>
      </c>
      <c r="V181">
        <v>8.9375</v>
      </c>
      <c r="W181">
        <v>99.335734215384605</v>
      </c>
      <c r="X181">
        <v>0.11989951235117864</v>
      </c>
      <c r="Y181">
        <v>0.16018774080186216</v>
      </c>
      <c r="Z181">
        <v>0.28660657172504383</v>
      </c>
      <c r="AA181">
        <v>178.91850841979087</v>
      </c>
      <c r="AB181">
        <v>6.4228070391359688</v>
      </c>
      <c r="AC181">
        <v>1.5802323347993217</v>
      </c>
      <c r="AD181">
        <v>2.9312398502450798</v>
      </c>
      <c r="AE181">
        <v>1.3073208475443079</v>
      </c>
      <c r="AF181">
        <v>77.2</v>
      </c>
      <c r="AG181">
        <v>3.1624056633858505E-2</v>
      </c>
      <c r="AH181">
        <v>6.3369999999999997</v>
      </c>
      <c r="AI181">
        <v>3.4821017195086528</v>
      </c>
      <c r="AJ181">
        <v>-8845.5655000000261</v>
      </c>
      <c r="AK181">
        <v>0.51138045296176382</v>
      </c>
      <c r="AL181">
        <v>9593719.2324999999</v>
      </c>
      <c r="AM181">
        <v>887.81312455000011</v>
      </c>
    </row>
    <row r="182" spans="1:39" ht="15" x14ac:dyDescent="0.25">
      <c r="A182" t="s">
        <v>348</v>
      </c>
      <c r="B182">
        <v>486580.95</v>
      </c>
      <c r="C182">
        <v>0.37847300601215239</v>
      </c>
      <c r="D182">
        <v>283951.5</v>
      </c>
      <c r="E182">
        <v>7.4875331467748572E-3</v>
      </c>
      <c r="F182">
        <v>0.65681702784121476</v>
      </c>
      <c r="G182">
        <v>53.666666666666664</v>
      </c>
      <c r="H182">
        <v>44.795999999999999</v>
      </c>
      <c r="I182">
        <v>0</v>
      </c>
      <c r="J182">
        <v>-0.58550000000002456</v>
      </c>
      <c r="K182">
        <v>11085.816873820777</v>
      </c>
      <c r="L182">
        <v>1673.7992361500001</v>
      </c>
      <c r="M182">
        <v>2033.8463358920985</v>
      </c>
      <c r="N182">
        <v>0.47836712638949064</v>
      </c>
      <c r="O182">
        <v>0.14736664369459362</v>
      </c>
      <c r="P182">
        <v>1.745543722866276E-2</v>
      </c>
      <c r="Q182">
        <v>9123.3204239892075</v>
      </c>
      <c r="R182">
        <v>108.01399999999998</v>
      </c>
      <c r="S182">
        <v>51515.360610661577</v>
      </c>
      <c r="T182">
        <v>13.730627511248541</v>
      </c>
      <c r="U182">
        <v>15.496132317569943</v>
      </c>
      <c r="V182">
        <v>12.987500000000001</v>
      </c>
      <c r="W182">
        <v>128.87770826948986</v>
      </c>
      <c r="X182">
        <v>0.10920160233574304</v>
      </c>
      <c r="Y182">
        <v>0.19953587423292726</v>
      </c>
      <c r="Z182">
        <v>0.31613683065093218</v>
      </c>
      <c r="AA182">
        <v>189.42358387573458</v>
      </c>
      <c r="AB182">
        <v>5.9677445825601421</v>
      </c>
      <c r="AC182">
        <v>1.2676395115642438</v>
      </c>
      <c r="AD182">
        <v>2.9324311807606871</v>
      </c>
      <c r="AE182">
        <v>1.5693577126387175</v>
      </c>
      <c r="AF182">
        <v>189.3</v>
      </c>
      <c r="AG182">
        <v>1.7743612342987956E-2</v>
      </c>
      <c r="AH182">
        <v>7.145999999999999</v>
      </c>
      <c r="AI182">
        <v>3.0856241629816679</v>
      </c>
      <c r="AJ182">
        <v>-27266.670999999973</v>
      </c>
      <c r="AK182">
        <v>0.50097621805579839</v>
      </c>
      <c r="AL182">
        <v>18555431.815499999</v>
      </c>
      <c r="AM182">
        <v>1673.7992361500001</v>
      </c>
    </row>
    <row r="183" spans="1:39" ht="15" x14ac:dyDescent="0.25">
      <c r="A183" t="s">
        <v>350</v>
      </c>
      <c r="B183">
        <v>1377572.75</v>
      </c>
      <c r="C183">
        <v>0.35733784161191651</v>
      </c>
      <c r="D183">
        <v>1314620.8999999999</v>
      </c>
      <c r="E183">
        <v>4.40339386389092E-3</v>
      </c>
      <c r="F183">
        <v>0.76763225480701092</v>
      </c>
      <c r="G183">
        <v>50.10526315789474</v>
      </c>
      <c r="H183">
        <v>31.617499999999996</v>
      </c>
      <c r="I183">
        <v>0</v>
      </c>
      <c r="J183">
        <v>-5.3874999999999975</v>
      </c>
      <c r="K183">
        <v>11944.676118090973</v>
      </c>
      <c r="L183">
        <v>3093.7983939999999</v>
      </c>
      <c r="M183">
        <v>3538.2021264198511</v>
      </c>
      <c r="N183">
        <v>7.9171474658797675E-2</v>
      </c>
      <c r="O183">
        <v>0.1059486035307574</v>
      </c>
      <c r="P183">
        <v>1.1602543194028175E-2</v>
      </c>
      <c r="Q183">
        <v>10444.406077046968</v>
      </c>
      <c r="R183">
        <v>187.529</v>
      </c>
      <c r="S183">
        <v>70919.797287352892</v>
      </c>
      <c r="T183">
        <v>14.55188264215135</v>
      </c>
      <c r="U183">
        <v>16.49770645606813</v>
      </c>
      <c r="V183">
        <v>17.036000000000001</v>
      </c>
      <c r="W183">
        <v>181.60356856069498</v>
      </c>
      <c r="X183">
        <v>0.11587073658044843</v>
      </c>
      <c r="Y183">
        <v>0.14012230317621577</v>
      </c>
      <c r="Z183">
        <v>0.26219479790941352</v>
      </c>
      <c r="AA183">
        <v>179.74631154973699</v>
      </c>
      <c r="AB183">
        <v>6.0120590844595352</v>
      </c>
      <c r="AC183">
        <v>1.2485083686110845</v>
      </c>
      <c r="AD183">
        <v>2.8087658632993038</v>
      </c>
      <c r="AE183">
        <v>0.8980779286103372</v>
      </c>
      <c r="AF183">
        <v>26.7</v>
      </c>
      <c r="AG183">
        <v>0.11994351463061859</v>
      </c>
      <c r="AH183">
        <v>87.373684210526307</v>
      </c>
      <c r="AI183">
        <v>12.355600773109103</v>
      </c>
      <c r="AJ183">
        <v>-16427.403684210381</v>
      </c>
      <c r="AK183">
        <v>0.24537367015863376</v>
      </c>
      <c r="AL183">
        <v>36954419.790999994</v>
      </c>
      <c r="AM183">
        <v>3093.7983939999999</v>
      </c>
    </row>
    <row r="184" spans="1:39" ht="15" x14ac:dyDescent="0.25">
      <c r="A184" t="s">
        <v>351</v>
      </c>
      <c r="B184">
        <v>253059.8</v>
      </c>
      <c r="C184">
        <v>0.33421886546278895</v>
      </c>
      <c r="D184">
        <v>213357.45</v>
      </c>
      <c r="E184">
        <v>2.8061336053286433E-3</v>
      </c>
      <c r="F184">
        <v>0.68064667695057401</v>
      </c>
      <c r="G184">
        <v>38.611111111111114</v>
      </c>
      <c r="H184">
        <v>42.855499999999992</v>
      </c>
      <c r="I184">
        <v>0</v>
      </c>
      <c r="J184">
        <v>28.276999999999987</v>
      </c>
      <c r="K184">
        <v>10215.581193196766</v>
      </c>
      <c r="L184">
        <v>1275.2479908999999</v>
      </c>
      <c r="M184">
        <v>1549.1811151779316</v>
      </c>
      <c r="N184">
        <v>0.45925338034578839</v>
      </c>
      <c r="O184">
        <v>0.14450952337508993</v>
      </c>
      <c r="P184">
        <v>8.7631277051557525E-4</v>
      </c>
      <c r="Q184">
        <v>8409.2164982296053</v>
      </c>
      <c r="R184">
        <v>79.717500000000001</v>
      </c>
      <c r="S184">
        <v>52885.590328346967</v>
      </c>
      <c r="T184">
        <v>14.500580173738513</v>
      </c>
      <c r="U184">
        <v>15.997089608931535</v>
      </c>
      <c r="V184">
        <v>9.4039999999999999</v>
      </c>
      <c r="W184">
        <v>135.6069747873245</v>
      </c>
      <c r="X184">
        <v>0.11702785222145738</v>
      </c>
      <c r="Y184">
        <v>0.18058306044196337</v>
      </c>
      <c r="Z184">
        <v>0.30489997991244128</v>
      </c>
      <c r="AA184">
        <v>200.17530066433767</v>
      </c>
      <c r="AB184">
        <v>5.4706045857153391</v>
      </c>
      <c r="AC184">
        <v>1.3879588139214798</v>
      </c>
      <c r="AD184">
        <v>2.7168682566106157</v>
      </c>
      <c r="AE184">
        <v>1.177839955936314</v>
      </c>
      <c r="AF184">
        <v>70.900000000000006</v>
      </c>
      <c r="AG184">
        <v>2.0811079370215931E-2</v>
      </c>
      <c r="AH184">
        <v>11.510000000000002</v>
      </c>
      <c r="AI184">
        <v>3.2642579576621218</v>
      </c>
      <c r="AJ184">
        <v>-14225.215499999933</v>
      </c>
      <c r="AK184">
        <v>0.5048188048603236</v>
      </c>
      <c r="AL184">
        <v>13027399.392500002</v>
      </c>
      <c r="AM184">
        <v>1275.2479908999999</v>
      </c>
    </row>
    <row r="185" spans="1:39" ht="15" x14ac:dyDescent="0.25">
      <c r="A185" t="s">
        <v>352</v>
      </c>
      <c r="B185">
        <v>52402.473684210527</v>
      </c>
      <c r="C185">
        <v>0.31537923075176122</v>
      </c>
      <c r="D185">
        <v>148301.85</v>
      </c>
      <c r="E185">
        <v>1.54971093622477E-3</v>
      </c>
      <c r="F185">
        <v>0.71031644659295745</v>
      </c>
      <c r="G185">
        <v>50.75</v>
      </c>
      <c r="H185">
        <v>68.035499999999999</v>
      </c>
      <c r="I185">
        <v>0.05</v>
      </c>
      <c r="J185">
        <v>-63.467000000000041</v>
      </c>
      <c r="K185">
        <v>10492.69092080026</v>
      </c>
      <c r="L185">
        <v>2145.0552281</v>
      </c>
      <c r="M185">
        <v>2631.6386657523617</v>
      </c>
      <c r="N185">
        <v>0.48757842942645319</v>
      </c>
      <c r="O185">
        <v>0.1574938927559634</v>
      </c>
      <c r="P185">
        <v>9.2341940853173134E-3</v>
      </c>
      <c r="Q185">
        <v>8552.6184918191793</v>
      </c>
      <c r="R185">
        <v>135.89749999999998</v>
      </c>
      <c r="S185">
        <v>54571.551680494478</v>
      </c>
      <c r="T185">
        <v>13.78244632903475</v>
      </c>
      <c r="U185">
        <v>15.784361214150369</v>
      </c>
      <c r="V185">
        <v>16.320999999999998</v>
      </c>
      <c r="W185">
        <v>131.42915434716011</v>
      </c>
      <c r="X185">
        <v>0.11354196511054304</v>
      </c>
      <c r="Y185">
        <v>0.17430211266646845</v>
      </c>
      <c r="Z185">
        <v>0.29489228869245232</v>
      </c>
      <c r="AA185">
        <v>178.17977131457894</v>
      </c>
      <c r="AB185">
        <v>5.5270440727624379</v>
      </c>
      <c r="AC185">
        <v>1.4333154681598599</v>
      </c>
      <c r="AD185">
        <v>2.7550220503135154</v>
      </c>
      <c r="AE185">
        <v>1.3279822791908129</v>
      </c>
      <c r="AF185">
        <v>93.6</v>
      </c>
      <c r="AG185">
        <v>2.7254666393942795E-2</v>
      </c>
      <c r="AH185">
        <v>17.927999999999997</v>
      </c>
      <c r="AI185">
        <v>3.190955348807567</v>
      </c>
      <c r="AJ185">
        <v>-23848.716999999946</v>
      </c>
      <c r="AK185">
        <v>0.52817430559076406</v>
      </c>
      <c r="AL185">
        <v>22507401.516500004</v>
      </c>
      <c r="AM185">
        <v>2145.0552281</v>
      </c>
    </row>
    <row r="186" spans="1:39" ht="15" x14ac:dyDescent="0.25">
      <c r="A186" t="s">
        <v>353</v>
      </c>
      <c r="B186">
        <v>676329.35</v>
      </c>
      <c r="C186">
        <v>0.33959192890674872</v>
      </c>
      <c r="D186">
        <v>683547.7</v>
      </c>
      <c r="E186">
        <v>2.8613180739739232E-3</v>
      </c>
      <c r="F186">
        <v>0.71291256581033013</v>
      </c>
      <c r="G186">
        <v>52.611111111111114</v>
      </c>
      <c r="H186">
        <v>28.192631578947367</v>
      </c>
      <c r="I186">
        <v>0</v>
      </c>
      <c r="J186">
        <v>56.198499999999996</v>
      </c>
      <c r="K186">
        <v>9875.5392088894114</v>
      </c>
      <c r="L186">
        <v>1327.2675517</v>
      </c>
      <c r="M186">
        <v>1517.9043698748521</v>
      </c>
      <c r="N186">
        <v>0.27076550017341927</v>
      </c>
      <c r="O186">
        <v>0.11161713168550748</v>
      </c>
      <c r="P186">
        <v>1.7207488400320852E-3</v>
      </c>
      <c r="Q186">
        <v>8635.2493659272386</v>
      </c>
      <c r="R186">
        <v>80.706500000000005</v>
      </c>
      <c r="S186">
        <v>54417.525533878943</v>
      </c>
      <c r="T186">
        <v>13.462980057368366</v>
      </c>
      <c r="U186">
        <v>16.445609110790333</v>
      </c>
      <c r="V186">
        <v>10.584999999999999</v>
      </c>
      <c r="W186">
        <v>125.39136057628718</v>
      </c>
      <c r="X186">
        <v>0.11451843866833278</v>
      </c>
      <c r="Y186">
        <v>0.16633451818291511</v>
      </c>
      <c r="Z186">
        <v>0.28750739434138606</v>
      </c>
      <c r="AA186">
        <v>167.02295608452192</v>
      </c>
      <c r="AB186">
        <v>6.1941732933996416</v>
      </c>
      <c r="AC186">
        <v>1.2885245426883247</v>
      </c>
      <c r="AD186">
        <v>2.5781321849126337</v>
      </c>
      <c r="AE186">
        <v>1.1818097769809255</v>
      </c>
      <c r="AF186">
        <v>72.900000000000006</v>
      </c>
      <c r="AG186">
        <v>2.2211121880420653E-2</v>
      </c>
      <c r="AH186">
        <v>11.2875</v>
      </c>
      <c r="AI186">
        <v>4.1516276581448945</v>
      </c>
      <c r="AJ186">
        <v>9718.6084999999148</v>
      </c>
      <c r="AK186">
        <v>0.43789002562279861</v>
      </c>
      <c r="AL186">
        <v>13107482.747500001</v>
      </c>
      <c r="AM186">
        <v>1327.2675517</v>
      </c>
    </row>
    <row r="187" spans="1:39" ht="15" x14ac:dyDescent="0.25">
      <c r="A187" t="s">
        <v>354</v>
      </c>
      <c r="B187">
        <v>391777.55</v>
      </c>
      <c r="C187">
        <v>0.30380908333395878</v>
      </c>
      <c r="D187">
        <v>410717.9</v>
      </c>
      <c r="E187">
        <v>8.3939339193178728E-3</v>
      </c>
      <c r="F187">
        <v>0.70210068578361029</v>
      </c>
      <c r="G187">
        <v>36.35</v>
      </c>
      <c r="H187">
        <v>42.424500000000002</v>
      </c>
      <c r="I187">
        <v>0</v>
      </c>
      <c r="J187">
        <v>20.903999999999996</v>
      </c>
      <c r="K187">
        <v>10278.800889616641</v>
      </c>
      <c r="L187">
        <v>1302.6598031999999</v>
      </c>
      <c r="M187">
        <v>1519.6961349319415</v>
      </c>
      <c r="N187">
        <v>0.3369301705417051</v>
      </c>
      <c r="O187">
        <v>0.12515985938883539</v>
      </c>
      <c r="P187">
        <v>4.0655253098240383E-3</v>
      </c>
      <c r="Q187">
        <v>8810.827662333726</v>
      </c>
      <c r="R187">
        <v>78.475499999999997</v>
      </c>
      <c r="S187">
        <v>57128.750597320177</v>
      </c>
      <c r="T187">
        <v>14.233741741052938</v>
      </c>
      <c r="U187">
        <v>16.599573155953131</v>
      </c>
      <c r="V187">
        <v>10.234999999999999</v>
      </c>
      <c r="W187">
        <v>127.27501741084515</v>
      </c>
      <c r="X187">
        <v>0.11415956842209536</v>
      </c>
      <c r="Y187">
        <v>0.15873510903620011</v>
      </c>
      <c r="Z187">
        <v>0.27982176096124839</v>
      </c>
      <c r="AA187">
        <v>163.89931544331236</v>
      </c>
      <c r="AB187">
        <v>5.8898403808247153</v>
      </c>
      <c r="AC187">
        <v>1.1932156194900307</v>
      </c>
      <c r="AD187">
        <v>3.2047652338902521</v>
      </c>
      <c r="AE187">
        <v>1.1442959943721041</v>
      </c>
      <c r="AF187">
        <v>53.7</v>
      </c>
      <c r="AG187">
        <v>3.9281630094833299E-2</v>
      </c>
      <c r="AH187">
        <v>17.2605</v>
      </c>
      <c r="AI187">
        <v>3.6133110671276287</v>
      </c>
      <c r="AJ187">
        <v>-18318.631499999959</v>
      </c>
      <c r="AK187">
        <v>0.45054378459827943</v>
      </c>
      <c r="AL187">
        <v>13389780.743999999</v>
      </c>
      <c r="AM187">
        <v>1302.6598031999999</v>
      </c>
    </row>
    <row r="188" spans="1:39" ht="15" x14ac:dyDescent="0.25">
      <c r="A188" t="s">
        <v>355</v>
      </c>
      <c r="B188">
        <v>908995.5</v>
      </c>
      <c r="C188">
        <v>0.3836268170786401</v>
      </c>
      <c r="D188">
        <v>891070.85</v>
      </c>
      <c r="E188">
        <v>2.4726900698467053E-3</v>
      </c>
      <c r="F188">
        <v>0.63222542794060776</v>
      </c>
      <c r="G188">
        <v>26.55</v>
      </c>
      <c r="H188">
        <v>22.130000000000003</v>
      </c>
      <c r="I188">
        <v>0</v>
      </c>
      <c r="J188">
        <v>16.004499999999979</v>
      </c>
      <c r="K188">
        <v>10258.5278606007</v>
      </c>
      <c r="L188">
        <v>870.23470304999989</v>
      </c>
      <c r="M188">
        <v>1045.5195465190986</v>
      </c>
      <c r="N188">
        <v>0.41275040812680913</v>
      </c>
      <c r="O188">
        <v>0.1411576143992756</v>
      </c>
      <c r="P188">
        <v>1.091659522046683E-3</v>
      </c>
      <c r="Q188">
        <v>8538.6514065874762</v>
      </c>
      <c r="R188">
        <v>55.754500000000007</v>
      </c>
      <c r="S188">
        <v>52468.937093239103</v>
      </c>
      <c r="T188">
        <v>15.32970432879857</v>
      </c>
      <c r="U188">
        <v>15.608331220798318</v>
      </c>
      <c r="V188">
        <v>7.2610000000000001</v>
      </c>
      <c r="W188">
        <v>119.85053065004819</v>
      </c>
      <c r="X188">
        <v>0.1166407169349391</v>
      </c>
      <c r="Y188">
        <v>0.16968956860713114</v>
      </c>
      <c r="Z188">
        <v>0.29358752568499197</v>
      </c>
      <c r="AA188">
        <v>202.58776095932205</v>
      </c>
      <c r="AB188">
        <v>5.1442444989730509</v>
      </c>
      <c r="AC188">
        <v>1.3772353315874346</v>
      </c>
      <c r="AD188">
        <v>2.4488233448989196</v>
      </c>
      <c r="AE188">
        <v>1.3176221119205809</v>
      </c>
      <c r="AF188">
        <v>68.75</v>
      </c>
      <c r="AG188">
        <v>3.7451517305250072E-2</v>
      </c>
      <c r="AH188">
        <v>7.2570000000000006</v>
      </c>
      <c r="AI188">
        <v>3.3311947231949484</v>
      </c>
      <c r="AJ188">
        <v>-1829.2220000000088</v>
      </c>
      <c r="AK188">
        <v>0.49173803170592834</v>
      </c>
      <c r="AL188">
        <v>8927326.9464999996</v>
      </c>
      <c r="AM188">
        <v>870.23470304999989</v>
      </c>
    </row>
    <row r="189" spans="1:39" ht="15" x14ac:dyDescent="0.25">
      <c r="A189" t="s">
        <v>356</v>
      </c>
      <c r="B189">
        <v>471807.9</v>
      </c>
      <c r="C189">
        <v>0.33635332205528301</v>
      </c>
      <c r="D189">
        <v>534588.75</v>
      </c>
      <c r="E189">
        <v>8.9560010694932236E-3</v>
      </c>
      <c r="F189">
        <v>0.6610659117268205</v>
      </c>
      <c r="G189">
        <v>14.578947368421053</v>
      </c>
      <c r="H189">
        <v>40.110500000000002</v>
      </c>
      <c r="I189">
        <v>0</v>
      </c>
      <c r="J189">
        <v>-39.913500000000013</v>
      </c>
      <c r="K189">
        <v>11906.726513876623</v>
      </c>
      <c r="L189">
        <v>1126.7819287999998</v>
      </c>
      <c r="M189">
        <v>1507.4801418670845</v>
      </c>
      <c r="N189">
        <v>0.8956364787237614</v>
      </c>
      <c r="O189">
        <v>0.16409227879338709</v>
      </c>
      <c r="P189">
        <v>6.9620534368655218E-4</v>
      </c>
      <c r="Q189">
        <v>8899.8082922560461</v>
      </c>
      <c r="R189">
        <v>78.069000000000003</v>
      </c>
      <c r="S189">
        <v>50898.484507294837</v>
      </c>
      <c r="T189">
        <v>12.950723078302529</v>
      </c>
      <c r="U189">
        <v>14.433154373695064</v>
      </c>
      <c r="V189">
        <v>9.6750000000000007</v>
      </c>
      <c r="W189">
        <v>116.46324845478036</v>
      </c>
      <c r="X189">
        <v>0.10864424664890086</v>
      </c>
      <c r="Y189">
        <v>0.19206857225253568</v>
      </c>
      <c r="Z189">
        <v>0.30619917961760756</v>
      </c>
      <c r="AA189">
        <v>189.83180732033765</v>
      </c>
      <c r="AB189">
        <v>6.9028804171874532</v>
      </c>
      <c r="AC189">
        <v>1.532987661703032</v>
      </c>
      <c r="AD189">
        <v>3.2098293587559179</v>
      </c>
      <c r="AE189">
        <v>1.2684920417554832</v>
      </c>
      <c r="AF189">
        <v>63.85</v>
      </c>
      <c r="AG189">
        <v>1.1764414725910052E-2</v>
      </c>
      <c r="AH189">
        <v>38.342499999999994</v>
      </c>
      <c r="AI189">
        <v>2.7521383163437894</v>
      </c>
      <c r="AJ189">
        <v>-18136.910500000115</v>
      </c>
      <c r="AK189">
        <v>0.69720283532786065</v>
      </c>
      <c r="AL189">
        <v>13416284.267000001</v>
      </c>
      <c r="AM189">
        <v>1126.7819287999998</v>
      </c>
    </row>
    <row r="190" spans="1:39" ht="15" x14ac:dyDescent="0.25">
      <c r="A190" t="s">
        <v>357</v>
      </c>
      <c r="B190">
        <v>730329.4</v>
      </c>
      <c r="C190">
        <v>0.36562453994869604</v>
      </c>
      <c r="D190">
        <v>784387.9</v>
      </c>
      <c r="E190">
        <v>8.88776825005551E-3</v>
      </c>
      <c r="F190">
        <v>0.66038829410288313</v>
      </c>
      <c r="G190">
        <v>18.05263157894737</v>
      </c>
      <c r="H190">
        <v>31.701499999999999</v>
      </c>
      <c r="I190">
        <v>0.05</v>
      </c>
      <c r="J190">
        <v>-13.979500000000002</v>
      </c>
      <c r="K190">
        <v>11983.104333738464</v>
      </c>
      <c r="L190">
        <v>1157.5808907000001</v>
      </c>
      <c r="M190">
        <v>1540.6619793744951</v>
      </c>
      <c r="N190">
        <v>0.83467475228942989</v>
      </c>
      <c r="O190">
        <v>0.16598187283811566</v>
      </c>
      <c r="P190">
        <v>3.0274700698287887E-4</v>
      </c>
      <c r="Q190">
        <v>9003.54053887392</v>
      </c>
      <c r="R190">
        <v>79.055000000000007</v>
      </c>
      <c r="S190">
        <v>52304.726102080822</v>
      </c>
      <c r="T190">
        <v>13.69805831383214</v>
      </c>
      <c r="U190">
        <v>14.642728362532411</v>
      </c>
      <c r="V190">
        <v>10.08</v>
      </c>
      <c r="W190">
        <v>114.83937407738095</v>
      </c>
      <c r="X190">
        <v>0.10638041510333454</v>
      </c>
      <c r="Y190">
        <v>0.20509743647763637</v>
      </c>
      <c r="Z190">
        <v>0.31592522001014811</v>
      </c>
      <c r="AA190">
        <v>202.22841607072499</v>
      </c>
      <c r="AB190">
        <v>6.302496014985322</v>
      </c>
      <c r="AC190">
        <v>1.5008546075697657</v>
      </c>
      <c r="AD190">
        <v>3.0942991404158344</v>
      </c>
      <c r="AE190">
        <v>1.3716698453621852</v>
      </c>
      <c r="AF190">
        <v>104.85</v>
      </c>
      <c r="AG190">
        <v>1.0775666887896284E-2</v>
      </c>
      <c r="AH190">
        <v>10.266</v>
      </c>
      <c r="AI190">
        <v>2.785959752948826</v>
      </c>
      <c r="AJ190">
        <v>-23032.978499999968</v>
      </c>
      <c r="AK190">
        <v>0.65482824807887674</v>
      </c>
      <c r="AL190">
        <v>13871412.588</v>
      </c>
      <c r="AM190">
        <v>1157.5808907000001</v>
      </c>
    </row>
    <row r="191" spans="1:39" ht="15" x14ac:dyDescent="0.25">
      <c r="A191" t="s">
        <v>358</v>
      </c>
      <c r="B191">
        <v>492876.25</v>
      </c>
      <c r="C191">
        <v>0.37223949173898946</v>
      </c>
      <c r="D191">
        <v>524395.15</v>
      </c>
      <c r="E191">
        <v>4.470936414692212E-3</v>
      </c>
      <c r="F191">
        <v>0.69700698701026997</v>
      </c>
      <c r="G191">
        <v>31.842105263157894</v>
      </c>
      <c r="H191">
        <v>19.654736842105262</v>
      </c>
      <c r="I191">
        <v>0</v>
      </c>
      <c r="J191">
        <v>78.211999999999989</v>
      </c>
      <c r="K191">
        <v>10193.141967504511</v>
      </c>
      <c r="L191">
        <v>940.11530920000007</v>
      </c>
      <c r="M191">
        <v>1069.32607069304</v>
      </c>
      <c r="N191">
        <v>0.25000758704802506</v>
      </c>
      <c r="O191">
        <v>0.11216463902681439</v>
      </c>
      <c r="P191">
        <v>2.8096448639345268E-3</v>
      </c>
      <c r="Q191">
        <v>8961.4656138415685</v>
      </c>
      <c r="R191">
        <v>59.919499999999992</v>
      </c>
      <c r="S191">
        <v>54279.696756147823</v>
      </c>
      <c r="T191">
        <v>14.747285941972144</v>
      </c>
      <c r="U191">
        <v>15.689638751992256</v>
      </c>
      <c r="V191">
        <v>8.2855000000000008</v>
      </c>
      <c r="W191">
        <v>113.46512693259311</v>
      </c>
      <c r="X191">
        <v>0.11433298182479609</v>
      </c>
      <c r="Y191">
        <v>0.15470765659493999</v>
      </c>
      <c r="Z191">
        <v>0.27974410555970852</v>
      </c>
      <c r="AA191">
        <v>170.4838209010627</v>
      </c>
      <c r="AB191">
        <v>5.8292420781977423</v>
      </c>
      <c r="AC191">
        <v>1.3656426960129955</v>
      </c>
      <c r="AD191">
        <v>2.5841886620106953</v>
      </c>
      <c r="AE191">
        <v>1.2339111007641355</v>
      </c>
      <c r="AF191">
        <v>53.5</v>
      </c>
      <c r="AG191">
        <v>3.8581866246178945E-2</v>
      </c>
      <c r="AH191">
        <v>11.084</v>
      </c>
      <c r="AI191">
        <v>3.8843498763829825</v>
      </c>
      <c r="AJ191">
        <v>-8196.4105000000563</v>
      </c>
      <c r="AK191">
        <v>0.49418671885616811</v>
      </c>
      <c r="AL191">
        <v>9582728.8125</v>
      </c>
      <c r="AM191">
        <v>940.11530920000007</v>
      </c>
    </row>
    <row r="192" spans="1:39" ht="15" x14ac:dyDescent="0.25">
      <c r="A192" t="s">
        <v>359</v>
      </c>
      <c r="B192">
        <v>896266.05</v>
      </c>
      <c r="C192">
        <v>0.39848724293599685</v>
      </c>
      <c r="D192">
        <v>834962.7</v>
      </c>
      <c r="E192">
        <v>3.0032127023834412E-3</v>
      </c>
      <c r="F192">
        <v>0.64511135116803109</v>
      </c>
      <c r="G192">
        <v>33.75</v>
      </c>
      <c r="H192">
        <v>30.604500000000002</v>
      </c>
      <c r="I192">
        <v>0</v>
      </c>
      <c r="J192">
        <v>19.784500000000008</v>
      </c>
      <c r="K192">
        <v>10211.804468380358</v>
      </c>
      <c r="L192">
        <v>1157.1597821999999</v>
      </c>
      <c r="M192">
        <v>1410.579070719946</v>
      </c>
      <c r="N192">
        <v>0.50473633437171495</v>
      </c>
      <c r="O192">
        <v>0.14171115227340123</v>
      </c>
      <c r="P192">
        <v>1.3878489165487006E-3</v>
      </c>
      <c r="Q192">
        <v>8377.1903892412611</v>
      </c>
      <c r="R192">
        <v>69.825500000000005</v>
      </c>
      <c r="S192">
        <v>52316.005753413854</v>
      </c>
      <c r="T192">
        <v>15.256603962735674</v>
      </c>
      <c r="U192">
        <v>16.572166073998748</v>
      </c>
      <c r="V192">
        <v>9.3465000000000007</v>
      </c>
      <c r="W192">
        <v>123.80674928582891</v>
      </c>
      <c r="X192">
        <v>0.11537407625945748</v>
      </c>
      <c r="Y192">
        <v>0.17346141460270176</v>
      </c>
      <c r="Z192">
        <v>0.29398606913327169</v>
      </c>
      <c r="AA192">
        <v>197.04145746105075</v>
      </c>
      <c r="AB192">
        <v>5.4878543448718675</v>
      </c>
      <c r="AC192">
        <v>1.324220462004807</v>
      </c>
      <c r="AD192">
        <v>2.5240937210879681</v>
      </c>
      <c r="AE192">
        <v>1.4429279888869877</v>
      </c>
      <c r="AF192">
        <v>96.3</v>
      </c>
      <c r="AG192">
        <v>9.6877801600257739E-3</v>
      </c>
      <c r="AH192">
        <v>9.5649999999999995</v>
      </c>
      <c r="AI192">
        <v>3.0682550443401153</v>
      </c>
      <c r="AJ192">
        <v>-7198.304999999993</v>
      </c>
      <c r="AK192">
        <v>0.5134681755812428</v>
      </c>
      <c r="AL192">
        <v>11816689.4345</v>
      </c>
      <c r="AM192">
        <v>1157.1597821999999</v>
      </c>
    </row>
    <row r="193" spans="1:39" ht="15" x14ac:dyDescent="0.25">
      <c r="A193" t="s">
        <v>361</v>
      </c>
      <c r="B193">
        <v>379848.8</v>
      </c>
      <c r="C193">
        <v>0.42178698035285939</v>
      </c>
      <c r="D193">
        <v>357715.3</v>
      </c>
      <c r="E193">
        <v>6.0755743281560443E-3</v>
      </c>
      <c r="F193">
        <v>0.66770212240853832</v>
      </c>
      <c r="G193">
        <v>21.25</v>
      </c>
      <c r="H193">
        <v>18.865000000000002</v>
      </c>
      <c r="I193">
        <v>0</v>
      </c>
      <c r="J193">
        <v>41.591499999999996</v>
      </c>
      <c r="K193">
        <v>10936.587458197388</v>
      </c>
      <c r="L193">
        <v>930.12232160000019</v>
      </c>
      <c r="M193">
        <v>1111.5326578135307</v>
      </c>
      <c r="N193">
        <v>0.39045672791216235</v>
      </c>
      <c r="O193">
        <v>0.15077893137620185</v>
      </c>
      <c r="P193">
        <v>3.9813626272615617E-3</v>
      </c>
      <c r="Q193">
        <v>9151.655640068926</v>
      </c>
      <c r="R193">
        <v>60.944499999999991</v>
      </c>
      <c r="S193">
        <v>55836.261705322067</v>
      </c>
      <c r="T193">
        <v>14.88239299690702</v>
      </c>
      <c r="U193">
        <v>15.261792640845362</v>
      </c>
      <c r="V193">
        <v>9.8949999999999996</v>
      </c>
      <c r="W193">
        <v>93.999224012127371</v>
      </c>
      <c r="X193">
        <v>0.11967664379113106</v>
      </c>
      <c r="Y193">
        <v>0.16236537440317111</v>
      </c>
      <c r="Z193">
        <v>0.28908290080521093</v>
      </c>
      <c r="AA193">
        <v>192.19939770124097</v>
      </c>
      <c r="AB193">
        <v>5.5950794335369753</v>
      </c>
      <c r="AC193">
        <v>1.4257014291352053</v>
      </c>
      <c r="AD193">
        <v>2.4804391842095614</v>
      </c>
      <c r="AE193">
        <v>1.2140467408672508</v>
      </c>
      <c r="AF193">
        <v>72.599999999999994</v>
      </c>
      <c r="AG193">
        <v>3.7612136614235472E-2</v>
      </c>
      <c r="AH193">
        <v>9.4039999999999999</v>
      </c>
      <c r="AI193">
        <v>3.5172693508469837</v>
      </c>
      <c r="AJ193">
        <v>-2208.5824999999604</v>
      </c>
      <c r="AK193">
        <v>0.51797488224047794</v>
      </c>
      <c r="AL193">
        <v>10172364.117000001</v>
      </c>
      <c r="AM193">
        <v>930.12232160000019</v>
      </c>
    </row>
    <row r="194" spans="1:39" ht="15" x14ac:dyDescent="0.25">
      <c r="A194" t="s">
        <v>362</v>
      </c>
      <c r="B194">
        <v>954333.95</v>
      </c>
      <c r="C194">
        <v>0.34724686310250025</v>
      </c>
      <c r="D194">
        <v>929354.1</v>
      </c>
      <c r="E194">
        <v>5.1029654940811693E-3</v>
      </c>
      <c r="F194">
        <v>0.77652802562846301</v>
      </c>
      <c r="G194">
        <v>52.736842105263158</v>
      </c>
      <c r="H194">
        <v>33.044500000000006</v>
      </c>
      <c r="I194">
        <v>0</v>
      </c>
      <c r="J194">
        <v>-13.086499999999999</v>
      </c>
      <c r="K194">
        <v>11214.059288116996</v>
      </c>
      <c r="L194">
        <v>3114.7520895500002</v>
      </c>
      <c r="M194">
        <v>3547.4452695853879</v>
      </c>
      <c r="N194">
        <v>9.6634449531258035E-2</v>
      </c>
      <c r="O194">
        <v>0.10115659058616137</v>
      </c>
      <c r="P194">
        <v>9.1283987882668938E-3</v>
      </c>
      <c r="Q194">
        <v>9846.2448172124659</v>
      </c>
      <c r="R194">
        <v>183.62299999999999</v>
      </c>
      <c r="S194">
        <v>68551.250183800512</v>
      </c>
      <c r="T194">
        <v>14.512070927933866</v>
      </c>
      <c r="U194">
        <v>16.962755698087932</v>
      </c>
      <c r="V194">
        <v>17.0245</v>
      </c>
      <c r="W194">
        <v>182.95703777203443</v>
      </c>
      <c r="X194">
        <v>0.11509550267660933</v>
      </c>
      <c r="Y194">
        <v>0.1390058061197256</v>
      </c>
      <c r="Z194">
        <v>0.26060538712948944</v>
      </c>
      <c r="AA194">
        <v>172.35782642257124</v>
      </c>
      <c r="AB194">
        <v>5.822237229671722</v>
      </c>
      <c r="AC194">
        <v>1.2107639397383152</v>
      </c>
      <c r="AD194">
        <v>2.6714047794186815</v>
      </c>
      <c r="AE194">
        <v>0.92927951406533982</v>
      </c>
      <c r="AF194">
        <v>30.45</v>
      </c>
      <c r="AG194">
        <v>9.0436616485647367E-2</v>
      </c>
      <c r="AH194">
        <v>85.415000000000006</v>
      </c>
      <c r="AI194">
        <v>9.4996477120664959</v>
      </c>
      <c r="AJ194">
        <v>-16474.605263157864</v>
      </c>
      <c r="AK194">
        <v>0.28476468219242229</v>
      </c>
      <c r="AL194">
        <v>34929014.600000001</v>
      </c>
      <c r="AM194">
        <v>3114.7520895500002</v>
      </c>
    </row>
    <row r="195" spans="1:39" ht="15" x14ac:dyDescent="0.25">
      <c r="A195" t="s">
        <v>363</v>
      </c>
      <c r="B195">
        <v>523761.9</v>
      </c>
      <c r="C195">
        <v>0.31924559077345938</v>
      </c>
      <c r="D195">
        <v>494539.4</v>
      </c>
      <c r="E195">
        <v>4.3240376982690825E-3</v>
      </c>
      <c r="F195">
        <v>0.70014678039554279</v>
      </c>
      <c r="G195">
        <v>54.263157894736842</v>
      </c>
      <c r="H195">
        <v>50.643500000000003</v>
      </c>
      <c r="I195">
        <v>0</v>
      </c>
      <c r="J195">
        <v>55.035499999999999</v>
      </c>
      <c r="K195">
        <v>10375.850198129172</v>
      </c>
      <c r="L195">
        <v>1670.27633915</v>
      </c>
      <c r="M195">
        <v>2082.8058454941806</v>
      </c>
      <c r="N195">
        <v>0.55462909806375793</v>
      </c>
      <c r="O195">
        <v>0.16138916832599137</v>
      </c>
      <c r="P195">
        <v>1.0769844832475065E-3</v>
      </c>
      <c r="Q195">
        <v>8320.7645695789906</v>
      </c>
      <c r="R195">
        <v>107.40350000000001</v>
      </c>
      <c r="S195">
        <v>52056.035157141079</v>
      </c>
      <c r="T195">
        <v>13.655048485384556</v>
      </c>
      <c r="U195">
        <v>15.551414424576484</v>
      </c>
      <c r="V195">
        <v>12.869</v>
      </c>
      <c r="W195">
        <v>129.79068607894942</v>
      </c>
      <c r="X195">
        <v>0.11358746648757605</v>
      </c>
      <c r="Y195">
        <v>0.1747439929015483</v>
      </c>
      <c r="Z195">
        <v>0.29432564104616388</v>
      </c>
      <c r="AA195">
        <v>177.02070793295653</v>
      </c>
      <c r="AB195">
        <v>5.7416383916718949</v>
      </c>
      <c r="AC195">
        <v>1.4016143482591441</v>
      </c>
      <c r="AD195">
        <v>2.8466740272631808</v>
      </c>
      <c r="AE195">
        <v>1.3287280375617123</v>
      </c>
      <c r="AF195">
        <v>99.5</v>
      </c>
      <c r="AG195">
        <v>1.7499870701655214E-2</v>
      </c>
      <c r="AH195">
        <v>13.537499999999994</v>
      </c>
      <c r="AI195">
        <v>3.014740678476171</v>
      </c>
      <c r="AJ195">
        <v>-9414.5559999998659</v>
      </c>
      <c r="AK195">
        <v>0.54800596011238101</v>
      </c>
      <c r="AL195">
        <v>17330537.084500004</v>
      </c>
      <c r="AM195">
        <v>1670.27633915</v>
      </c>
    </row>
    <row r="196" spans="1:39" ht="15" x14ac:dyDescent="0.25">
      <c r="A196" t="s">
        <v>364</v>
      </c>
      <c r="B196">
        <v>597066.94999999995</v>
      </c>
      <c r="C196">
        <v>0.3990303599467746</v>
      </c>
      <c r="D196">
        <v>610222.5</v>
      </c>
      <c r="E196">
        <v>6.4097746576467409E-3</v>
      </c>
      <c r="F196">
        <v>0.64747021681034356</v>
      </c>
      <c r="G196">
        <v>25.85</v>
      </c>
      <c r="H196">
        <v>23.362500000000001</v>
      </c>
      <c r="I196">
        <v>0</v>
      </c>
      <c r="J196">
        <v>49.291000000000025</v>
      </c>
      <c r="K196">
        <v>10871.595817294192</v>
      </c>
      <c r="L196">
        <v>890.34546415</v>
      </c>
      <c r="M196">
        <v>1064.2756622546228</v>
      </c>
      <c r="N196">
        <v>0.4189582984579075</v>
      </c>
      <c r="O196">
        <v>0.14477830037923708</v>
      </c>
      <c r="P196">
        <v>2.3966539235836457E-3</v>
      </c>
      <c r="Q196">
        <v>9094.8955870083864</v>
      </c>
      <c r="R196">
        <v>58.996000000000002</v>
      </c>
      <c r="S196">
        <v>53115.361710963465</v>
      </c>
      <c r="T196">
        <v>14.229778290053565</v>
      </c>
      <c r="U196">
        <v>15.091624248254124</v>
      </c>
      <c r="V196">
        <v>8.6900000000000013</v>
      </c>
      <c r="W196">
        <v>102.45632498849254</v>
      </c>
      <c r="X196">
        <v>0.11892225763613085</v>
      </c>
      <c r="Y196">
        <v>0.1617155141181659</v>
      </c>
      <c r="Z196">
        <v>0.28735567670026463</v>
      </c>
      <c r="AA196">
        <v>185.94153243432342</v>
      </c>
      <c r="AB196">
        <v>6.1055583978950443</v>
      </c>
      <c r="AC196">
        <v>1.5212060697471854</v>
      </c>
      <c r="AD196">
        <v>2.7623609622825911</v>
      </c>
      <c r="AE196">
        <v>1.2597764096146868</v>
      </c>
      <c r="AF196">
        <v>76.650000000000006</v>
      </c>
      <c r="AG196">
        <v>2.6758879211029672E-2</v>
      </c>
      <c r="AH196">
        <v>7.2254999999999994</v>
      </c>
      <c r="AI196">
        <v>3.5306546511643986</v>
      </c>
      <c r="AJ196">
        <v>-11959.877000000037</v>
      </c>
      <c r="AK196">
        <v>0.52395392438525079</v>
      </c>
      <c r="AL196">
        <v>9679476.0240000002</v>
      </c>
      <c r="AM196">
        <v>890.34546415</v>
      </c>
    </row>
    <row r="197" spans="1:39" ht="15" x14ac:dyDescent="0.25">
      <c r="A197" t="s">
        <v>365</v>
      </c>
      <c r="B197">
        <v>424733.36842105264</v>
      </c>
      <c r="C197">
        <v>0.30696871137236398</v>
      </c>
      <c r="D197">
        <v>550441.85</v>
      </c>
      <c r="E197">
        <v>1.7003830200813465E-3</v>
      </c>
      <c r="F197">
        <v>0.72534184516889955</v>
      </c>
      <c r="G197">
        <v>46.75</v>
      </c>
      <c r="H197">
        <v>47.973499999999994</v>
      </c>
      <c r="I197">
        <v>0</v>
      </c>
      <c r="J197">
        <v>118.48099999999997</v>
      </c>
      <c r="K197">
        <v>10005.777336069803</v>
      </c>
      <c r="L197">
        <v>1986.5049153</v>
      </c>
      <c r="M197">
        <v>2362.4551401096587</v>
      </c>
      <c r="N197">
        <v>0.39504792205937511</v>
      </c>
      <c r="O197">
        <v>0.13981539960501707</v>
      </c>
      <c r="P197">
        <v>5.9852908283412999E-3</v>
      </c>
      <c r="Q197">
        <v>8413.5040374046603</v>
      </c>
      <c r="R197">
        <v>120.00249999999998</v>
      </c>
      <c r="S197">
        <v>55837.954442949114</v>
      </c>
      <c r="T197">
        <v>13.668881898293787</v>
      </c>
      <c r="U197">
        <v>16.553862755359265</v>
      </c>
      <c r="V197">
        <v>14.750999999999999</v>
      </c>
      <c r="W197">
        <v>134.66916922920481</v>
      </c>
      <c r="X197">
        <v>0.11410115831940813</v>
      </c>
      <c r="Y197">
        <v>0.14883079141815439</v>
      </c>
      <c r="Z197">
        <v>0.28263290742043734</v>
      </c>
      <c r="AA197">
        <v>167.48954278311118</v>
      </c>
      <c r="AB197">
        <v>5.5143908144054379</v>
      </c>
      <c r="AC197">
        <v>1.2443242116165363</v>
      </c>
      <c r="AD197">
        <v>2.6760276771255485</v>
      </c>
      <c r="AE197">
        <v>1.0945332365782465</v>
      </c>
      <c r="AF197">
        <v>64.849999999999994</v>
      </c>
      <c r="AG197">
        <v>2.4548948526228735E-2</v>
      </c>
      <c r="AH197">
        <v>23.675999999999998</v>
      </c>
      <c r="AI197">
        <v>3.3977050834413318</v>
      </c>
      <c r="AJ197">
        <v>17029.853499999968</v>
      </c>
      <c r="AK197">
        <v>0.49481125993164565</v>
      </c>
      <c r="AL197">
        <v>19876525.859500002</v>
      </c>
      <c r="AM197">
        <v>1986.5049153</v>
      </c>
    </row>
    <row r="198" spans="1:39" ht="15" x14ac:dyDescent="0.25">
      <c r="A198" t="s">
        <v>366</v>
      </c>
      <c r="B198">
        <v>3843582.15</v>
      </c>
      <c r="C198">
        <v>0.53738630663915288</v>
      </c>
      <c r="D198">
        <v>4043747.35</v>
      </c>
      <c r="E198">
        <v>4.3669053332350653E-3</v>
      </c>
      <c r="F198">
        <v>0.77014836985137403</v>
      </c>
      <c r="G198">
        <v>31</v>
      </c>
      <c r="H198">
        <v>28.736000000000001</v>
      </c>
      <c r="I198">
        <v>0</v>
      </c>
      <c r="J198">
        <v>-7.0609999999999991</v>
      </c>
      <c r="K198">
        <v>13455.980734882351</v>
      </c>
      <c r="L198">
        <v>3124.6045574</v>
      </c>
      <c r="M198">
        <v>3623.2788040208907</v>
      </c>
      <c r="N198">
        <v>9.5137980195279109E-2</v>
      </c>
      <c r="O198">
        <v>0.10925438029958627</v>
      </c>
      <c r="P198">
        <v>2.4710856232075726E-2</v>
      </c>
      <c r="Q198">
        <v>11604.0252496831</v>
      </c>
      <c r="R198">
        <v>198.64099999999999</v>
      </c>
      <c r="S198">
        <v>73718.903529482835</v>
      </c>
      <c r="T198">
        <v>15.030633152269674</v>
      </c>
      <c r="U198">
        <v>15.729907508520395</v>
      </c>
      <c r="V198">
        <v>19.291</v>
      </c>
      <c r="W198">
        <v>161.97214024156341</v>
      </c>
      <c r="X198">
        <v>0.11781735326277354</v>
      </c>
      <c r="Y198">
        <v>0.13936812107207716</v>
      </c>
      <c r="Z198">
        <v>0.26394310607844906</v>
      </c>
      <c r="AA198">
        <v>190.13538804230384</v>
      </c>
      <c r="AB198">
        <v>6.704523911799722</v>
      </c>
      <c r="AC198">
        <v>1.3796275024705524</v>
      </c>
      <c r="AD198">
        <v>2.9857765445728726</v>
      </c>
      <c r="AE198">
        <v>0.81170937543871613</v>
      </c>
      <c r="AF198">
        <v>21.1</v>
      </c>
      <c r="AG198">
        <v>9.8787241674071491E-2</v>
      </c>
      <c r="AH198">
        <v>95.484736842105264</v>
      </c>
      <c r="AI198">
        <v>10.465035068689666</v>
      </c>
      <c r="AJ198">
        <v>11235.942631579004</v>
      </c>
      <c r="AK198">
        <v>0.26667579003413022</v>
      </c>
      <c r="AL198">
        <v>42044618.728499994</v>
      </c>
      <c r="AM198">
        <v>3124.6045574</v>
      </c>
    </row>
    <row r="199" spans="1:39" ht="15" x14ac:dyDescent="0.25">
      <c r="A199" t="s">
        <v>367</v>
      </c>
      <c r="B199">
        <v>729464.85</v>
      </c>
      <c r="C199">
        <v>0.3659853195368673</v>
      </c>
      <c r="D199">
        <v>648722.75</v>
      </c>
      <c r="E199">
        <v>2.6514099285358051E-3</v>
      </c>
      <c r="F199">
        <v>0.63533859409200588</v>
      </c>
      <c r="G199">
        <v>34.25</v>
      </c>
      <c r="H199">
        <v>19.189000000000004</v>
      </c>
      <c r="I199">
        <v>0</v>
      </c>
      <c r="J199">
        <v>13.706999999999994</v>
      </c>
      <c r="K199">
        <v>10575.353030209902</v>
      </c>
      <c r="L199">
        <v>828.62096654999982</v>
      </c>
      <c r="M199">
        <v>984.88634148537585</v>
      </c>
      <c r="N199">
        <v>0.43637582187365681</v>
      </c>
      <c r="O199">
        <v>0.13467762113797072</v>
      </c>
      <c r="P199">
        <v>8.2704569117205383E-4</v>
      </c>
      <c r="Q199">
        <v>8897.4319983806145</v>
      </c>
      <c r="R199">
        <v>56.137999999999998</v>
      </c>
      <c r="S199">
        <v>50547.447259164903</v>
      </c>
      <c r="T199">
        <v>14.882966974242047</v>
      </c>
      <c r="U199">
        <v>14.760429059638746</v>
      </c>
      <c r="V199">
        <v>8.2370000000000001</v>
      </c>
      <c r="W199">
        <v>100.59742218647565</v>
      </c>
      <c r="X199">
        <v>0.11479536752766099</v>
      </c>
      <c r="Y199">
        <v>0.16335701751649387</v>
      </c>
      <c r="Z199">
        <v>0.28530441487648434</v>
      </c>
      <c r="AA199">
        <v>202.84805331420205</v>
      </c>
      <c r="AB199">
        <v>5.7385213329156848</v>
      </c>
      <c r="AC199">
        <v>1.3264765148885245</v>
      </c>
      <c r="AD199">
        <v>2.537820755258601</v>
      </c>
      <c r="AE199">
        <v>1.3719273563749415</v>
      </c>
      <c r="AF199">
        <v>77.650000000000006</v>
      </c>
      <c r="AG199">
        <v>3.018139176425837E-2</v>
      </c>
      <c r="AH199">
        <v>7.2804999999999991</v>
      </c>
      <c r="AI199">
        <v>3.3950565166930633</v>
      </c>
      <c r="AJ199">
        <v>-9852.8950000000186</v>
      </c>
      <c r="AK199">
        <v>0.49767393320076203</v>
      </c>
      <c r="AL199">
        <v>8762959.2495000008</v>
      </c>
      <c r="AM199">
        <v>828.62096654999982</v>
      </c>
    </row>
    <row r="200" spans="1:39" ht="15" x14ac:dyDescent="0.25">
      <c r="A200" t="s">
        <v>368</v>
      </c>
      <c r="B200">
        <v>771915.35</v>
      </c>
      <c r="C200">
        <v>0.38922246174001829</v>
      </c>
      <c r="D200">
        <v>809842.85</v>
      </c>
      <c r="E200">
        <v>3.4726848441948813E-3</v>
      </c>
      <c r="F200">
        <v>0.62910948066165817</v>
      </c>
      <c r="G200">
        <v>28.2</v>
      </c>
      <c r="H200">
        <v>23.698</v>
      </c>
      <c r="I200">
        <v>0</v>
      </c>
      <c r="J200">
        <v>9.3495000000000061</v>
      </c>
      <c r="K200">
        <v>10608.292380163719</v>
      </c>
      <c r="L200">
        <v>1016.7561910500001</v>
      </c>
      <c r="M200">
        <v>1242.7687849559948</v>
      </c>
      <c r="N200">
        <v>0.5069052794433927</v>
      </c>
      <c r="O200">
        <v>0.14120144402734203</v>
      </c>
      <c r="P200">
        <v>6.656269181907727E-3</v>
      </c>
      <c r="Q200">
        <v>8679.0455992841216</v>
      </c>
      <c r="R200">
        <v>63.887999999999998</v>
      </c>
      <c r="S200">
        <v>51824.97749553906</v>
      </c>
      <c r="T200">
        <v>14.444809666917106</v>
      </c>
      <c r="U200">
        <v>15.914666150920359</v>
      </c>
      <c r="V200">
        <v>8.2545000000000002</v>
      </c>
      <c r="W200">
        <v>123.1759877703071</v>
      </c>
      <c r="X200">
        <v>0.11139778381058325</v>
      </c>
      <c r="Y200">
        <v>0.1835404730004411</v>
      </c>
      <c r="Z200">
        <v>0.30051067887312877</v>
      </c>
      <c r="AA200">
        <v>196.58567290707626</v>
      </c>
      <c r="AB200">
        <v>5.863540624685748</v>
      </c>
      <c r="AC200">
        <v>1.3802087230469129</v>
      </c>
      <c r="AD200">
        <v>2.7040154778099024</v>
      </c>
      <c r="AE200">
        <v>1.3698533497695442</v>
      </c>
      <c r="AF200">
        <v>78.3</v>
      </c>
      <c r="AG200">
        <v>1.7937327213280296E-2</v>
      </c>
      <c r="AH200">
        <v>9.833499999999999</v>
      </c>
      <c r="AI200">
        <v>3.2159357228694985</v>
      </c>
      <c r="AJ200">
        <v>-25449.654999999853</v>
      </c>
      <c r="AK200">
        <v>0.50576202160678907</v>
      </c>
      <c r="AL200">
        <v>10786046.954</v>
      </c>
      <c r="AM200">
        <v>1016.7561910500001</v>
      </c>
    </row>
    <row r="201" spans="1:39" ht="15" x14ac:dyDescent="0.25">
      <c r="A201" t="s">
        <v>369</v>
      </c>
      <c r="B201">
        <v>362627.1</v>
      </c>
      <c r="C201">
        <v>0.30876129806038316</v>
      </c>
      <c r="D201">
        <v>405437.7</v>
      </c>
      <c r="E201">
        <v>5.3729565415982141E-3</v>
      </c>
      <c r="F201">
        <v>0.68819647244998072</v>
      </c>
      <c r="G201">
        <v>43.4</v>
      </c>
      <c r="H201">
        <v>31.7575</v>
      </c>
      <c r="I201">
        <v>0</v>
      </c>
      <c r="J201">
        <v>-8.9815000000000111</v>
      </c>
      <c r="K201">
        <v>10753.535131328574</v>
      </c>
      <c r="L201">
        <v>1215.1453654000002</v>
      </c>
      <c r="M201">
        <v>1451.4351442322418</v>
      </c>
      <c r="N201">
        <v>0.41023591575474228</v>
      </c>
      <c r="O201">
        <v>0.14182339258091201</v>
      </c>
      <c r="P201">
        <v>9.8398379654470926E-3</v>
      </c>
      <c r="Q201">
        <v>9002.8882299195247</v>
      </c>
      <c r="R201">
        <v>77.268500000000003</v>
      </c>
      <c r="S201">
        <v>55327.333117635259</v>
      </c>
      <c r="T201">
        <v>14.674155703812035</v>
      </c>
      <c r="U201">
        <v>15.726270930586207</v>
      </c>
      <c r="V201">
        <v>9.0590000000000011</v>
      </c>
      <c r="W201">
        <v>134.13681039849874</v>
      </c>
      <c r="X201">
        <v>0.11507911541942295</v>
      </c>
      <c r="Y201">
        <v>0.17025053611747837</v>
      </c>
      <c r="Z201">
        <v>0.29261734231968467</v>
      </c>
      <c r="AA201">
        <v>178.67804641507132</v>
      </c>
      <c r="AB201">
        <v>5.8885196398485986</v>
      </c>
      <c r="AC201">
        <v>1.3264366584714982</v>
      </c>
      <c r="AD201">
        <v>2.7532955677004125</v>
      </c>
      <c r="AE201">
        <v>1.3020459342152046</v>
      </c>
      <c r="AF201">
        <v>84.4</v>
      </c>
      <c r="AG201">
        <v>4.5988062053182323E-2</v>
      </c>
      <c r="AH201">
        <v>11.4925</v>
      </c>
      <c r="AI201">
        <v>3.4155348452862837</v>
      </c>
      <c r="AJ201">
        <v>-5037.5945000000065</v>
      </c>
      <c r="AK201">
        <v>0.52063729823118332</v>
      </c>
      <c r="AL201">
        <v>13067108.376499999</v>
      </c>
      <c r="AM201">
        <v>1215.1453654000002</v>
      </c>
    </row>
    <row r="202" spans="1:39" ht="15" x14ac:dyDescent="0.25">
      <c r="A202" t="s">
        <v>370</v>
      </c>
      <c r="B202">
        <v>839888</v>
      </c>
      <c r="C202">
        <v>0.33546318899106004</v>
      </c>
      <c r="D202">
        <v>716042</v>
      </c>
      <c r="E202">
        <v>2.4376726052473146E-3</v>
      </c>
      <c r="F202">
        <v>0.75254086143048982</v>
      </c>
      <c r="G202">
        <v>105.11111111111111</v>
      </c>
      <c r="H202">
        <v>79.289000000000001</v>
      </c>
      <c r="I202">
        <v>0</v>
      </c>
      <c r="J202">
        <v>13.143500000000003</v>
      </c>
      <c r="K202">
        <v>9995.0017671530677</v>
      </c>
      <c r="L202">
        <v>3664.3104794999999</v>
      </c>
      <c r="M202">
        <v>4247.1470646331472</v>
      </c>
      <c r="N202">
        <v>0.25176424761525185</v>
      </c>
      <c r="O202">
        <v>0.11812581785074691</v>
      </c>
      <c r="P202">
        <v>1.3955477377282109E-2</v>
      </c>
      <c r="Q202">
        <v>8623.3862780458057</v>
      </c>
      <c r="R202">
        <v>205.77350000000001</v>
      </c>
      <c r="S202">
        <v>61304.374581760996</v>
      </c>
      <c r="T202">
        <v>13.560055109136984</v>
      </c>
      <c r="U202">
        <v>17.807494548617768</v>
      </c>
      <c r="V202">
        <v>20.465</v>
      </c>
      <c r="W202">
        <v>179.0525521377962</v>
      </c>
      <c r="X202">
        <v>0.11502265289337768</v>
      </c>
      <c r="Y202">
        <v>0.15850753408185539</v>
      </c>
      <c r="Z202">
        <v>0.27899465234588594</v>
      </c>
      <c r="AA202">
        <v>151.88532825306407</v>
      </c>
      <c r="AB202">
        <v>5.6834814861064942</v>
      </c>
      <c r="AC202">
        <v>1.2574814618501315</v>
      </c>
      <c r="AD202">
        <v>2.6924803559396642</v>
      </c>
      <c r="AE202">
        <v>1.0847205149831201</v>
      </c>
      <c r="AF202">
        <v>63.75</v>
      </c>
      <c r="AG202">
        <v>5.8306462277103788E-2</v>
      </c>
      <c r="AH202">
        <v>46.923999999999999</v>
      </c>
      <c r="AI202">
        <v>3.9257759779871026</v>
      </c>
      <c r="AJ202">
        <v>-1189.5125000001863</v>
      </c>
      <c r="AK202">
        <v>0.38947648834945775</v>
      </c>
      <c r="AL202">
        <v>36624789.718000002</v>
      </c>
      <c r="AM202">
        <v>3664.3104794999999</v>
      </c>
    </row>
    <row r="203" spans="1:39" ht="15" x14ac:dyDescent="0.25">
      <c r="A203" t="s">
        <v>372</v>
      </c>
      <c r="B203">
        <v>468445.25</v>
      </c>
      <c r="C203">
        <v>0.40449433671443086</v>
      </c>
      <c r="D203">
        <v>431925.05</v>
      </c>
      <c r="E203">
        <v>7.4390219248898044E-4</v>
      </c>
      <c r="F203">
        <v>0.6473837357569775</v>
      </c>
      <c r="G203">
        <v>40.950000000000003</v>
      </c>
      <c r="H203">
        <v>24.279</v>
      </c>
      <c r="I203">
        <v>0</v>
      </c>
      <c r="J203">
        <v>22.864500000000007</v>
      </c>
      <c r="K203">
        <v>10251.695603066448</v>
      </c>
      <c r="L203">
        <v>958.45700545</v>
      </c>
      <c r="M203">
        <v>1119.0812024571007</v>
      </c>
      <c r="N203">
        <v>0.33938225564669744</v>
      </c>
      <c r="O203">
        <v>0.13216925655473075</v>
      </c>
      <c r="P203">
        <v>1.3366226577878886E-3</v>
      </c>
      <c r="Q203">
        <v>8780.2470874553601</v>
      </c>
      <c r="R203">
        <v>62.887500000000003</v>
      </c>
      <c r="S203">
        <v>52670.005748360178</v>
      </c>
      <c r="T203">
        <v>13.012919896640829</v>
      </c>
      <c r="U203">
        <v>15.240819009342081</v>
      </c>
      <c r="V203">
        <v>8.1830000000000016</v>
      </c>
      <c r="W203">
        <v>117.12782664670661</v>
      </c>
      <c r="X203">
        <v>0.1150472599513313</v>
      </c>
      <c r="Y203">
        <v>0.16244938374792256</v>
      </c>
      <c r="Z203">
        <v>0.28584734774330522</v>
      </c>
      <c r="AA203">
        <v>182.91269092210274</v>
      </c>
      <c r="AB203">
        <v>6.1487837533750174</v>
      </c>
      <c r="AC203">
        <v>1.5404330830490098</v>
      </c>
      <c r="AD203">
        <v>2.4923034048345838</v>
      </c>
      <c r="AE203">
        <v>1.3234203388955494</v>
      </c>
      <c r="AF203">
        <v>90.3</v>
      </c>
      <c r="AG203">
        <v>2.5273735408437616E-2</v>
      </c>
      <c r="AH203">
        <v>6.1304999999999996</v>
      </c>
      <c r="AI203">
        <v>3.409291861578823</v>
      </c>
      <c r="AJ203">
        <v>-3493.8294999999925</v>
      </c>
      <c r="AK203">
        <v>0.4773491231318237</v>
      </c>
      <c r="AL203">
        <v>9825809.4684999995</v>
      </c>
      <c r="AM203">
        <v>958.45700545</v>
      </c>
    </row>
    <row r="204" spans="1:39" ht="15" x14ac:dyDescent="0.25">
      <c r="A204" t="s">
        <v>373</v>
      </c>
      <c r="B204">
        <v>1855938.55</v>
      </c>
      <c r="C204">
        <v>0.31937483582224857</v>
      </c>
      <c r="D204">
        <v>1898147.3</v>
      </c>
      <c r="E204">
        <v>2.9227280538026167E-3</v>
      </c>
      <c r="F204">
        <v>0.76554050561082465</v>
      </c>
      <c r="G204">
        <v>113.31578947368421</v>
      </c>
      <c r="H204">
        <v>156.72750000000002</v>
      </c>
      <c r="I204">
        <v>0</v>
      </c>
      <c r="J204">
        <v>-46.938500000000019</v>
      </c>
      <c r="K204">
        <v>10816.001180088855</v>
      </c>
      <c r="L204">
        <v>6452.2931050500001</v>
      </c>
      <c r="M204">
        <v>7766.0985774977498</v>
      </c>
      <c r="N204">
        <v>0.31030683997181563</v>
      </c>
      <c r="O204">
        <v>0.13734632034251529</v>
      </c>
      <c r="P204">
        <v>2.3167108269307558E-2</v>
      </c>
      <c r="Q204">
        <v>8986.2379600370441</v>
      </c>
      <c r="R204">
        <v>372.54850000000005</v>
      </c>
      <c r="S204">
        <v>63964.176535739643</v>
      </c>
      <c r="T204">
        <v>13.178955223279655</v>
      </c>
      <c r="U204">
        <v>17.319337227367715</v>
      </c>
      <c r="V204">
        <v>34.741500000000002</v>
      </c>
      <c r="W204">
        <v>185.72292805578343</v>
      </c>
      <c r="X204">
        <v>0.11688925070414342</v>
      </c>
      <c r="Y204">
        <v>0.15429649227392506</v>
      </c>
      <c r="Z204">
        <v>0.27798523512491902</v>
      </c>
      <c r="AA204">
        <v>149.46800839614471</v>
      </c>
      <c r="AB204">
        <v>6.3504350264835123</v>
      </c>
      <c r="AC204">
        <v>1.144568307156054</v>
      </c>
      <c r="AD204">
        <v>3.3114186616831787</v>
      </c>
      <c r="AE204">
        <v>0.84980917965054315</v>
      </c>
      <c r="AF204">
        <v>30.05</v>
      </c>
      <c r="AG204">
        <v>9.1679554579658526E-2</v>
      </c>
      <c r="AH204">
        <v>108.48150000000001</v>
      </c>
      <c r="AI204">
        <v>3.7288860491072735</v>
      </c>
      <c r="AJ204">
        <v>48316.501500000246</v>
      </c>
      <c r="AK204">
        <v>0.40423337560112443</v>
      </c>
      <c r="AL204">
        <v>69788009.838499993</v>
      </c>
      <c r="AM204">
        <v>6452.2931050500001</v>
      </c>
    </row>
    <row r="205" spans="1:39" ht="15" x14ac:dyDescent="0.25">
      <c r="A205" t="s">
        <v>374</v>
      </c>
      <c r="B205">
        <v>2062357.8</v>
      </c>
      <c r="C205">
        <v>0.31419621026242878</v>
      </c>
      <c r="D205">
        <v>1778570.85</v>
      </c>
      <c r="E205">
        <v>2.4685754596741115E-3</v>
      </c>
      <c r="F205">
        <v>0.78539944546507068</v>
      </c>
      <c r="G205">
        <v>110.15789473684211</v>
      </c>
      <c r="H205">
        <v>120.12999999999997</v>
      </c>
      <c r="I205">
        <v>0</v>
      </c>
      <c r="J205">
        <v>-54.2545</v>
      </c>
      <c r="K205">
        <v>10856.537777128251</v>
      </c>
      <c r="L205">
        <v>5814.5383858000005</v>
      </c>
      <c r="M205">
        <v>6834.7900191980443</v>
      </c>
      <c r="N205">
        <v>0.22770228153164704</v>
      </c>
      <c r="O205">
        <v>0.12387726441174712</v>
      </c>
      <c r="P205">
        <v>1.5855802083128798E-2</v>
      </c>
      <c r="Q205">
        <v>9235.9466003619564</v>
      </c>
      <c r="R205">
        <v>339.03749999999997</v>
      </c>
      <c r="S205">
        <v>65518.80968159865</v>
      </c>
      <c r="T205">
        <v>13.491280463075618</v>
      </c>
      <c r="U205">
        <v>17.150133497916897</v>
      </c>
      <c r="V205">
        <v>32.454999999999998</v>
      </c>
      <c r="W205">
        <v>179.15693686026805</v>
      </c>
      <c r="X205">
        <v>0.11181857358229096</v>
      </c>
      <c r="Y205">
        <v>0.16096103919750607</v>
      </c>
      <c r="Z205">
        <v>0.28033759949515724</v>
      </c>
      <c r="AA205">
        <v>150.96957690463751</v>
      </c>
      <c r="AB205">
        <v>6.5229624863183551</v>
      </c>
      <c r="AC205">
        <v>1.1660081071438011</v>
      </c>
      <c r="AD205">
        <v>3.4019075346335872</v>
      </c>
      <c r="AE205">
        <v>0.90869076228985912</v>
      </c>
      <c r="AF205">
        <v>33.450000000000003</v>
      </c>
      <c r="AG205">
        <v>0.10225792179695858</v>
      </c>
      <c r="AH205">
        <v>103.10550000000001</v>
      </c>
      <c r="AI205">
        <v>4.1319065981133409</v>
      </c>
      <c r="AJ205">
        <v>26876.200500000268</v>
      </c>
      <c r="AK205">
        <v>0.34565493518749296</v>
      </c>
      <c r="AL205">
        <v>63125755.642000005</v>
      </c>
      <c r="AM205">
        <v>5814.5383858000005</v>
      </c>
    </row>
    <row r="206" spans="1:39" ht="15" x14ac:dyDescent="0.25">
      <c r="A206" t="s">
        <v>376</v>
      </c>
      <c r="B206">
        <v>105013.17391304347</v>
      </c>
      <c r="C206">
        <v>0.29266558799581499</v>
      </c>
      <c r="D206">
        <v>18681.08695652174</v>
      </c>
      <c r="E206">
        <v>5.4268015735580103E-3</v>
      </c>
      <c r="F206">
        <v>0.69966406788637703</v>
      </c>
      <c r="G206">
        <v>47.523809523809526</v>
      </c>
      <c r="H206">
        <v>34.353913043478265</v>
      </c>
      <c r="I206">
        <v>0</v>
      </c>
      <c r="J206">
        <v>49.419565217391295</v>
      </c>
      <c r="K206">
        <v>10001.556135071371</v>
      </c>
      <c r="L206">
        <v>1429.4514699565218</v>
      </c>
      <c r="M206">
        <v>1704.3644127945904</v>
      </c>
      <c r="N206">
        <v>0.40721669119959153</v>
      </c>
      <c r="O206">
        <v>0.13127348617740503</v>
      </c>
      <c r="P206">
        <v>9.0346032922086902E-4</v>
      </c>
      <c r="Q206">
        <v>8388.3112154920764</v>
      </c>
      <c r="R206">
        <v>89.382173913043474</v>
      </c>
      <c r="S206">
        <v>53210.704473705977</v>
      </c>
      <c r="T206">
        <v>13.674548470417699</v>
      </c>
      <c r="U206">
        <v>15.992578915647995</v>
      </c>
      <c r="V206">
        <v>11.461304347826088</v>
      </c>
      <c r="W206">
        <v>124.71978987519438</v>
      </c>
      <c r="X206">
        <v>0.11590476768094173</v>
      </c>
      <c r="Y206">
        <v>0.1565194353191264</v>
      </c>
      <c r="Z206">
        <v>0.27925095322846111</v>
      </c>
      <c r="AA206">
        <v>187.62168047907164</v>
      </c>
      <c r="AB206">
        <v>5.69383741616695</v>
      </c>
      <c r="AC206">
        <v>1.4754690176395922</v>
      </c>
      <c r="AD206">
        <v>2.6761795976662115</v>
      </c>
      <c r="AE206">
        <v>1.260459329870147</v>
      </c>
      <c r="AF206">
        <v>85.478260869565219</v>
      </c>
      <c r="AG206">
        <v>2.2134521350578661E-2</v>
      </c>
      <c r="AH206">
        <v>11.824347826086955</v>
      </c>
      <c r="AI206">
        <v>3.0100027733456667</v>
      </c>
      <c r="AJ206">
        <v>-10503.009999999776</v>
      </c>
      <c r="AK206">
        <v>0.51279357290271899</v>
      </c>
      <c r="AL206">
        <v>14296739.119130434</v>
      </c>
      <c r="AM206">
        <v>1429.4514699565218</v>
      </c>
    </row>
    <row r="207" spans="1:39" ht="15" x14ac:dyDescent="0.25">
      <c r="A207" t="s">
        <v>377</v>
      </c>
      <c r="B207">
        <v>574067.44999999995</v>
      </c>
      <c r="C207">
        <v>0.34992769587400407</v>
      </c>
      <c r="D207">
        <v>466682.9</v>
      </c>
      <c r="E207">
        <v>3.1506836633057272E-3</v>
      </c>
      <c r="F207">
        <v>0.6505011657699713</v>
      </c>
      <c r="G207">
        <v>28.736842105263158</v>
      </c>
      <c r="H207">
        <v>28.509500000000003</v>
      </c>
      <c r="I207">
        <v>0</v>
      </c>
      <c r="J207">
        <v>23.064500000000024</v>
      </c>
      <c r="K207">
        <v>10576.760094721982</v>
      </c>
      <c r="L207">
        <v>968.69526535</v>
      </c>
      <c r="M207">
        <v>1181.3632037081732</v>
      </c>
      <c r="N207">
        <v>0.48365478913610749</v>
      </c>
      <c r="O207">
        <v>0.14892776455129594</v>
      </c>
      <c r="P207">
        <v>1.2397823577325691E-3</v>
      </c>
      <c r="Q207">
        <v>8672.7412825623614</v>
      </c>
      <c r="R207">
        <v>63.723500000000001</v>
      </c>
      <c r="S207">
        <v>52081.196144279609</v>
      </c>
      <c r="T207">
        <v>14.671981294185036</v>
      </c>
      <c r="U207">
        <v>15.201538919707803</v>
      </c>
      <c r="V207">
        <v>9.4124999999999996</v>
      </c>
      <c r="W207">
        <v>102.9158316440903</v>
      </c>
      <c r="X207">
        <v>0.11501565404888628</v>
      </c>
      <c r="Y207">
        <v>0.17489787370732049</v>
      </c>
      <c r="Z207">
        <v>0.29681515756129112</v>
      </c>
      <c r="AA207">
        <v>202.24703991839326</v>
      </c>
      <c r="AB207">
        <v>5.589306270680126</v>
      </c>
      <c r="AC207">
        <v>1.37950666804481</v>
      </c>
      <c r="AD207">
        <v>2.422700739986448</v>
      </c>
      <c r="AE207">
        <v>1.3701400298149653</v>
      </c>
      <c r="AF207">
        <v>69.349999999999994</v>
      </c>
      <c r="AG207">
        <v>2.2597635146697909E-2</v>
      </c>
      <c r="AH207">
        <v>9.0189999999999984</v>
      </c>
      <c r="AI207">
        <v>3.4544053992210735</v>
      </c>
      <c r="AJ207">
        <v>-22537.180000000109</v>
      </c>
      <c r="AK207">
        <v>0.5278838757680433</v>
      </c>
      <c r="AL207">
        <v>10245657.4265</v>
      </c>
      <c r="AM207">
        <v>968.69526535</v>
      </c>
    </row>
    <row r="208" spans="1:39" ht="15" x14ac:dyDescent="0.25">
      <c r="A208" t="s">
        <v>378</v>
      </c>
      <c r="B208">
        <v>374928.25</v>
      </c>
      <c r="C208">
        <v>0.33870658821701527</v>
      </c>
      <c r="D208">
        <v>338913.4</v>
      </c>
      <c r="E208">
        <v>3.7840180128303424E-3</v>
      </c>
      <c r="F208">
        <v>0.68171684637116381</v>
      </c>
      <c r="G208">
        <v>48.55</v>
      </c>
      <c r="H208">
        <v>30.621999999999996</v>
      </c>
      <c r="I208">
        <v>0</v>
      </c>
      <c r="J208">
        <v>41.451499999999982</v>
      </c>
      <c r="K208">
        <v>10090.564168119396</v>
      </c>
      <c r="L208">
        <v>1148.8704877499999</v>
      </c>
      <c r="M208">
        <v>1379.511362681719</v>
      </c>
      <c r="N208">
        <v>0.40943480232591617</v>
      </c>
      <c r="O208">
        <v>0.13934958353185362</v>
      </c>
      <c r="P208">
        <v>1.8054884098053117E-3</v>
      </c>
      <c r="Q208">
        <v>8403.5200369528829</v>
      </c>
      <c r="R208">
        <v>70.424999999999997</v>
      </c>
      <c r="S208">
        <v>54604.342257720986</v>
      </c>
      <c r="T208">
        <v>15.336883209087683</v>
      </c>
      <c r="U208">
        <v>16.313389957401487</v>
      </c>
      <c r="V208">
        <v>9.8105000000000011</v>
      </c>
      <c r="W208">
        <v>117.10621148259514</v>
      </c>
      <c r="X208">
        <v>0.11677566076781533</v>
      </c>
      <c r="Y208">
        <v>0.17334069241835789</v>
      </c>
      <c r="Z208">
        <v>0.29644840937418199</v>
      </c>
      <c r="AA208">
        <v>182.46181987887874</v>
      </c>
      <c r="AB208">
        <v>5.4173556326774008</v>
      </c>
      <c r="AC208">
        <v>1.3897748598688136</v>
      </c>
      <c r="AD208">
        <v>2.6387870483005371</v>
      </c>
      <c r="AE208">
        <v>1.3621980857608764</v>
      </c>
      <c r="AF208">
        <v>79.150000000000006</v>
      </c>
      <c r="AG208">
        <v>2.6502785552643193E-2</v>
      </c>
      <c r="AH208">
        <v>8.8180000000000014</v>
      </c>
      <c r="AI208">
        <v>3.307224710145964</v>
      </c>
      <c r="AJ208">
        <v>-12761.920999999973</v>
      </c>
      <c r="AK208">
        <v>0.48424590871237938</v>
      </c>
      <c r="AL208">
        <v>11592751.377500001</v>
      </c>
      <c r="AM208">
        <v>1148.8704877499999</v>
      </c>
    </row>
    <row r="209" spans="1:39" ht="15" x14ac:dyDescent="0.25">
      <c r="A209" t="s">
        <v>380</v>
      </c>
      <c r="B209">
        <v>631229.80000000005</v>
      </c>
      <c r="C209">
        <v>0.34748105396987167</v>
      </c>
      <c r="D209">
        <v>676596.75</v>
      </c>
      <c r="E209">
        <v>7.0391899794996684E-3</v>
      </c>
      <c r="F209">
        <v>0.66041242153512203</v>
      </c>
      <c r="G209">
        <v>16.25</v>
      </c>
      <c r="H209">
        <v>36.524999999999999</v>
      </c>
      <c r="I209">
        <v>0</v>
      </c>
      <c r="J209">
        <v>-9.998999999999981</v>
      </c>
      <c r="K209">
        <v>10887.431677163184</v>
      </c>
      <c r="L209">
        <v>1177.1867028000001</v>
      </c>
      <c r="M209">
        <v>1475.7940016088894</v>
      </c>
      <c r="N209">
        <v>0.61803695762065314</v>
      </c>
      <c r="O209">
        <v>0.15719263478754955</v>
      </c>
      <c r="P209">
        <v>1.6853425164258492E-3</v>
      </c>
      <c r="Q209">
        <v>8684.5046016094348</v>
      </c>
      <c r="R209">
        <v>76.569000000000003</v>
      </c>
      <c r="S209">
        <v>51184.637764630585</v>
      </c>
      <c r="T209">
        <v>13.053585654768899</v>
      </c>
      <c r="U209">
        <v>15.374194553931742</v>
      </c>
      <c r="V209">
        <v>10.635999999999999</v>
      </c>
      <c r="W209">
        <v>110.67945682587438</v>
      </c>
      <c r="X209">
        <v>0.10973945828874593</v>
      </c>
      <c r="Y209">
        <v>0.18653437529722033</v>
      </c>
      <c r="Z209">
        <v>0.30246836348500911</v>
      </c>
      <c r="AA209">
        <v>177.08834928576124</v>
      </c>
      <c r="AB209">
        <v>6.4185566762549593</v>
      </c>
      <c r="AC209">
        <v>1.6082038082459951</v>
      </c>
      <c r="AD209">
        <v>2.9094494835010307</v>
      </c>
      <c r="AE209">
        <v>1.3373431743993487</v>
      </c>
      <c r="AF209">
        <v>69.3</v>
      </c>
      <c r="AG209">
        <v>2.8252853805490225E-2</v>
      </c>
      <c r="AH209">
        <v>15.722999999999999</v>
      </c>
      <c r="AI209">
        <v>3.0225491595290448</v>
      </c>
      <c r="AJ209">
        <v>-26620.427500000107</v>
      </c>
      <c r="AK209">
        <v>0.58644100711766523</v>
      </c>
      <c r="AL209">
        <v>12816539.798</v>
      </c>
      <c r="AM209">
        <v>1177.1867028000001</v>
      </c>
    </row>
    <row r="210" spans="1:39" ht="15" x14ac:dyDescent="0.25">
      <c r="A210" t="s">
        <v>381</v>
      </c>
      <c r="B210">
        <v>1016957.9</v>
      </c>
      <c r="C210">
        <v>0.43014025338925554</v>
      </c>
      <c r="D210">
        <v>895405.2</v>
      </c>
      <c r="E210">
        <v>3.4285336817640138E-3</v>
      </c>
      <c r="F210">
        <v>0.70497063484251532</v>
      </c>
      <c r="G210">
        <v>58.222222222222221</v>
      </c>
      <c r="H210">
        <v>49.653999999999996</v>
      </c>
      <c r="I210">
        <v>0</v>
      </c>
      <c r="J210">
        <v>17.028999999999968</v>
      </c>
      <c r="K210">
        <v>11186.538742047986</v>
      </c>
      <c r="L210">
        <v>2090.8511493000001</v>
      </c>
      <c r="M210">
        <v>2514.1954598694856</v>
      </c>
      <c r="N210">
        <v>0.41667659892559727</v>
      </c>
      <c r="O210">
        <v>0.13479237048718398</v>
      </c>
      <c r="P210">
        <v>9.65883858196275E-3</v>
      </c>
      <c r="Q210">
        <v>9302.9311995950266</v>
      </c>
      <c r="R210">
        <v>133.11600000000001</v>
      </c>
      <c r="S210">
        <v>58544.909940202546</v>
      </c>
      <c r="T210">
        <v>13.134409086811504</v>
      </c>
      <c r="U210">
        <v>15.706986006941314</v>
      </c>
      <c r="V210">
        <v>14.594999999999999</v>
      </c>
      <c r="W210">
        <v>143.25804380267215</v>
      </c>
      <c r="X210">
        <v>0.1123253648620116</v>
      </c>
      <c r="Y210">
        <v>0.17084894062136241</v>
      </c>
      <c r="Z210">
        <v>0.29007394431612055</v>
      </c>
      <c r="AA210">
        <v>190.41561142852802</v>
      </c>
      <c r="AB210">
        <v>5.8503463498293398</v>
      </c>
      <c r="AC210">
        <v>1.2036183193107188</v>
      </c>
      <c r="AD210">
        <v>2.8981483266675996</v>
      </c>
      <c r="AE210">
        <v>1.3099547704898791</v>
      </c>
      <c r="AF210">
        <v>104.75</v>
      </c>
      <c r="AG210">
        <v>4.121565934908672E-2</v>
      </c>
      <c r="AH210">
        <v>23.036999999999999</v>
      </c>
      <c r="AI210">
        <v>3.4597766639718648</v>
      </c>
      <c r="AJ210">
        <v>-18013.274499999941</v>
      </c>
      <c r="AK210">
        <v>0.44933601444404953</v>
      </c>
      <c r="AL210">
        <v>23389387.385499999</v>
      </c>
      <c r="AM210">
        <v>2090.8511493000001</v>
      </c>
    </row>
    <row r="211" spans="1:39" ht="15" x14ac:dyDescent="0.25">
      <c r="A211" t="s">
        <v>382</v>
      </c>
      <c r="B211">
        <v>628697</v>
      </c>
      <c r="C211">
        <v>0.38761203309699316</v>
      </c>
      <c r="D211">
        <v>599483.5</v>
      </c>
      <c r="E211">
        <v>3.2303436357165372E-3</v>
      </c>
      <c r="F211">
        <v>0.66304084685459308</v>
      </c>
      <c r="G211">
        <v>29.94736842105263</v>
      </c>
      <c r="H211">
        <v>28.446499999999997</v>
      </c>
      <c r="I211">
        <v>0</v>
      </c>
      <c r="J211">
        <v>16.539500000000032</v>
      </c>
      <c r="K211">
        <v>10317.193342323073</v>
      </c>
      <c r="L211">
        <v>1182.3500968000001</v>
      </c>
      <c r="M211">
        <v>1449.3054649508169</v>
      </c>
      <c r="N211">
        <v>0.4908266938622034</v>
      </c>
      <c r="O211">
        <v>0.14894487916618235</v>
      </c>
      <c r="P211">
        <v>7.5267909429582085E-4</v>
      </c>
      <c r="Q211">
        <v>8416.8140133342858</v>
      </c>
      <c r="R211">
        <v>73.113500000000002</v>
      </c>
      <c r="S211">
        <v>53614.738071628337</v>
      </c>
      <c r="T211">
        <v>14.604006100104627</v>
      </c>
      <c r="U211">
        <v>16.171433412434084</v>
      </c>
      <c r="V211">
        <v>9.6289999999999996</v>
      </c>
      <c r="W211">
        <v>122.79053866445112</v>
      </c>
      <c r="X211">
        <v>0.11195685145890999</v>
      </c>
      <c r="Y211">
        <v>0.17801039387980883</v>
      </c>
      <c r="Z211">
        <v>0.29714476999302497</v>
      </c>
      <c r="AA211">
        <v>195.41893777937739</v>
      </c>
      <c r="AB211">
        <v>5.4569143242087552</v>
      </c>
      <c r="AC211">
        <v>1.3898368408888675</v>
      </c>
      <c r="AD211">
        <v>2.543518532063556</v>
      </c>
      <c r="AE211">
        <v>1.2792931144225814</v>
      </c>
      <c r="AF211">
        <v>77.45</v>
      </c>
      <c r="AG211">
        <v>1.7994195846888765E-2</v>
      </c>
      <c r="AH211">
        <v>10.4605</v>
      </c>
      <c r="AI211">
        <v>3.1733874847834036</v>
      </c>
      <c r="AJ211">
        <v>-28640.222999999998</v>
      </c>
      <c r="AK211">
        <v>0.48899598013247647</v>
      </c>
      <c r="AL211">
        <v>12198534.547</v>
      </c>
      <c r="AM211">
        <v>1182.3500968000001</v>
      </c>
    </row>
    <row r="212" spans="1:39" ht="15" x14ac:dyDescent="0.25">
      <c r="A212" t="s">
        <v>383</v>
      </c>
      <c r="B212">
        <v>795339.6</v>
      </c>
      <c r="C212">
        <v>0.35310107792752982</v>
      </c>
      <c r="D212">
        <v>891031.1</v>
      </c>
      <c r="E212">
        <v>4.1566204888885518E-3</v>
      </c>
      <c r="F212">
        <v>0.69683248397728281</v>
      </c>
      <c r="G212">
        <v>40.6</v>
      </c>
      <c r="H212">
        <v>40.334000000000003</v>
      </c>
      <c r="I212">
        <v>0</v>
      </c>
      <c r="J212">
        <v>-6.4194999999999993</v>
      </c>
      <c r="K212">
        <v>10436.789842986214</v>
      </c>
      <c r="L212">
        <v>1569.5213350500001</v>
      </c>
      <c r="M212">
        <v>1909.4659982619821</v>
      </c>
      <c r="N212">
        <v>0.47365824238784054</v>
      </c>
      <c r="O212">
        <v>0.1484533918059657</v>
      </c>
      <c r="P212">
        <v>3.7667999905281065E-3</v>
      </c>
      <c r="Q212">
        <v>8578.7148568814318</v>
      </c>
      <c r="R212">
        <v>97.503500000000003</v>
      </c>
      <c r="S212">
        <v>54408.572240996473</v>
      </c>
      <c r="T212">
        <v>15.538416569661601</v>
      </c>
      <c r="U212">
        <v>16.09707687467629</v>
      </c>
      <c r="V212">
        <v>11.407999999999999</v>
      </c>
      <c r="W212">
        <v>137.58076218881484</v>
      </c>
      <c r="X212">
        <v>0.11828263309275161</v>
      </c>
      <c r="Y212">
        <v>0.16846440550641315</v>
      </c>
      <c r="Z212">
        <v>0.29291787944251146</v>
      </c>
      <c r="AA212">
        <v>182.07876096879951</v>
      </c>
      <c r="AB212">
        <v>5.5815946272699115</v>
      </c>
      <c r="AC212">
        <v>1.3335475712663569</v>
      </c>
      <c r="AD212">
        <v>2.7918542952272141</v>
      </c>
      <c r="AE212">
        <v>1.3056741353749206</v>
      </c>
      <c r="AF212">
        <v>108.8</v>
      </c>
      <c r="AG212">
        <v>3.952632654669247E-2</v>
      </c>
      <c r="AH212">
        <v>9.1219999999999999</v>
      </c>
      <c r="AI212">
        <v>3.156020287265823</v>
      </c>
      <c r="AJ212">
        <v>30728.005000000005</v>
      </c>
      <c r="AK212">
        <v>0.56370353334128909</v>
      </c>
      <c r="AL212">
        <v>16380764.328000003</v>
      </c>
      <c r="AM212">
        <v>1569.5213350500001</v>
      </c>
    </row>
    <row r="213" spans="1:39" ht="15" x14ac:dyDescent="0.25">
      <c r="A213" t="s">
        <v>385</v>
      </c>
      <c r="B213">
        <v>-81090.2</v>
      </c>
      <c r="C213">
        <v>0.32860956676816777</v>
      </c>
      <c r="D213">
        <v>-103141.05</v>
      </c>
      <c r="E213">
        <v>3.4729852539728116E-3</v>
      </c>
      <c r="F213">
        <v>0.79180634081569312</v>
      </c>
      <c r="G213">
        <v>65.555555555555557</v>
      </c>
      <c r="H213">
        <v>45.661500000000004</v>
      </c>
      <c r="I213">
        <v>0</v>
      </c>
      <c r="J213">
        <v>-18.670000000000002</v>
      </c>
      <c r="K213">
        <v>11088.639950936054</v>
      </c>
      <c r="L213">
        <v>3756.5027725500004</v>
      </c>
      <c r="M213">
        <v>4294.049964003575</v>
      </c>
      <c r="N213">
        <v>0.13182294764123156</v>
      </c>
      <c r="O213">
        <v>0.10140658521101345</v>
      </c>
      <c r="P213">
        <v>1.5864397035848785E-2</v>
      </c>
      <c r="Q213">
        <v>9700.5174762017123</v>
      </c>
      <c r="R213">
        <v>216.01350000000002</v>
      </c>
      <c r="S213">
        <v>67346.331826483074</v>
      </c>
      <c r="T213">
        <v>14.456966809944751</v>
      </c>
      <c r="U213">
        <v>17.390129656479811</v>
      </c>
      <c r="V213">
        <v>21.360999999999997</v>
      </c>
      <c r="W213">
        <v>175.8580016174337</v>
      </c>
      <c r="X213">
        <v>0.11674790719636388</v>
      </c>
      <c r="Y213">
        <v>0.14466474576055008</v>
      </c>
      <c r="Z213">
        <v>0.26926588144826719</v>
      </c>
      <c r="AA213">
        <v>162.02362592343823</v>
      </c>
      <c r="AB213">
        <v>6.1467629240956336</v>
      </c>
      <c r="AC213">
        <v>1.2937787899031645</v>
      </c>
      <c r="AD213">
        <v>3.0985950727701757</v>
      </c>
      <c r="AE213">
        <v>0.92140994151994104</v>
      </c>
      <c r="AF213">
        <v>33.1</v>
      </c>
      <c r="AG213">
        <v>8.8774677617372538E-2</v>
      </c>
      <c r="AH213">
        <v>88.982000000000014</v>
      </c>
      <c r="AI213">
        <v>6.8377034118916482</v>
      </c>
      <c r="AJ213">
        <v>-7551.4955000001937</v>
      </c>
      <c r="AK213">
        <v>0.31679613396045098</v>
      </c>
      <c r="AL213">
        <v>41654506.719499998</v>
      </c>
      <c r="AM213">
        <v>3756.5027725500004</v>
      </c>
    </row>
    <row r="214" spans="1:39" ht="15" x14ac:dyDescent="0.25">
      <c r="A214" t="s">
        <v>386</v>
      </c>
      <c r="B214">
        <v>441283.65</v>
      </c>
      <c r="C214">
        <v>0.3283648095035322</v>
      </c>
      <c r="D214">
        <v>378338.95</v>
      </c>
      <c r="E214">
        <v>3.3887548196604601E-3</v>
      </c>
      <c r="F214">
        <v>0.67136807767081008</v>
      </c>
      <c r="G214">
        <v>33.89473684210526</v>
      </c>
      <c r="H214">
        <v>39.612000000000002</v>
      </c>
      <c r="I214">
        <v>0</v>
      </c>
      <c r="J214">
        <v>39.046999999999997</v>
      </c>
      <c r="K214">
        <v>10197.01900766367</v>
      </c>
      <c r="L214">
        <v>1157.5240693999999</v>
      </c>
      <c r="M214">
        <v>1408.4436262131981</v>
      </c>
      <c r="N214">
        <v>0.46668755987943528</v>
      </c>
      <c r="O214">
        <v>0.14214579895110732</v>
      </c>
      <c r="P214">
        <v>8.9146979944432767E-4</v>
      </c>
      <c r="Q214">
        <v>8380.3815202990008</v>
      </c>
      <c r="R214">
        <v>72.063999999999993</v>
      </c>
      <c r="S214">
        <v>53800.863759991102</v>
      </c>
      <c r="T214">
        <v>14.786856127886319</v>
      </c>
      <c r="U214">
        <v>16.062445456816157</v>
      </c>
      <c r="V214">
        <v>8.307500000000001</v>
      </c>
      <c r="W214">
        <v>139.33482628949741</v>
      </c>
      <c r="X214">
        <v>0.11541173758668771</v>
      </c>
      <c r="Y214">
        <v>0.16886035291210191</v>
      </c>
      <c r="Z214">
        <v>0.29144290082321539</v>
      </c>
      <c r="AA214">
        <v>199.30293986852627</v>
      </c>
      <c r="AB214">
        <v>5.5209098000220624</v>
      </c>
      <c r="AC214">
        <v>1.437373752129137</v>
      </c>
      <c r="AD214">
        <v>2.6903361733383413</v>
      </c>
      <c r="AE214">
        <v>1.1431676139485847</v>
      </c>
      <c r="AF214">
        <v>58.9</v>
      </c>
      <c r="AG214">
        <v>3.0559812385624541E-2</v>
      </c>
      <c r="AH214">
        <v>12.764000000000001</v>
      </c>
      <c r="AI214">
        <v>3.2667688935980759</v>
      </c>
      <c r="AJ214">
        <v>-24238.156499999925</v>
      </c>
      <c r="AK214">
        <v>0.48308666681488233</v>
      </c>
      <c r="AL214">
        <v>11803294.937500002</v>
      </c>
      <c r="AM214">
        <v>1157.5240693999999</v>
      </c>
    </row>
    <row r="215" spans="1:39" ht="15" x14ac:dyDescent="0.25">
      <c r="A215" t="s">
        <v>387</v>
      </c>
      <c r="B215">
        <v>657045.35</v>
      </c>
      <c r="C215">
        <v>0.3551798094329891</v>
      </c>
      <c r="D215">
        <v>611190.5</v>
      </c>
      <c r="E215">
        <v>2.4301359454451674E-3</v>
      </c>
      <c r="F215">
        <v>0.72145236331528351</v>
      </c>
      <c r="G215">
        <v>41.555555555555557</v>
      </c>
      <c r="H215">
        <v>53.427499999999995</v>
      </c>
      <c r="I215">
        <v>0</v>
      </c>
      <c r="J215">
        <v>52.881999999999991</v>
      </c>
      <c r="K215">
        <v>11359.669272417252</v>
      </c>
      <c r="L215">
        <v>1955.35594165</v>
      </c>
      <c r="M215">
        <v>2361.9100265996117</v>
      </c>
      <c r="N215">
        <v>0.39447979368866637</v>
      </c>
      <c r="O215">
        <v>0.13788011533209543</v>
      </c>
      <c r="P215">
        <v>1.3064737782954841E-2</v>
      </c>
      <c r="Q215">
        <v>9404.3365567901856</v>
      </c>
      <c r="R215">
        <v>124.13300000000001</v>
      </c>
      <c r="S215">
        <v>61055.943827185372</v>
      </c>
      <c r="T215">
        <v>13.955193220175138</v>
      </c>
      <c r="U215">
        <v>15.752104127427843</v>
      </c>
      <c r="V215">
        <v>14.847999999999999</v>
      </c>
      <c r="W215">
        <v>131.69153701845369</v>
      </c>
      <c r="X215">
        <v>0.11438297694295008</v>
      </c>
      <c r="Y215">
        <v>0.15579412871640655</v>
      </c>
      <c r="Z215">
        <v>0.27681190461081251</v>
      </c>
      <c r="AA215">
        <v>191.15578500996241</v>
      </c>
      <c r="AB215">
        <v>5.8057838765618905</v>
      </c>
      <c r="AC215">
        <v>1.2166567458831132</v>
      </c>
      <c r="AD215">
        <v>3.0533793638249063</v>
      </c>
      <c r="AE215">
        <v>1.0698526974437814</v>
      </c>
      <c r="AF215">
        <v>46.9</v>
      </c>
      <c r="AG215">
        <v>5.305581096793778E-2</v>
      </c>
      <c r="AH215">
        <v>38.784999999999997</v>
      </c>
      <c r="AI215">
        <v>3.533023949162597</v>
      </c>
      <c r="AJ215">
        <v>-14717.883999999845</v>
      </c>
      <c r="AK215">
        <v>0.44667144639131989</v>
      </c>
      <c r="AL215">
        <v>22212196.807</v>
      </c>
      <c r="AM215">
        <v>1955.35594165</v>
      </c>
    </row>
    <row r="216" spans="1:39" ht="15" x14ac:dyDescent="0.25">
      <c r="A216" t="s">
        <v>388</v>
      </c>
      <c r="B216">
        <v>780189.85</v>
      </c>
      <c r="C216">
        <v>0.30585884318489864</v>
      </c>
      <c r="D216">
        <v>790983.4</v>
      </c>
      <c r="E216">
        <v>2.9848840947629793E-3</v>
      </c>
      <c r="F216">
        <v>0.75782609178604632</v>
      </c>
      <c r="G216">
        <v>70.05263157894737</v>
      </c>
      <c r="H216">
        <v>51.863500000000002</v>
      </c>
      <c r="I216">
        <v>0</v>
      </c>
      <c r="J216">
        <v>-3.0714999999999861</v>
      </c>
      <c r="K216">
        <v>10229.053413622178</v>
      </c>
      <c r="L216">
        <v>2676.0143008</v>
      </c>
      <c r="M216">
        <v>3060.0994677399081</v>
      </c>
      <c r="N216">
        <v>0.19435528500147245</v>
      </c>
      <c r="O216">
        <v>0.10861175039801195</v>
      </c>
      <c r="P216">
        <v>9.5121334898659905E-3</v>
      </c>
      <c r="Q216">
        <v>8945.1645304578597</v>
      </c>
      <c r="R216">
        <v>154.10750000000002</v>
      </c>
      <c r="S216">
        <v>61423.876180588217</v>
      </c>
      <c r="T216">
        <v>13.304998134419153</v>
      </c>
      <c r="U216">
        <v>17.364594849699067</v>
      </c>
      <c r="V216">
        <v>16.086000000000002</v>
      </c>
      <c r="W216">
        <v>166.35672639562347</v>
      </c>
      <c r="X216">
        <v>0.11175278277299401</v>
      </c>
      <c r="Y216">
        <v>0.16335163293919497</v>
      </c>
      <c r="Z216">
        <v>0.28034200185023439</v>
      </c>
      <c r="AA216">
        <v>157.33820999167662</v>
      </c>
      <c r="AB216">
        <v>5.6672170175088166</v>
      </c>
      <c r="AC216">
        <v>1.2102505609333856</v>
      </c>
      <c r="AD216">
        <v>2.8333025966934673</v>
      </c>
      <c r="AE216">
        <v>1.038153462930228</v>
      </c>
      <c r="AF216">
        <v>43.95</v>
      </c>
      <c r="AG216">
        <v>5.1000647769426144E-2</v>
      </c>
      <c r="AH216">
        <v>50.322999999999993</v>
      </c>
      <c r="AI216">
        <v>4.5926419088934134</v>
      </c>
      <c r="AJ216">
        <v>-5328.4604999999283</v>
      </c>
      <c r="AK216">
        <v>0.35887046631735248</v>
      </c>
      <c r="AL216">
        <v>27373093.218499999</v>
      </c>
      <c r="AM216">
        <v>2676.0143008</v>
      </c>
    </row>
    <row r="217" spans="1:39" ht="15" x14ac:dyDescent="0.25">
      <c r="A217" t="s">
        <v>389</v>
      </c>
      <c r="B217">
        <v>465944.68421052629</v>
      </c>
      <c r="C217">
        <v>0.35210310430965119</v>
      </c>
      <c r="D217">
        <v>573369.19999999995</v>
      </c>
      <c r="E217">
        <v>4.0734595260865075E-3</v>
      </c>
      <c r="F217">
        <v>0.70735344770798492</v>
      </c>
      <c r="G217">
        <v>52.25</v>
      </c>
      <c r="H217">
        <v>43.073</v>
      </c>
      <c r="I217">
        <v>0</v>
      </c>
      <c r="J217">
        <v>-1.4549999999999841</v>
      </c>
      <c r="K217">
        <v>10300.765199469875</v>
      </c>
      <c r="L217">
        <v>1677.66159745</v>
      </c>
      <c r="M217">
        <v>2002.6313601271606</v>
      </c>
      <c r="N217">
        <v>0.40819608152257886</v>
      </c>
      <c r="O217">
        <v>0.14364081568433348</v>
      </c>
      <c r="P217">
        <v>4.4894867722121016E-3</v>
      </c>
      <c r="Q217">
        <v>8629.2457731225695</v>
      </c>
      <c r="R217">
        <v>102.19450000000001</v>
      </c>
      <c r="S217">
        <v>54948.07019457993</v>
      </c>
      <c r="T217">
        <v>14.571723527195688</v>
      </c>
      <c r="U217">
        <v>16.416358976755106</v>
      </c>
      <c r="V217">
        <v>12.104499999999998</v>
      </c>
      <c r="W217">
        <v>138.59817402205792</v>
      </c>
      <c r="X217">
        <v>0.11334453385291712</v>
      </c>
      <c r="Y217">
        <v>0.16057563358978413</v>
      </c>
      <c r="Z217">
        <v>0.28122292443352526</v>
      </c>
      <c r="AA217">
        <v>171.58236824251983</v>
      </c>
      <c r="AB217">
        <v>5.6533855855239308</v>
      </c>
      <c r="AC217">
        <v>1.3609779833504223</v>
      </c>
      <c r="AD217">
        <v>2.8103085749303087</v>
      </c>
      <c r="AE217">
        <v>1.269864874052772</v>
      </c>
      <c r="AF217">
        <v>103.75</v>
      </c>
      <c r="AG217">
        <v>2.4285399316904144E-2</v>
      </c>
      <c r="AH217">
        <v>8.9695</v>
      </c>
      <c r="AI217">
        <v>3.5148488145359549</v>
      </c>
      <c r="AJ217">
        <v>9233.7609999999404</v>
      </c>
      <c r="AK217">
        <v>0.510930247708136</v>
      </c>
      <c r="AL217">
        <v>17281198.199500002</v>
      </c>
      <c r="AM217">
        <v>1677.66159745</v>
      </c>
    </row>
    <row r="218" spans="1:39" ht="15" x14ac:dyDescent="0.25">
      <c r="A218" t="s">
        <v>390</v>
      </c>
      <c r="B218">
        <v>576338.05263157899</v>
      </c>
      <c r="C218">
        <v>0.35721086889232267</v>
      </c>
      <c r="D218">
        <v>556670.65</v>
      </c>
      <c r="E218">
        <v>2.7812143224671113E-3</v>
      </c>
      <c r="F218">
        <v>0.70890262732369203</v>
      </c>
      <c r="G218">
        <v>35.89473684210526</v>
      </c>
      <c r="H218">
        <v>20.663157894736841</v>
      </c>
      <c r="I218">
        <v>0</v>
      </c>
      <c r="J218">
        <v>87.569499999999977</v>
      </c>
      <c r="K218">
        <v>9599.9088240781184</v>
      </c>
      <c r="L218">
        <v>1228.4828898500002</v>
      </c>
      <c r="M218">
        <v>1396.6644516301831</v>
      </c>
      <c r="N218">
        <v>0.24956352997104797</v>
      </c>
      <c r="O218">
        <v>0.11052848181432895</v>
      </c>
      <c r="P218">
        <v>1.7998198577026771E-3</v>
      </c>
      <c r="Q218">
        <v>8443.9206000660106</v>
      </c>
      <c r="R218">
        <v>71.297499999999985</v>
      </c>
      <c r="S218">
        <v>55449.654560117808</v>
      </c>
      <c r="T218">
        <v>14.48297626143974</v>
      </c>
      <c r="U218">
        <v>17.230378201900482</v>
      </c>
      <c r="V218">
        <v>8.3463157894736852</v>
      </c>
      <c r="W218">
        <v>154.93541302181862</v>
      </c>
      <c r="X218">
        <v>0.11313606769041278</v>
      </c>
      <c r="Y218">
        <v>0.16432628429311713</v>
      </c>
      <c r="Z218">
        <v>0.28423059061269118</v>
      </c>
      <c r="AA218">
        <v>166.92821014791608</v>
      </c>
      <c r="AB218">
        <v>5.905677599357678</v>
      </c>
      <c r="AC218">
        <v>1.3715958866417532</v>
      </c>
      <c r="AD218">
        <v>2.5501674928542153</v>
      </c>
      <c r="AE218">
        <v>1.292970077277861</v>
      </c>
      <c r="AF218">
        <v>68.2</v>
      </c>
      <c r="AG218">
        <v>2.394677069395959E-2</v>
      </c>
      <c r="AH218">
        <v>10.729000000000005</v>
      </c>
      <c r="AI218">
        <v>4.8999697700535547</v>
      </c>
      <c r="AJ218">
        <v>1736.3385000000708</v>
      </c>
      <c r="AK218">
        <v>0.48558809536167413</v>
      </c>
      <c r="AL218">
        <v>11793323.734499995</v>
      </c>
      <c r="AM218">
        <v>1228.4828898500002</v>
      </c>
    </row>
    <row r="219" spans="1:39" ht="15" x14ac:dyDescent="0.25">
      <c r="A219" t="s">
        <v>391</v>
      </c>
      <c r="B219">
        <v>210482.47368421053</v>
      </c>
      <c r="C219">
        <v>0.30359427716488219</v>
      </c>
      <c r="D219">
        <v>293076.7</v>
      </c>
      <c r="E219">
        <v>5.1222976393734887E-3</v>
      </c>
      <c r="F219">
        <v>0.71666129580582716</v>
      </c>
      <c r="G219">
        <v>42.10526315789474</v>
      </c>
      <c r="H219">
        <v>52.165999999999997</v>
      </c>
      <c r="I219">
        <v>0</v>
      </c>
      <c r="J219">
        <v>-15.964499999999987</v>
      </c>
      <c r="K219">
        <v>10265.933822200832</v>
      </c>
      <c r="L219">
        <v>2077.3085026500003</v>
      </c>
      <c r="M219">
        <v>2529.6440437980027</v>
      </c>
      <c r="N219">
        <v>0.44694249528445212</v>
      </c>
      <c r="O219">
        <v>0.1546035336062509</v>
      </c>
      <c r="P219">
        <v>2.1774408226942609E-2</v>
      </c>
      <c r="Q219">
        <v>8430.2420606505275</v>
      </c>
      <c r="R219">
        <v>127.51900000000001</v>
      </c>
      <c r="S219">
        <v>56553.619123660013</v>
      </c>
      <c r="T219">
        <v>14.659776190214791</v>
      </c>
      <c r="U219">
        <v>16.290188149609079</v>
      </c>
      <c r="V219">
        <v>16.235499999999998</v>
      </c>
      <c r="W219">
        <v>127.94853885928981</v>
      </c>
      <c r="X219">
        <v>0.1113216208722048</v>
      </c>
      <c r="Y219">
        <v>0.16941173535184526</v>
      </c>
      <c r="Z219">
        <v>0.28673818093007075</v>
      </c>
      <c r="AA219">
        <v>167.63383943972227</v>
      </c>
      <c r="AB219">
        <v>5.7433439978267069</v>
      </c>
      <c r="AC219">
        <v>1.3673233236806315</v>
      </c>
      <c r="AD219">
        <v>2.8018501397937903</v>
      </c>
      <c r="AE219">
        <v>1.320239025760485</v>
      </c>
      <c r="AF219">
        <v>66.05</v>
      </c>
      <c r="AG219">
        <v>3.558237842845869E-2</v>
      </c>
      <c r="AH219">
        <v>19.741499999999995</v>
      </c>
      <c r="AI219">
        <v>3.2557768535171179</v>
      </c>
      <c r="AJ219">
        <v>10744.850499999942</v>
      </c>
      <c r="AK219">
        <v>0.49481777278406142</v>
      </c>
      <c r="AL219">
        <v>21325511.616500001</v>
      </c>
      <c r="AM219">
        <v>2077.3085026500003</v>
      </c>
    </row>
    <row r="220" spans="1:39" ht="15" x14ac:dyDescent="0.25">
      <c r="A220" t="s">
        <v>393</v>
      </c>
      <c r="B220">
        <v>411134.55</v>
      </c>
      <c r="C220">
        <v>0.28686647512678631</v>
      </c>
      <c r="D220">
        <v>395782</v>
      </c>
      <c r="E220">
        <v>5.0794843296346438E-3</v>
      </c>
      <c r="F220">
        <v>0.70700597979049484</v>
      </c>
      <c r="G220">
        <v>35</v>
      </c>
      <c r="H220">
        <v>38.954999999999998</v>
      </c>
      <c r="I220">
        <v>0</v>
      </c>
      <c r="J220">
        <v>50.149500000000003</v>
      </c>
      <c r="K220">
        <v>10180.549992635977</v>
      </c>
      <c r="L220">
        <v>1296.7699753500001</v>
      </c>
      <c r="M220">
        <v>1524.8147191558917</v>
      </c>
      <c r="N220">
        <v>0.35323757656123</v>
      </c>
      <c r="O220">
        <v>0.13343543935253246</v>
      </c>
      <c r="P220">
        <v>5.8706641460797761E-3</v>
      </c>
      <c r="Q220">
        <v>8657.9906379106069</v>
      </c>
      <c r="R220">
        <v>80.97750000000002</v>
      </c>
      <c r="S220">
        <v>55940.342311135806</v>
      </c>
      <c r="T220">
        <v>14.827575561112653</v>
      </c>
      <c r="U220">
        <v>16.013954189126611</v>
      </c>
      <c r="V220">
        <v>10.967000000000001</v>
      </c>
      <c r="W220">
        <v>118.2429083021793</v>
      </c>
      <c r="X220">
        <v>0.11704051524202412</v>
      </c>
      <c r="Y220">
        <v>0.15579704194229294</v>
      </c>
      <c r="Z220">
        <v>0.27881059722809265</v>
      </c>
      <c r="AA220">
        <v>162.15003739830377</v>
      </c>
      <c r="AB220">
        <v>5.607901430199937</v>
      </c>
      <c r="AC220">
        <v>1.2493402333081121</v>
      </c>
      <c r="AD220">
        <v>2.9037601779225217</v>
      </c>
      <c r="AE220">
        <v>1.2089617018132821</v>
      </c>
      <c r="AF220">
        <v>74.7</v>
      </c>
      <c r="AG220">
        <v>5.3862278259522854E-2</v>
      </c>
      <c r="AH220">
        <v>13.977500000000001</v>
      </c>
      <c r="AI220">
        <v>3.6112175386299143</v>
      </c>
      <c r="AJ220">
        <v>-5825.4735000000801</v>
      </c>
      <c r="AK220">
        <v>0.48178380873535676</v>
      </c>
      <c r="AL220">
        <v>13201831.562999999</v>
      </c>
      <c r="AM220">
        <v>1296.7699753500001</v>
      </c>
    </row>
    <row r="221" spans="1:39" ht="15" x14ac:dyDescent="0.25">
      <c r="A221" t="s">
        <v>394</v>
      </c>
      <c r="B221">
        <v>781380.6</v>
      </c>
      <c r="C221">
        <v>0.38034022472350576</v>
      </c>
      <c r="D221">
        <v>946536.9</v>
      </c>
      <c r="E221">
        <v>3.3648147203167084E-3</v>
      </c>
      <c r="F221">
        <v>0.64649755160413291</v>
      </c>
      <c r="G221">
        <v>10.25</v>
      </c>
      <c r="H221">
        <v>39.249500000000005</v>
      </c>
      <c r="I221">
        <v>0.7</v>
      </c>
      <c r="J221">
        <v>-14.045000000000016</v>
      </c>
      <c r="K221">
        <v>11969.393622504183</v>
      </c>
      <c r="L221">
        <v>1025.0096602999997</v>
      </c>
      <c r="M221">
        <v>1357.8137673209542</v>
      </c>
      <c r="N221">
        <v>0.85328081126963784</v>
      </c>
      <c r="O221">
        <v>0.16217986340864929</v>
      </c>
      <c r="P221">
        <v>4.7839971074660897E-3</v>
      </c>
      <c r="Q221">
        <v>9035.6604022412812</v>
      </c>
      <c r="R221">
        <v>71.400999999999996</v>
      </c>
      <c r="S221">
        <v>51474.683176706203</v>
      </c>
      <c r="T221">
        <v>12.395484657077633</v>
      </c>
      <c r="U221">
        <v>14.355676535342646</v>
      </c>
      <c r="V221">
        <v>9.0169999999999995</v>
      </c>
      <c r="W221">
        <v>113.67524235333261</v>
      </c>
      <c r="X221">
        <v>0.11478589283140385</v>
      </c>
      <c r="Y221">
        <v>0.18003941984284993</v>
      </c>
      <c r="Z221">
        <v>0.30151874808111118</v>
      </c>
      <c r="AA221">
        <v>206.38503049628278</v>
      </c>
      <c r="AB221">
        <v>6.5039908360638199</v>
      </c>
      <c r="AC221">
        <v>1.5396662509191237</v>
      </c>
      <c r="AD221">
        <v>3.1807809861323735</v>
      </c>
      <c r="AE221">
        <v>1.2226427602191101</v>
      </c>
      <c r="AF221">
        <v>49.45</v>
      </c>
      <c r="AG221">
        <v>1.9002879500435388E-2</v>
      </c>
      <c r="AH221">
        <v>46.382999999999996</v>
      </c>
      <c r="AI221">
        <v>2.7408613507605057</v>
      </c>
      <c r="AJ221">
        <v>30840.773999999976</v>
      </c>
      <c r="AK221">
        <v>0.67207659272047948</v>
      </c>
      <c r="AL221">
        <v>12268744.091</v>
      </c>
      <c r="AM221">
        <v>1025.0096602999997</v>
      </c>
    </row>
    <row r="222" spans="1:39" ht="15" x14ac:dyDescent="0.25">
      <c r="A222" t="s">
        <v>395</v>
      </c>
      <c r="B222">
        <v>262175.95</v>
      </c>
      <c r="C222">
        <v>0.39358762342369008</v>
      </c>
      <c r="D222">
        <v>349889.05</v>
      </c>
      <c r="E222">
        <v>3.6692847841754382E-3</v>
      </c>
      <c r="F222">
        <v>0.72517016982284332</v>
      </c>
      <c r="G222">
        <v>40.789473684210527</v>
      </c>
      <c r="H222">
        <v>31.315000000000005</v>
      </c>
      <c r="I222">
        <v>0</v>
      </c>
      <c r="J222">
        <v>41.821500000000007</v>
      </c>
      <c r="K222">
        <v>11375.22433493781</v>
      </c>
      <c r="L222">
        <v>1521.0398270000001</v>
      </c>
      <c r="M222">
        <v>1761.8030069919132</v>
      </c>
      <c r="N222">
        <v>0.2502425217890103</v>
      </c>
      <c r="O222">
        <v>0.11027292262347839</v>
      </c>
      <c r="P222">
        <v>1.371517962888949E-2</v>
      </c>
      <c r="Q222">
        <v>9820.7172912263159</v>
      </c>
      <c r="R222">
        <v>94.337500000000006</v>
      </c>
      <c r="S222">
        <v>62574.150529004903</v>
      </c>
      <c r="T222">
        <v>14.242480455810254</v>
      </c>
      <c r="U222">
        <v>16.123384942361206</v>
      </c>
      <c r="V222">
        <v>12.316500000000001</v>
      </c>
      <c r="W222">
        <v>123.49610904071777</v>
      </c>
      <c r="X222">
        <v>0.1173026547611301</v>
      </c>
      <c r="Y222">
        <v>0.13643116227003022</v>
      </c>
      <c r="Z222">
        <v>0.26531410959995638</v>
      </c>
      <c r="AA222">
        <v>180.35273970508592</v>
      </c>
      <c r="AB222">
        <v>6.2717824344014019</v>
      </c>
      <c r="AC222">
        <v>1.3035378532733408</v>
      </c>
      <c r="AD222">
        <v>2.8697340659957562</v>
      </c>
      <c r="AE222">
        <v>1.0268650275729958</v>
      </c>
      <c r="AF222">
        <v>46.5</v>
      </c>
      <c r="AG222">
        <v>7.2278205979249055E-2</v>
      </c>
      <c r="AH222">
        <v>48.379499999999993</v>
      </c>
      <c r="AI222">
        <v>4.8887277297674894</v>
      </c>
      <c r="AJ222">
        <v>-21867.247222222271</v>
      </c>
      <c r="AK222">
        <v>0.36431747483025562</v>
      </c>
      <c r="AL222">
        <v>17302169.254500002</v>
      </c>
      <c r="AM222">
        <v>1521.0398270000001</v>
      </c>
    </row>
    <row r="223" spans="1:39" ht="15" x14ac:dyDescent="0.25">
      <c r="A223" t="s">
        <v>396</v>
      </c>
      <c r="B223">
        <v>532324.30000000005</v>
      </c>
      <c r="C223">
        <v>0.33473341937341472</v>
      </c>
      <c r="D223">
        <v>462077.5</v>
      </c>
      <c r="E223">
        <v>1.1416707702731905E-3</v>
      </c>
      <c r="F223">
        <v>0.67488521037056248</v>
      </c>
      <c r="G223">
        <v>34.578947368421055</v>
      </c>
      <c r="H223">
        <v>26.968499999999999</v>
      </c>
      <c r="I223">
        <v>0</v>
      </c>
      <c r="J223">
        <v>57.232500000000016</v>
      </c>
      <c r="K223">
        <v>10438.910651344786</v>
      </c>
      <c r="L223">
        <v>1146.2094197499998</v>
      </c>
      <c r="M223">
        <v>1349.641207116086</v>
      </c>
      <c r="N223">
        <v>0.34355556180640084</v>
      </c>
      <c r="O223">
        <v>0.13043215927557816</v>
      </c>
      <c r="P223">
        <v>1.0919302166204346E-3</v>
      </c>
      <c r="Q223">
        <v>8865.4508008592875</v>
      </c>
      <c r="R223">
        <v>73.584999999999994</v>
      </c>
      <c r="S223">
        <v>53759.753434803286</v>
      </c>
      <c r="T223">
        <v>14.095263980430794</v>
      </c>
      <c r="U223">
        <v>15.576672144458787</v>
      </c>
      <c r="V223">
        <v>9.9435000000000002</v>
      </c>
      <c r="W223">
        <v>115.27223007492331</v>
      </c>
      <c r="X223">
        <v>0.1153476814783593</v>
      </c>
      <c r="Y223">
        <v>0.16263135802220188</v>
      </c>
      <c r="Z223">
        <v>0.28360023768841131</v>
      </c>
      <c r="AA223">
        <v>187.94820238607625</v>
      </c>
      <c r="AB223">
        <v>6.2900184377146893</v>
      </c>
      <c r="AC223">
        <v>1.4149940165623782</v>
      </c>
      <c r="AD223">
        <v>2.6479462488627283</v>
      </c>
      <c r="AE223">
        <v>1.3887241250453595</v>
      </c>
      <c r="AF223">
        <v>90.35</v>
      </c>
      <c r="AG223">
        <v>1.79257248339511E-2</v>
      </c>
      <c r="AH223">
        <v>7.9069999999999991</v>
      </c>
      <c r="AI223">
        <v>3.5579286161746624</v>
      </c>
      <c r="AJ223">
        <v>829.43199999997159</v>
      </c>
      <c r="AK223">
        <v>0.49492361634477067</v>
      </c>
      <c r="AL223">
        <v>11965177.720500002</v>
      </c>
      <c r="AM223">
        <v>1146.2094197499998</v>
      </c>
    </row>
    <row r="224" spans="1:39" ht="15" x14ac:dyDescent="0.25">
      <c r="A224" t="s">
        <v>397</v>
      </c>
      <c r="B224">
        <v>411241.55</v>
      </c>
      <c r="C224">
        <v>0.32705526913921917</v>
      </c>
      <c r="D224">
        <v>406126.8</v>
      </c>
      <c r="E224">
        <v>6.0838347401640175E-3</v>
      </c>
      <c r="F224">
        <v>0.7002324844941864</v>
      </c>
      <c r="G224">
        <v>40.65</v>
      </c>
      <c r="H224">
        <v>57.863000000000014</v>
      </c>
      <c r="I224">
        <v>0.05</v>
      </c>
      <c r="J224">
        <v>-34.455000000000013</v>
      </c>
      <c r="K224">
        <v>10176.654022503248</v>
      </c>
      <c r="L224">
        <v>1948.7794369000003</v>
      </c>
      <c r="M224">
        <v>2393.2427927881299</v>
      </c>
      <c r="N224">
        <v>0.48689900436315497</v>
      </c>
      <c r="O224">
        <v>0.15454145397237901</v>
      </c>
      <c r="P224">
        <v>6.8313782965491836E-3</v>
      </c>
      <c r="Q224">
        <v>8286.6870654588492</v>
      </c>
      <c r="R224">
        <v>121.47200000000001</v>
      </c>
      <c r="S224">
        <v>53934.481201429146</v>
      </c>
      <c r="T224">
        <v>14.327581664910431</v>
      </c>
      <c r="U224">
        <v>16.043034089337464</v>
      </c>
      <c r="V224">
        <v>13.827999999999999</v>
      </c>
      <c r="W224">
        <v>140.92995638559447</v>
      </c>
      <c r="X224">
        <v>0.11170417080804029</v>
      </c>
      <c r="Y224">
        <v>0.16173276891350175</v>
      </c>
      <c r="Z224">
        <v>0.29059735216648186</v>
      </c>
      <c r="AA224">
        <v>180.46734450331061</v>
      </c>
      <c r="AB224">
        <v>5.4226700537303989</v>
      </c>
      <c r="AC224">
        <v>1.2688330752232677</v>
      </c>
      <c r="AD224">
        <v>2.7752087364748124</v>
      </c>
      <c r="AE224">
        <v>1.155834824035282</v>
      </c>
      <c r="AF224">
        <v>65.599999999999994</v>
      </c>
      <c r="AG224">
        <v>2.152099605098769E-2</v>
      </c>
      <c r="AH224">
        <v>19.583500000000004</v>
      </c>
      <c r="AI224">
        <v>3.0172994130829069</v>
      </c>
      <c r="AJ224">
        <v>28310.160000000033</v>
      </c>
      <c r="AK224">
        <v>0.49129084691236352</v>
      </c>
      <c r="AL224">
        <v>19832054.0955</v>
      </c>
      <c r="AM224">
        <v>1948.7794369000003</v>
      </c>
    </row>
    <row r="225" spans="1:39" ht="15" x14ac:dyDescent="0.25">
      <c r="A225" t="s">
        <v>398</v>
      </c>
      <c r="B225">
        <v>602586.75</v>
      </c>
      <c r="C225">
        <v>0.32905796345091504</v>
      </c>
      <c r="D225">
        <v>643500.30000000005</v>
      </c>
      <c r="E225">
        <v>2.2752581679362427E-3</v>
      </c>
      <c r="F225">
        <v>0.70781425047302982</v>
      </c>
      <c r="G225">
        <v>42.45</v>
      </c>
      <c r="H225">
        <v>67.247499999999988</v>
      </c>
      <c r="I225">
        <v>0.05</v>
      </c>
      <c r="J225">
        <v>-29.027499999999947</v>
      </c>
      <c r="K225">
        <v>10161.576477663522</v>
      </c>
      <c r="L225">
        <v>2273.3570864499998</v>
      </c>
      <c r="M225">
        <v>2761.0507097656532</v>
      </c>
      <c r="N225">
        <v>0.49434303583381078</v>
      </c>
      <c r="O225">
        <v>0.13941885049169153</v>
      </c>
      <c r="P225">
        <v>1.8867695777164649E-2</v>
      </c>
      <c r="Q225">
        <v>8366.7032312350093</v>
      </c>
      <c r="R225">
        <v>136.9665</v>
      </c>
      <c r="S225">
        <v>56486.935599215853</v>
      </c>
      <c r="T225">
        <v>13.997948403441713</v>
      </c>
      <c r="U225">
        <v>16.59790595839128</v>
      </c>
      <c r="V225">
        <v>16.664999999999999</v>
      </c>
      <c r="W225">
        <v>136.41506669366939</v>
      </c>
      <c r="X225">
        <v>0.11043246856603221</v>
      </c>
      <c r="Y225">
        <v>0.16685430851157762</v>
      </c>
      <c r="Z225">
        <v>0.28365570930264639</v>
      </c>
      <c r="AA225">
        <v>167.94790060729747</v>
      </c>
      <c r="AB225">
        <v>5.759389507302866</v>
      </c>
      <c r="AC225">
        <v>1.3480343331834752</v>
      </c>
      <c r="AD225">
        <v>2.9378548281972328</v>
      </c>
      <c r="AE225">
        <v>1.3116562414436994</v>
      </c>
      <c r="AF225">
        <v>60.95</v>
      </c>
      <c r="AG225">
        <v>2.9531474399335005E-2</v>
      </c>
      <c r="AH225">
        <v>21.601999999999997</v>
      </c>
      <c r="AI225">
        <v>3.1579707981364216</v>
      </c>
      <c r="AJ225">
        <v>27865.375500000082</v>
      </c>
      <c r="AK225">
        <v>0.52301970624961314</v>
      </c>
      <c r="AL225">
        <v>23100891.895</v>
      </c>
      <c r="AM225">
        <v>2273.3570864499998</v>
      </c>
    </row>
    <row r="226" spans="1:39" ht="15" x14ac:dyDescent="0.25">
      <c r="A226" t="s">
        <v>399</v>
      </c>
      <c r="B226">
        <v>590501.25</v>
      </c>
      <c r="C226">
        <v>0.33790933933374534</v>
      </c>
      <c r="D226">
        <v>602524.05000000005</v>
      </c>
      <c r="E226">
        <v>5.7147814340866498E-3</v>
      </c>
      <c r="F226">
        <v>0.64593554589679703</v>
      </c>
      <c r="G226">
        <v>19.95</v>
      </c>
      <c r="H226">
        <v>78.43950000000001</v>
      </c>
      <c r="I226">
        <v>10.904</v>
      </c>
      <c r="J226">
        <v>-63.196499999999986</v>
      </c>
      <c r="K226">
        <v>11867.424950496064</v>
      </c>
      <c r="L226">
        <v>1209.5171286</v>
      </c>
      <c r="M226">
        <v>1571.5108082250345</v>
      </c>
      <c r="N226">
        <v>0.71888764949235773</v>
      </c>
      <c r="O226">
        <v>0.15834417721035654</v>
      </c>
      <c r="P226">
        <v>2.4725019177376201E-2</v>
      </c>
      <c r="Q226">
        <v>9133.7925739194689</v>
      </c>
      <c r="R226">
        <v>78.561000000000007</v>
      </c>
      <c r="S226">
        <v>56968.881983426887</v>
      </c>
      <c r="T226">
        <v>14.241162917987296</v>
      </c>
      <c r="U226">
        <v>15.395897819528777</v>
      </c>
      <c r="V226">
        <v>10.9025</v>
      </c>
      <c r="W226">
        <v>110.93942936023851</v>
      </c>
      <c r="X226">
        <v>0.11063533458124213</v>
      </c>
      <c r="Y226">
        <v>0.16045254482271995</v>
      </c>
      <c r="Z226">
        <v>0.27804340744055478</v>
      </c>
      <c r="AA226">
        <v>193.10239142321473</v>
      </c>
      <c r="AB226">
        <v>5.9931778726425016</v>
      </c>
      <c r="AC226">
        <v>1.4742668446075997</v>
      </c>
      <c r="AD226">
        <v>2.9140870883001906</v>
      </c>
      <c r="AE226">
        <v>1.0538016421630616</v>
      </c>
      <c r="AF226">
        <v>35.299999999999997</v>
      </c>
      <c r="AG226">
        <v>8.9823233967239735E-2</v>
      </c>
      <c r="AH226">
        <v>40.899473684210527</v>
      </c>
      <c r="AI226">
        <v>3.0094551809544958</v>
      </c>
      <c r="AJ226">
        <v>21064.137000000104</v>
      </c>
      <c r="AK226">
        <v>0.65572839232152247</v>
      </c>
      <c r="AL226">
        <v>14353853.75</v>
      </c>
      <c r="AM226">
        <v>1209.5171286</v>
      </c>
    </row>
    <row r="227" spans="1:39" ht="15" x14ac:dyDescent="0.25">
      <c r="A227" t="s">
        <v>400</v>
      </c>
      <c r="B227">
        <v>547200.30000000005</v>
      </c>
      <c r="C227">
        <v>0.27919031252647641</v>
      </c>
      <c r="D227">
        <v>497742.55</v>
      </c>
      <c r="E227">
        <v>2.0747136016903622E-3</v>
      </c>
      <c r="F227">
        <v>0.74117290699968186</v>
      </c>
      <c r="G227">
        <v>58.15</v>
      </c>
      <c r="H227">
        <v>70.772000000000006</v>
      </c>
      <c r="I227">
        <v>0</v>
      </c>
      <c r="J227">
        <v>25.34699999999998</v>
      </c>
      <c r="K227">
        <v>10158.704433938958</v>
      </c>
      <c r="L227">
        <v>2593.8714551499997</v>
      </c>
      <c r="M227">
        <v>3060.0683815736074</v>
      </c>
      <c r="N227">
        <v>0.32503976317949196</v>
      </c>
      <c r="O227">
        <v>0.12624307337969592</v>
      </c>
      <c r="P227">
        <v>1.7961104301256074E-2</v>
      </c>
      <c r="Q227">
        <v>8611.0407241780686</v>
      </c>
      <c r="R227">
        <v>153.23650000000004</v>
      </c>
      <c r="S227">
        <v>60184.021251464234</v>
      </c>
      <c r="T227">
        <v>13.836129120672949</v>
      </c>
      <c r="U227">
        <v>16.927242890238293</v>
      </c>
      <c r="V227">
        <v>17.500499999999999</v>
      </c>
      <c r="W227">
        <v>148.21699123739322</v>
      </c>
      <c r="X227">
        <v>0.11366076468311107</v>
      </c>
      <c r="Y227">
        <v>0.16488359624391913</v>
      </c>
      <c r="Z227">
        <v>0.28385421019018886</v>
      </c>
      <c r="AA227">
        <v>152.50493589981093</v>
      </c>
      <c r="AB227">
        <v>5.9891783065902011</v>
      </c>
      <c r="AC227">
        <v>1.2679430034314332</v>
      </c>
      <c r="AD227">
        <v>2.9677454887554466</v>
      </c>
      <c r="AE227">
        <v>1.1509047977087663</v>
      </c>
      <c r="AF227">
        <v>46.6</v>
      </c>
      <c r="AG227">
        <v>4.4936324671160356E-2</v>
      </c>
      <c r="AH227">
        <v>46.327500000000001</v>
      </c>
      <c r="AI227">
        <v>3.5185646926646768</v>
      </c>
      <c r="AJ227">
        <v>-10182.621999999858</v>
      </c>
      <c r="AK227">
        <v>0.42738732313690148</v>
      </c>
      <c r="AL227">
        <v>26350373.452499997</v>
      </c>
      <c r="AM227">
        <v>2593.8714551499997</v>
      </c>
    </row>
    <row r="228" spans="1:39" ht="15" x14ac:dyDescent="0.25">
      <c r="A228" t="s">
        <v>401</v>
      </c>
      <c r="B228">
        <v>371417.9</v>
      </c>
      <c r="C228">
        <v>0.35821415818801433</v>
      </c>
      <c r="D228">
        <v>286551.05</v>
      </c>
      <c r="E228">
        <v>7.7742348905909266E-4</v>
      </c>
      <c r="F228">
        <v>0.64364618078928149</v>
      </c>
      <c r="G228">
        <v>30.7</v>
      </c>
      <c r="H228">
        <v>26.691500000000001</v>
      </c>
      <c r="I228">
        <v>0</v>
      </c>
      <c r="J228">
        <v>12.676000000000002</v>
      </c>
      <c r="K228">
        <v>10711.832581049273</v>
      </c>
      <c r="L228">
        <v>910.21916774999988</v>
      </c>
      <c r="M228">
        <v>1088.1761500203472</v>
      </c>
      <c r="N228">
        <v>0.40329797158350389</v>
      </c>
      <c r="O228">
        <v>0.14946963101898492</v>
      </c>
      <c r="P228">
        <v>1.7811945819683056E-3</v>
      </c>
      <c r="Q228">
        <v>8960.0524113836582</v>
      </c>
      <c r="R228">
        <v>61.269000000000005</v>
      </c>
      <c r="S228">
        <v>52119.416899247568</v>
      </c>
      <c r="T228">
        <v>14.961889373092427</v>
      </c>
      <c r="U228">
        <v>14.856112679332119</v>
      </c>
      <c r="V228">
        <v>8.1829999999999998</v>
      </c>
      <c r="W228">
        <v>111.23294241109615</v>
      </c>
      <c r="X228">
        <v>0.12195854183124523</v>
      </c>
      <c r="Y228">
        <v>0.16230661906125446</v>
      </c>
      <c r="Z228">
        <v>0.2930493939286829</v>
      </c>
      <c r="AA228">
        <v>195.8025125317408</v>
      </c>
      <c r="AB228">
        <v>6.0779801843979904</v>
      </c>
      <c r="AC228">
        <v>1.4275393130636191</v>
      </c>
      <c r="AD228">
        <v>2.5851155517351279</v>
      </c>
      <c r="AE228">
        <v>1.4181923858867034</v>
      </c>
      <c r="AF228">
        <v>100.9</v>
      </c>
      <c r="AG228">
        <v>2.8429678692925359E-2</v>
      </c>
      <c r="AH228">
        <v>5.4270000000000005</v>
      </c>
      <c r="AI228">
        <v>3.2200965683861793</v>
      </c>
      <c r="AJ228">
        <v>-4190.9700000000303</v>
      </c>
      <c r="AK228">
        <v>0.52174979773344454</v>
      </c>
      <c r="AL228">
        <v>9750115.3370000012</v>
      </c>
      <c r="AM228">
        <v>910.21916774999988</v>
      </c>
    </row>
    <row r="229" spans="1:39" ht="15" x14ac:dyDescent="0.25">
      <c r="A229" t="s">
        <v>402</v>
      </c>
      <c r="B229">
        <v>760915.78947368416</v>
      </c>
      <c r="C229">
        <v>0.42949217818391128</v>
      </c>
      <c r="D229">
        <v>730396.65</v>
      </c>
      <c r="E229">
        <v>1.8777334665062376E-3</v>
      </c>
      <c r="F229">
        <v>0.68473173699188228</v>
      </c>
      <c r="G229">
        <v>28.35</v>
      </c>
      <c r="H229">
        <v>22.413</v>
      </c>
      <c r="I229">
        <v>0</v>
      </c>
      <c r="J229">
        <v>50.14500000000001</v>
      </c>
      <c r="K229">
        <v>10200.79150974366</v>
      </c>
      <c r="L229">
        <v>983.78701745000001</v>
      </c>
      <c r="M229">
        <v>1143.8688031592826</v>
      </c>
      <c r="N229">
        <v>0.30243216841913811</v>
      </c>
      <c r="O229">
        <v>0.12468652576647191</v>
      </c>
      <c r="P229">
        <v>1.3853668790351447E-3</v>
      </c>
      <c r="Q229">
        <v>8773.2143994861435</v>
      </c>
      <c r="R229">
        <v>58.181499999999993</v>
      </c>
      <c r="S229">
        <v>56797.013400565476</v>
      </c>
      <c r="T229">
        <v>15.241958354459753</v>
      </c>
      <c r="U229">
        <v>16.908931833142841</v>
      </c>
      <c r="V229">
        <v>7.4064999999999994</v>
      </c>
      <c r="W229">
        <v>132.82751872679407</v>
      </c>
      <c r="X229">
        <v>0.11379353296287884</v>
      </c>
      <c r="Y229">
        <v>0.16260839318075834</v>
      </c>
      <c r="Z229">
        <v>0.28132874963431065</v>
      </c>
      <c r="AA229">
        <v>174.45183454936429</v>
      </c>
      <c r="AB229">
        <v>5.3695222884751477</v>
      </c>
      <c r="AC229">
        <v>1.1831273698320366</v>
      </c>
      <c r="AD229">
        <v>2.7594782647709271</v>
      </c>
      <c r="AE229">
        <v>1.2679007554920276</v>
      </c>
      <c r="AF229">
        <v>62.05</v>
      </c>
      <c r="AG229">
        <v>3.2435922748809312E-2</v>
      </c>
      <c r="AH229">
        <v>10.141500000000001</v>
      </c>
      <c r="AI229">
        <v>4.3092797413172717</v>
      </c>
      <c r="AJ229">
        <v>-18244.432500000054</v>
      </c>
      <c r="AK229">
        <v>0.41890475097319607</v>
      </c>
      <c r="AL229">
        <v>10035406.255000001</v>
      </c>
      <c r="AM229">
        <v>983.78701745000001</v>
      </c>
    </row>
    <row r="230" spans="1:39" ht="15" x14ac:dyDescent="0.25">
      <c r="A230" t="s">
        <v>403</v>
      </c>
      <c r="B230">
        <v>377005.15</v>
      </c>
      <c r="C230">
        <v>0.28861830469291855</v>
      </c>
      <c r="D230">
        <v>325702</v>
      </c>
      <c r="E230">
        <v>1.3742370796619502E-3</v>
      </c>
      <c r="F230">
        <v>0.68453763751116492</v>
      </c>
      <c r="G230">
        <v>38.049999999999997</v>
      </c>
      <c r="H230">
        <v>27.7255</v>
      </c>
      <c r="I230">
        <v>0</v>
      </c>
      <c r="J230">
        <v>23.297499999999957</v>
      </c>
      <c r="K230">
        <v>10768.545849871609</v>
      </c>
      <c r="L230">
        <v>976.73924155000009</v>
      </c>
      <c r="M230">
        <v>1160.8421826240108</v>
      </c>
      <c r="N230">
        <v>0.42995576719490508</v>
      </c>
      <c r="O230">
        <v>0.13696448904592493</v>
      </c>
      <c r="P230">
        <v>1.9997353100100804E-3</v>
      </c>
      <c r="Q230">
        <v>9060.7159727988001</v>
      </c>
      <c r="R230">
        <v>64.954999999999998</v>
      </c>
      <c r="S230">
        <v>53249.460183742594</v>
      </c>
      <c r="T230">
        <v>14.740974520822109</v>
      </c>
      <c r="U230">
        <v>15.037167909321839</v>
      </c>
      <c r="V230">
        <v>8.7829999999999995</v>
      </c>
      <c r="W230">
        <v>111.20792913013779</v>
      </c>
      <c r="X230">
        <v>0.11574294713745327</v>
      </c>
      <c r="Y230">
        <v>0.17536590161559912</v>
      </c>
      <c r="Z230">
        <v>0.29825841643465223</v>
      </c>
      <c r="AA230">
        <v>200.31932953723148</v>
      </c>
      <c r="AB230">
        <v>5.9775005155633671</v>
      </c>
      <c r="AC230">
        <v>1.3597040960136155</v>
      </c>
      <c r="AD230">
        <v>2.5561482445929737</v>
      </c>
      <c r="AE230">
        <v>1.4814604786689578</v>
      </c>
      <c r="AF230">
        <v>94.9</v>
      </c>
      <c r="AG230">
        <v>1.6581840346258363E-2</v>
      </c>
      <c r="AH230">
        <v>6.6269999999999998</v>
      </c>
      <c r="AI230">
        <v>3.2708174557605068</v>
      </c>
      <c r="AJ230">
        <v>-834.53549999999814</v>
      </c>
      <c r="AK230">
        <v>0.49541199201277597</v>
      </c>
      <c r="AL230">
        <v>10518061.306</v>
      </c>
      <c r="AM230">
        <v>976.73924155000009</v>
      </c>
    </row>
    <row r="231" spans="1:39" ht="15" x14ac:dyDescent="0.25">
      <c r="A231" t="s">
        <v>404</v>
      </c>
      <c r="B231">
        <v>503618.35</v>
      </c>
      <c r="C231">
        <v>0.32704892844360811</v>
      </c>
      <c r="D231">
        <v>525807.5</v>
      </c>
      <c r="E231">
        <v>2.5205747164683211E-3</v>
      </c>
      <c r="F231">
        <v>0.69694758330107909</v>
      </c>
      <c r="G231">
        <v>43.65</v>
      </c>
      <c r="H231">
        <v>56.767999999999994</v>
      </c>
      <c r="I231">
        <v>0.05</v>
      </c>
      <c r="J231">
        <v>-68.096000000000004</v>
      </c>
      <c r="K231">
        <v>10103.160999670805</v>
      </c>
      <c r="L231">
        <v>1920.5933699000002</v>
      </c>
      <c r="M231">
        <v>2347.0496525998301</v>
      </c>
      <c r="N231">
        <v>0.47928089858913148</v>
      </c>
      <c r="O231">
        <v>0.15344158340260447</v>
      </c>
      <c r="P231">
        <v>8.2132926975694662E-3</v>
      </c>
      <c r="Q231">
        <v>8267.4280066917581</v>
      </c>
      <c r="R231">
        <v>120.399</v>
      </c>
      <c r="S231">
        <v>52796.423828270999</v>
      </c>
      <c r="T231">
        <v>14.574041312635487</v>
      </c>
      <c r="U231">
        <v>15.951904666151711</v>
      </c>
      <c r="V231">
        <v>13.3935</v>
      </c>
      <c r="W231">
        <v>143.39742187628326</v>
      </c>
      <c r="X231">
        <v>0.11062345143443551</v>
      </c>
      <c r="Y231">
        <v>0.17179369295870911</v>
      </c>
      <c r="Z231">
        <v>0.28945147345137884</v>
      </c>
      <c r="AA231">
        <v>180.17473423748075</v>
      </c>
      <c r="AB231">
        <v>5.3332304148277769</v>
      </c>
      <c r="AC231">
        <v>1.2995465613462398</v>
      </c>
      <c r="AD231">
        <v>2.6323461518010514</v>
      </c>
      <c r="AE231">
        <v>1.1921075590448953</v>
      </c>
      <c r="AF231">
        <v>83.4</v>
      </c>
      <c r="AG231">
        <v>3.9459672255619235E-2</v>
      </c>
      <c r="AH231">
        <v>14.555000000000001</v>
      </c>
      <c r="AI231">
        <v>3.0853593981483223</v>
      </c>
      <c r="AJ231">
        <v>25419.020500000101</v>
      </c>
      <c r="AK231">
        <v>0.51427827458129383</v>
      </c>
      <c r="AL231">
        <v>19404064.030999999</v>
      </c>
      <c r="AM231">
        <v>1920.5933699000002</v>
      </c>
    </row>
    <row r="232" spans="1:39" ht="15" x14ac:dyDescent="0.25">
      <c r="A232" t="s">
        <v>405</v>
      </c>
      <c r="B232">
        <v>610317.69999999995</v>
      </c>
      <c r="C232">
        <v>0.38919517076580135</v>
      </c>
      <c r="D232">
        <v>487165.75</v>
      </c>
      <c r="E232">
        <v>2.955946355158568E-3</v>
      </c>
      <c r="F232">
        <v>0.66209806421925188</v>
      </c>
      <c r="G232">
        <v>31.368421052631579</v>
      </c>
      <c r="H232">
        <v>32.604500000000002</v>
      </c>
      <c r="I232">
        <v>0</v>
      </c>
      <c r="J232">
        <v>18.436000000000007</v>
      </c>
      <c r="K232">
        <v>10370.962337960622</v>
      </c>
      <c r="L232">
        <v>1084.1492554500001</v>
      </c>
      <c r="M232">
        <v>1312.5176705876729</v>
      </c>
      <c r="N232">
        <v>0.46076398880397351</v>
      </c>
      <c r="O232">
        <v>0.14304979556124639</v>
      </c>
      <c r="P232">
        <v>1.2191627152401414E-3</v>
      </c>
      <c r="Q232">
        <v>8566.4912168121173</v>
      </c>
      <c r="R232">
        <v>69.975499999999997</v>
      </c>
      <c r="S232">
        <v>52527.849883173389</v>
      </c>
      <c r="T232">
        <v>14.184250201856361</v>
      </c>
      <c r="U232">
        <v>15.49326915063129</v>
      </c>
      <c r="V232">
        <v>9.9670000000000005</v>
      </c>
      <c r="W232">
        <v>108.77387934684458</v>
      </c>
      <c r="X232">
        <v>0.11613488781820029</v>
      </c>
      <c r="Y232">
        <v>0.16865875419744952</v>
      </c>
      <c r="Z232">
        <v>0.29106621576042763</v>
      </c>
      <c r="AA232">
        <v>191.58243106830147</v>
      </c>
      <c r="AB232">
        <v>5.476863470819886</v>
      </c>
      <c r="AC232">
        <v>1.3876623169660474</v>
      </c>
      <c r="AD232">
        <v>2.645491453099472</v>
      </c>
      <c r="AE232">
        <v>1.3844369374039966</v>
      </c>
      <c r="AF232">
        <v>84.3</v>
      </c>
      <c r="AG232">
        <v>3.344688846070254E-2</v>
      </c>
      <c r="AH232">
        <v>9.8099999999999969</v>
      </c>
      <c r="AI232">
        <v>3.268629259257847</v>
      </c>
      <c r="AJ232">
        <v>-3020.4940000000061</v>
      </c>
      <c r="AK232">
        <v>0.51908443156787665</v>
      </c>
      <c r="AL232">
        <v>11243671.096999999</v>
      </c>
      <c r="AM232">
        <v>1084.1492554500001</v>
      </c>
    </row>
    <row r="233" spans="1:39" ht="15" x14ac:dyDescent="0.25">
      <c r="A233" t="s">
        <v>406</v>
      </c>
      <c r="B233">
        <v>420274.6</v>
      </c>
      <c r="C233">
        <v>0.32655477071615879</v>
      </c>
      <c r="D233">
        <v>479759.65</v>
      </c>
      <c r="E233">
        <v>2.5264195785981779E-3</v>
      </c>
      <c r="F233">
        <v>0.68388741098723504</v>
      </c>
      <c r="G233">
        <v>51.5</v>
      </c>
      <c r="H233">
        <v>39.625500000000002</v>
      </c>
      <c r="I233">
        <v>0</v>
      </c>
      <c r="J233">
        <v>-2.8794999999999789</v>
      </c>
      <c r="K233">
        <v>10254.636213349682</v>
      </c>
      <c r="L233">
        <v>1577.77141835</v>
      </c>
      <c r="M233">
        <v>1900.0830121419472</v>
      </c>
      <c r="N233">
        <v>0.43029712698179701</v>
      </c>
      <c r="O233">
        <v>0.14226290873917202</v>
      </c>
      <c r="P233">
        <v>2.3770955389229996E-3</v>
      </c>
      <c r="Q233">
        <v>8515.139506858186</v>
      </c>
      <c r="R233">
        <v>95.787000000000006</v>
      </c>
      <c r="S233">
        <v>54758.915959368176</v>
      </c>
      <c r="T233">
        <v>15.817908484449873</v>
      </c>
      <c r="U233">
        <v>16.471665448860492</v>
      </c>
      <c r="V233">
        <v>10.643000000000001</v>
      </c>
      <c r="W233">
        <v>148.24498903974444</v>
      </c>
      <c r="X233">
        <v>0.11893310159843767</v>
      </c>
      <c r="Y233">
        <v>0.16972086682104795</v>
      </c>
      <c r="Z233">
        <v>0.29639128648787766</v>
      </c>
      <c r="AA233">
        <v>191.60161382321317</v>
      </c>
      <c r="AB233">
        <v>5.2045192009819274</v>
      </c>
      <c r="AC233">
        <v>1.2829430286213974</v>
      </c>
      <c r="AD233">
        <v>2.577751784588703</v>
      </c>
      <c r="AE233">
        <v>1.2830633707233565</v>
      </c>
      <c r="AF233">
        <v>94.75</v>
      </c>
      <c r="AG233">
        <v>2.3621607756005747E-2</v>
      </c>
      <c r="AH233">
        <v>9.7215000000000007</v>
      </c>
      <c r="AI233">
        <v>3.1417436355022508</v>
      </c>
      <c r="AJ233">
        <v>7055.5054999999702</v>
      </c>
      <c r="AK233">
        <v>0.53050055374081828</v>
      </c>
      <c r="AL233">
        <v>16179471.922999999</v>
      </c>
      <c r="AM233">
        <v>1577.77141835</v>
      </c>
    </row>
    <row r="234" spans="1:39" ht="15" x14ac:dyDescent="0.25">
      <c r="A234" t="s">
        <v>407</v>
      </c>
      <c r="B234">
        <v>772187.75</v>
      </c>
      <c r="C234">
        <v>0.38524406616442269</v>
      </c>
      <c r="D234">
        <v>753369.85</v>
      </c>
      <c r="E234">
        <v>1.8538483727238745E-3</v>
      </c>
      <c r="F234">
        <v>0.66432645672386004</v>
      </c>
      <c r="G234">
        <v>32.35</v>
      </c>
      <c r="H234">
        <v>32.466999999999999</v>
      </c>
      <c r="I234">
        <v>0</v>
      </c>
      <c r="J234">
        <v>20.265000000000001</v>
      </c>
      <c r="K234">
        <v>10527.961690168564</v>
      </c>
      <c r="L234">
        <v>1189.7245561499999</v>
      </c>
      <c r="M234">
        <v>1472.6185329050581</v>
      </c>
      <c r="N234">
        <v>0.53630189904187764</v>
      </c>
      <c r="O234">
        <v>0.14856182503449622</v>
      </c>
      <c r="P234">
        <v>1.009289792156401E-3</v>
      </c>
      <c r="Q234">
        <v>8505.5119632991391</v>
      </c>
      <c r="R234">
        <v>75.725499999999997</v>
      </c>
      <c r="S234">
        <v>51791.696885461301</v>
      </c>
      <c r="T234">
        <v>14.417864523839393</v>
      </c>
      <c r="U234">
        <v>15.711016185432912</v>
      </c>
      <c r="V234">
        <v>9.8844999999999992</v>
      </c>
      <c r="W234">
        <v>120.36264415499012</v>
      </c>
      <c r="X234">
        <v>0.11678500880433951</v>
      </c>
      <c r="Y234">
        <v>0.17885433008900353</v>
      </c>
      <c r="Z234">
        <v>0.30099916392473081</v>
      </c>
      <c r="AA234">
        <v>186.44206245334797</v>
      </c>
      <c r="AB234">
        <v>6.1059969740508633</v>
      </c>
      <c r="AC234">
        <v>1.4402641281213553</v>
      </c>
      <c r="AD234">
        <v>2.8821552471499863</v>
      </c>
      <c r="AE234">
        <v>1.4326122549053673</v>
      </c>
      <c r="AF234">
        <v>95.8</v>
      </c>
      <c r="AG234">
        <v>1.0750933271592499E-2</v>
      </c>
      <c r="AH234">
        <v>8.1675000000000004</v>
      </c>
      <c r="AI234">
        <v>3.0998010238081641</v>
      </c>
      <c r="AJ234">
        <v>2791.0340000001015</v>
      </c>
      <c r="AK234">
        <v>0.53463308614007976</v>
      </c>
      <c r="AL234">
        <v>12525374.549000001</v>
      </c>
      <c r="AM234">
        <v>1189.7245561499999</v>
      </c>
    </row>
    <row r="235" spans="1:39" ht="15" x14ac:dyDescent="0.25">
      <c r="A235" t="s">
        <v>408</v>
      </c>
      <c r="B235">
        <v>817707.36842105258</v>
      </c>
      <c r="C235">
        <v>0.32639130915321313</v>
      </c>
      <c r="D235">
        <v>763061.55</v>
      </c>
      <c r="E235">
        <v>1.1504079582425209E-3</v>
      </c>
      <c r="F235">
        <v>0.67321868884515479</v>
      </c>
      <c r="G235">
        <v>51.578947368421055</v>
      </c>
      <c r="H235">
        <v>37.356000000000002</v>
      </c>
      <c r="I235">
        <v>0</v>
      </c>
      <c r="J235">
        <v>24.326000000000022</v>
      </c>
      <c r="K235">
        <v>10361.409893873408</v>
      </c>
      <c r="L235">
        <v>1541.50526575</v>
      </c>
      <c r="M235">
        <v>1819.2973590899462</v>
      </c>
      <c r="N235">
        <v>0.37847570015671866</v>
      </c>
      <c r="O235">
        <v>0.12957130208233286</v>
      </c>
      <c r="P235">
        <v>4.9871723573124615E-3</v>
      </c>
      <c r="Q235">
        <v>8779.3058304606402</v>
      </c>
      <c r="R235">
        <v>93.743499999999997</v>
      </c>
      <c r="S235">
        <v>54710.091809032092</v>
      </c>
      <c r="T235">
        <v>14.116712092038382</v>
      </c>
      <c r="U235">
        <v>16.443862942497347</v>
      </c>
      <c r="V235">
        <v>11.244</v>
      </c>
      <c r="W235">
        <v>137.0958080531839</v>
      </c>
      <c r="X235">
        <v>0.1115181495978813</v>
      </c>
      <c r="Y235">
        <v>0.15948314239265282</v>
      </c>
      <c r="Z235">
        <v>0.29135238942017339</v>
      </c>
      <c r="AA235">
        <v>171.56817811538508</v>
      </c>
      <c r="AB235">
        <v>6.0121990201277455</v>
      </c>
      <c r="AC235">
        <v>1.4454753306808907</v>
      </c>
      <c r="AD235">
        <v>2.8822594931623522</v>
      </c>
      <c r="AE235">
        <v>1.2428367304279</v>
      </c>
      <c r="AF235">
        <v>105.55</v>
      </c>
      <c r="AG235">
        <v>2.7222497511759296E-2</v>
      </c>
      <c r="AH235">
        <v>10.650500000000001</v>
      </c>
      <c r="AI235">
        <v>3.1683516493809485</v>
      </c>
      <c r="AJ235">
        <v>-21786.396500000032</v>
      </c>
      <c r="AK235">
        <v>0.48747049395756065</v>
      </c>
      <c r="AL235">
        <v>15972167.912</v>
      </c>
      <c r="AM235">
        <v>1541.50526575</v>
      </c>
    </row>
    <row r="236" spans="1:39" ht="15" x14ac:dyDescent="0.25">
      <c r="A236" t="s">
        <v>409</v>
      </c>
      <c r="B236">
        <v>481610.85</v>
      </c>
      <c r="C236">
        <v>0.27851215295921383</v>
      </c>
      <c r="D236">
        <v>566986.25</v>
      </c>
      <c r="E236">
        <v>8.5250756839312623E-3</v>
      </c>
      <c r="F236">
        <v>0.66745692632105813</v>
      </c>
      <c r="G236">
        <v>18.684210526315791</v>
      </c>
      <c r="H236">
        <v>67.988</v>
      </c>
      <c r="I236">
        <v>2.3995000000000002</v>
      </c>
      <c r="J236">
        <v>-86.245000000000033</v>
      </c>
      <c r="K236">
        <v>11754.246388896672</v>
      </c>
      <c r="L236">
        <v>1391.1691777999999</v>
      </c>
      <c r="M236">
        <v>1867.2230014729198</v>
      </c>
      <c r="N236">
        <v>0.9002373047327874</v>
      </c>
      <c r="O236">
        <v>0.16247447428172887</v>
      </c>
      <c r="P236">
        <v>9.5777344787576575E-4</v>
      </c>
      <c r="Q236">
        <v>8757.4677859050335</v>
      </c>
      <c r="R236">
        <v>93.621499999999997</v>
      </c>
      <c r="S236">
        <v>52304.925631398772</v>
      </c>
      <c r="T236">
        <v>12.335307594943469</v>
      </c>
      <c r="U236">
        <v>14.859505325165692</v>
      </c>
      <c r="V236">
        <v>12.223500000000001</v>
      </c>
      <c r="W236">
        <v>113.81103430277744</v>
      </c>
      <c r="X236">
        <v>0.10833402843260784</v>
      </c>
      <c r="Y236">
        <v>0.1876300874811011</v>
      </c>
      <c r="Z236">
        <v>0.30102661296297684</v>
      </c>
      <c r="AA236">
        <v>185.27358434407088</v>
      </c>
      <c r="AB236">
        <v>6.7964296525001862</v>
      </c>
      <c r="AC236">
        <v>1.605540025893619</v>
      </c>
      <c r="AD236">
        <v>3.2742918459931043</v>
      </c>
      <c r="AE236">
        <v>1.3138170035367118</v>
      </c>
      <c r="AF236">
        <v>63.9</v>
      </c>
      <c r="AG236">
        <v>2.1460969232043263E-2</v>
      </c>
      <c r="AH236">
        <v>37.888500000000001</v>
      </c>
      <c r="AI236">
        <v>2.7677499329463875</v>
      </c>
      <c r="AJ236">
        <v>-17785.75299999991</v>
      </c>
      <c r="AK236">
        <v>0.7082971121236058</v>
      </c>
      <c r="AL236">
        <v>16352145.284499999</v>
      </c>
      <c r="AM236">
        <v>1391.1691777999999</v>
      </c>
    </row>
    <row r="237" spans="1:39" ht="15" x14ac:dyDescent="0.25">
      <c r="A237" t="s">
        <v>410</v>
      </c>
      <c r="B237">
        <v>811167.05</v>
      </c>
      <c r="C237">
        <v>0.38494397076059073</v>
      </c>
      <c r="D237">
        <v>843411.55</v>
      </c>
      <c r="E237">
        <v>8.9434395445977359E-3</v>
      </c>
      <c r="F237">
        <v>0.64587541092503387</v>
      </c>
      <c r="G237">
        <v>19.789473684210527</v>
      </c>
      <c r="H237">
        <v>29.213999999999999</v>
      </c>
      <c r="I237">
        <v>0.05</v>
      </c>
      <c r="J237">
        <v>6.9209999999999923</v>
      </c>
      <c r="K237">
        <v>11986.278851666235</v>
      </c>
      <c r="L237">
        <v>1056.26219085</v>
      </c>
      <c r="M237">
        <v>1413.6855932528517</v>
      </c>
      <c r="N237">
        <v>0.8670724783900372</v>
      </c>
      <c r="O237">
        <v>0.16835135493858899</v>
      </c>
      <c r="P237">
        <v>1.7110685354983614E-4</v>
      </c>
      <c r="Q237">
        <v>8955.7771688598641</v>
      </c>
      <c r="R237">
        <v>72.436000000000007</v>
      </c>
      <c r="S237">
        <v>52632.988079131908</v>
      </c>
      <c r="T237">
        <v>13.201999006019104</v>
      </c>
      <c r="U237">
        <v>14.582006058451595</v>
      </c>
      <c r="V237">
        <v>9.1879999999999988</v>
      </c>
      <c r="W237">
        <v>114.96105690574663</v>
      </c>
      <c r="X237">
        <v>0.10928091880213438</v>
      </c>
      <c r="Y237">
        <v>0.19299206857123244</v>
      </c>
      <c r="Z237">
        <v>0.30750808540133828</v>
      </c>
      <c r="AA237">
        <v>201.75080756086879</v>
      </c>
      <c r="AB237">
        <v>5.9983275125614881</v>
      </c>
      <c r="AC237">
        <v>1.3463924228684185</v>
      </c>
      <c r="AD237">
        <v>2.864107509675542</v>
      </c>
      <c r="AE237">
        <v>1.4265440146239907</v>
      </c>
      <c r="AF237">
        <v>83.55</v>
      </c>
      <c r="AG237">
        <v>1.2054276927147129E-2</v>
      </c>
      <c r="AH237">
        <v>12.118500000000001</v>
      </c>
      <c r="AI237">
        <v>2.8192057824360148</v>
      </c>
      <c r="AJ237">
        <v>-26006.339500000002</v>
      </c>
      <c r="AK237">
        <v>0.68273005574887047</v>
      </c>
      <c r="AL237">
        <v>12660653.16</v>
      </c>
      <c r="AM237">
        <v>1056.26219085</v>
      </c>
    </row>
    <row r="238" spans="1:39" ht="15" x14ac:dyDescent="0.25">
      <c r="A238" t="s">
        <v>411</v>
      </c>
      <c r="B238">
        <v>490132.63157894736</v>
      </c>
      <c r="C238">
        <v>0.40273738701709455</v>
      </c>
      <c r="D238">
        <v>474415.8</v>
      </c>
      <c r="E238">
        <v>7.5358701490121428E-4</v>
      </c>
      <c r="F238">
        <v>0.69190316959799558</v>
      </c>
      <c r="G238">
        <v>43.65</v>
      </c>
      <c r="H238">
        <v>28.145000000000003</v>
      </c>
      <c r="I238">
        <v>0</v>
      </c>
      <c r="J238">
        <v>57.313999999999993</v>
      </c>
      <c r="K238">
        <v>10086.209502549078</v>
      </c>
      <c r="L238">
        <v>1221.4646400500001</v>
      </c>
      <c r="M238">
        <v>1378.4631715137514</v>
      </c>
      <c r="N238">
        <v>0.22008076806791221</v>
      </c>
      <c r="O238">
        <v>0.10545667084945429</v>
      </c>
      <c r="P238">
        <v>4.038811430348125E-3</v>
      </c>
      <c r="Q238">
        <v>8937.4518769122569</v>
      </c>
      <c r="R238">
        <v>72.754000000000005</v>
      </c>
      <c r="S238">
        <v>56095.693535750608</v>
      </c>
      <c r="T238">
        <v>14.40470627044561</v>
      </c>
      <c r="U238">
        <v>16.788968854633424</v>
      </c>
      <c r="V238">
        <v>8.6125000000000007</v>
      </c>
      <c r="W238">
        <v>141.82463164586358</v>
      </c>
      <c r="X238">
        <v>0.11338665646123963</v>
      </c>
      <c r="Y238">
        <v>0.15456477129149299</v>
      </c>
      <c r="Z238">
        <v>0.2743972959305121</v>
      </c>
      <c r="AA238">
        <v>159.52152326900261</v>
      </c>
      <c r="AB238">
        <v>6.329441862685071</v>
      </c>
      <c r="AC238">
        <v>1.2265007269698365</v>
      </c>
      <c r="AD238">
        <v>3.027397283755342</v>
      </c>
      <c r="AE238">
        <v>1.0672356469855804</v>
      </c>
      <c r="AF238">
        <v>56.85</v>
      </c>
      <c r="AG238">
        <v>3.6898022359582526E-2</v>
      </c>
      <c r="AH238">
        <v>15.115499999999997</v>
      </c>
      <c r="AI238">
        <v>4.356290384475181</v>
      </c>
      <c r="AJ238">
        <v>-11030.542499999981</v>
      </c>
      <c r="AK238">
        <v>0.37105544954011799</v>
      </c>
      <c r="AL238">
        <v>12319948.259500001</v>
      </c>
      <c r="AM238">
        <v>1221.4646400500001</v>
      </c>
    </row>
    <row r="239" spans="1:39" ht="15" x14ac:dyDescent="0.25">
      <c r="A239" t="s">
        <v>412</v>
      </c>
      <c r="B239">
        <v>542327.57894736843</v>
      </c>
      <c r="C239">
        <v>0.44183512653026269</v>
      </c>
      <c r="D239">
        <v>612518.05000000005</v>
      </c>
      <c r="E239">
        <v>1.1194135891809869E-3</v>
      </c>
      <c r="F239">
        <v>0.67556323436611021</v>
      </c>
      <c r="G239">
        <v>43.2</v>
      </c>
      <c r="H239">
        <v>25.762631578947364</v>
      </c>
      <c r="I239">
        <v>0</v>
      </c>
      <c r="J239">
        <v>65.295500000000004</v>
      </c>
      <c r="K239">
        <v>10016.333245368693</v>
      </c>
      <c r="L239">
        <v>1093.60326725</v>
      </c>
      <c r="M239">
        <v>1232.2811785057356</v>
      </c>
      <c r="N239">
        <v>0.21526227549774174</v>
      </c>
      <c r="O239">
        <v>0.10550351288738799</v>
      </c>
      <c r="P239">
        <v>6.1175771418673043E-3</v>
      </c>
      <c r="Q239">
        <v>8889.1195889907976</v>
      </c>
      <c r="R239">
        <v>66.074000000000012</v>
      </c>
      <c r="S239">
        <v>55367.156039062262</v>
      </c>
      <c r="T239">
        <v>14.024427157429551</v>
      </c>
      <c r="U239">
        <v>16.551189079668255</v>
      </c>
      <c r="V239">
        <v>7.9149999999999991</v>
      </c>
      <c r="W239">
        <v>138.16844816803541</v>
      </c>
      <c r="X239">
        <v>0.11312998118078332</v>
      </c>
      <c r="Y239">
        <v>0.15328637899970707</v>
      </c>
      <c r="Z239">
        <v>0.2729025715271941</v>
      </c>
      <c r="AA239">
        <v>161.73296596375909</v>
      </c>
      <c r="AB239">
        <v>6.2061510857870443</v>
      </c>
      <c r="AC239">
        <v>1.2663644268698724</v>
      </c>
      <c r="AD239">
        <v>2.9244102448271829</v>
      </c>
      <c r="AE239">
        <v>1.0783173210868664</v>
      </c>
      <c r="AF239">
        <v>57.35</v>
      </c>
      <c r="AG239">
        <v>2.8919639505431395E-2</v>
      </c>
      <c r="AH239">
        <v>12.157</v>
      </c>
      <c r="AI239">
        <v>5.2563544361691159</v>
      </c>
      <c r="AJ239">
        <v>-2984.2894999999553</v>
      </c>
      <c r="AK239">
        <v>0.41380865762953856</v>
      </c>
      <c r="AL239">
        <v>10953894.763</v>
      </c>
      <c r="AM239">
        <v>1093.60326725</v>
      </c>
    </row>
    <row r="240" spans="1:39" ht="15" x14ac:dyDescent="0.25">
      <c r="A240" t="s">
        <v>413</v>
      </c>
      <c r="B240">
        <v>610147.5</v>
      </c>
      <c r="C240">
        <v>0.49147991144987224</v>
      </c>
      <c r="D240">
        <v>623608.44999999995</v>
      </c>
      <c r="E240">
        <v>1.2027923131769063E-3</v>
      </c>
      <c r="F240">
        <v>0.66612709963420991</v>
      </c>
      <c r="G240">
        <v>25.1</v>
      </c>
      <c r="H240">
        <v>12.79157894736842</v>
      </c>
      <c r="I240">
        <v>0</v>
      </c>
      <c r="J240">
        <v>53.839499999999973</v>
      </c>
      <c r="K240">
        <v>10608.701037286934</v>
      </c>
      <c r="L240">
        <v>680.33451585</v>
      </c>
      <c r="M240">
        <v>782.43881235248523</v>
      </c>
      <c r="N240">
        <v>0.23881700886071541</v>
      </c>
      <c r="O240">
        <v>0.12299406733091447</v>
      </c>
      <c r="P240">
        <v>2.3428059474663206E-3</v>
      </c>
      <c r="Q240">
        <v>9224.3193589795519</v>
      </c>
      <c r="R240">
        <v>45.022000000000006</v>
      </c>
      <c r="S240">
        <v>54548.322701790232</v>
      </c>
      <c r="T240">
        <v>16.749589089778329</v>
      </c>
      <c r="U240">
        <v>15.111157119852516</v>
      </c>
      <c r="V240">
        <v>6.1124999999999998</v>
      </c>
      <c r="W240">
        <v>111.30217028220859</v>
      </c>
      <c r="X240">
        <v>0.11297905092577078</v>
      </c>
      <c r="Y240">
        <v>0.15278878289456299</v>
      </c>
      <c r="Z240">
        <v>0.2753317684149722</v>
      </c>
      <c r="AA240">
        <v>209.48106656317603</v>
      </c>
      <c r="AB240">
        <v>5.3983522269592719</v>
      </c>
      <c r="AC240">
        <v>1.147594700850143</v>
      </c>
      <c r="AD240">
        <v>2.498028876514554</v>
      </c>
      <c r="AE240">
        <v>1.2209890606999032</v>
      </c>
      <c r="AF240">
        <v>56.15</v>
      </c>
      <c r="AG240">
        <v>3.2769368202800173E-2</v>
      </c>
      <c r="AH240">
        <v>5.9935</v>
      </c>
      <c r="AI240">
        <v>5.307501500220031</v>
      </c>
      <c r="AJ240">
        <v>594.7894999999553</v>
      </c>
      <c r="AK240">
        <v>0.51627747924865031</v>
      </c>
      <c r="AL240">
        <v>7217465.4840000002</v>
      </c>
      <c r="AM240">
        <v>680.33451585</v>
      </c>
    </row>
    <row r="241" spans="1:39" ht="15" x14ac:dyDescent="0.25">
      <c r="A241" t="s">
        <v>414</v>
      </c>
      <c r="B241">
        <v>476662.65</v>
      </c>
      <c r="C241">
        <v>0.51807637448178223</v>
      </c>
      <c r="D241">
        <v>467748.7</v>
      </c>
      <c r="E241">
        <v>4.1268277728157866E-4</v>
      </c>
      <c r="F241">
        <v>0.62902565613955075</v>
      </c>
      <c r="G241">
        <v>24.35</v>
      </c>
      <c r="H241">
        <v>12.329473684210527</v>
      </c>
      <c r="I241">
        <v>0</v>
      </c>
      <c r="J241">
        <v>54.169000000000011</v>
      </c>
      <c r="K241">
        <v>10331.441852404416</v>
      </c>
      <c r="L241">
        <v>708.80910270000004</v>
      </c>
      <c r="M241">
        <v>825.99923772309523</v>
      </c>
      <c r="N241">
        <v>0.33073236983980953</v>
      </c>
      <c r="O241">
        <v>0.13068813097509899</v>
      </c>
      <c r="P241">
        <v>1.9555627808954209E-3</v>
      </c>
      <c r="Q241">
        <v>8865.6498632931452</v>
      </c>
      <c r="R241">
        <v>47.117500000000007</v>
      </c>
      <c r="S241">
        <v>51006.19987265877</v>
      </c>
      <c r="T241">
        <v>14.366212129251338</v>
      </c>
      <c r="U241">
        <v>15.04343614792805</v>
      </c>
      <c r="V241">
        <v>6.964500000000001</v>
      </c>
      <c r="W241">
        <v>101.77458578505278</v>
      </c>
      <c r="X241">
        <v>0.1120076211424694</v>
      </c>
      <c r="Y241">
        <v>0.15509305364370884</v>
      </c>
      <c r="Z241">
        <v>0.27521200931848139</v>
      </c>
      <c r="AA241">
        <v>197.45887780907586</v>
      </c>
      <c r="AB241">
        <v>6.0413890904336336</v>
      </c>
      <c r="AC241">
        <v>1.4817647996061751</v>
      </c>
      <c r="AD241">
        <v>2.3970754029793375</v>
      </c>
      <c r="AE241">
        <v>1.3375281363507614</v>
      </c>
      <c r="AF241">
        <v>67.15789473684211</v>
      </c>
      <c r="AG241">
        <v>2.3239940644918168E-2</v>
      </c>
      <c r="AH241">
        <v>6.001052631578947</v>
      </c>
      <c r="AI241">
        <v>3.9240819055767844</v>
      </c>
      <c r="AJ241">
        <v>-10943.798500000034</v>
      </c>
      <c r="AK241">
        <v>0.51583823054835243</v>
      </c>
      <c r="AL241">
        <v>7323020.0289999992</v>
      </c>
      <c r="AM241">
        <v>708.80910270000004</v>
      </c>
    </row>
    <row r="242" spans="1:39" ht="15" x14ac:dyDescent="0.25">
      <c r="A242" t="s">
        <v>415</v>
      </c>
      <c r="B242">
        <v>781171.5</v>
      </c>
      <c r="C242">
        <v>0.44445708341500906</v>
      </c>
      <c r="D242">
        <v>705556.3</v>
      </c>
      <c r="E242">
        <v>6.1646728821757313E-3</v>
      </c>
      <c r="F242">
        <v>0.71982386326424175</v>
      </c>
      <c r="G242">
        <v>42.222222222222221</v>
      </c>
      <c r="H242">
        <v>47.165999999999997</v>
      </c>
      <c r="I242">
        <v>0</v>
      </c>
      <c r="J242">
        <v>89.546500000000023</v>
      </c>
      <c r="K242">
        <v>11160.314979005158</v>
      </c>
      <c r="L242">
        <v>1861.6431013000001</v>
      </c>
      <c r="M242">
        <v>2207.9630296278419</v>
      </c>
      <c r="N242">
        <v>0.37552817664772242</v>
      </c>
      <c r="O242">
        <v>0.12697636705173554</v>
      </c>
      <c r="P242">
        <v>9.1159043256730157E-3</v>
      </c>
      <c r="Q242">
        <v>9409.8148882963578</v>
      </c>
      <c r="R242">
        <v>115.023</v>
      </c>
      <c r="S242">
        <v>61781.054342175063</v>
      </c>
      <c r="T242">
        <v>13.718560635698948</v>
      </c>
      <c r="U242">
        <v>16.184963888091943</v>
      </c>
      <c r="V242">
        <v>13.199000000000002</v>
      </c>
      <c r="W242">
        <v>141.04425345101902</v>
      </c>
      <c r="X242">
        <v>0.1122818007543193</v>
      </c>
      <c r="Y242">
        <v>0.15861544589476995</v>
      </c>
      <c r="Z242">
        <v>0.27825134214905345</v>
      </c>
      <c r="AA242">
        <v>192.05101651886645</v>
      </c>
      <c r="AB242">
        <v>5.7327269047992981</v>
      </c>
      <c r="AC242">
        <v>1.2608546167186598</v>
      </c>
      <c r="AD242">
        <v>3.0374544517816595</v>
      </c>
      <c r="AE242">
        <v>1.1135122810529363</v>
      </c>
      <c r="AF242">
        <v>56.3</v>
      </c>
      <c r="AG242">
        <v>4.2897132480865768E-2</v>
      </c>
      <c r="AH242">
        <v>31.836500000000001</v>
      </c>
      <c r="AI242">
        <v>3.5818159778181089</v>
      </c>
      <c r="AJ242">
        <v>-17261.564500000095</v>
      </c>
      <c r="AK242">
        <v>0.44406784133652971</v>
      </c>
      <c r="AL242">
        <v>20776523.388999999</v>
      </c>
      <c r="AM242">
        <v>1861.6431013000001</v>
      </c>
    </row>
    <row r="243" spans="1:39" ht="15" x14ac:dyDescent="0.25">
      <c r="A243" t="s">
        <v>416</v>
      </c>
      <c r="B243">
        <v>824143.8</v>
      </c>
      <c r="C243">
        <v>0.35673511449584361</v>
      </c>
      <c r="D243">
        <v>854921.7</v>
      </c>
      <c r="E243">
        <v>1.3162102616530364E-3</v>
      </c>
      <c r="F243">
        <v>0.68285759426992876</v>
      </c>
      <c r="G243">
        <v>44.95</v>
      </c>
      <c r="H243">
        <v>23.7135</v>
      </c>
      <c r="I243">
        <v>0</v>
      </c>
      <c r="J243">
        <v>30.341499999999996</v>
      </c>
      <c r="K243">
        <v>10127.421712262118</v>
      </c>
      <c r="L243">
        <v>1025.7065352500001</v>
      </c>
      <c r="M243">
        <v>1188.7137294667832</v>
      </c>
      <c r="N243">
        <v>0.30484924610896391</v>
      </c>
      <c r="O243">
        <v>0.1224301208331411</v>
      </c>
      <c r="P243">
        <v>1.6069357982576038E-3</v>
      </c>
      <c r="Q243">
        <v>8738.6579106473346</v>
      </c>
      <c r="R243">
        <v>64.68249999999999</v>
      </c>
      <c r="S243">
        <v>54518.23323410505</v>
      </c>
      <c r="T243">
        <v>13.460364086112936</v>
      </c>
      <c r="U243">
        <v>15.857558617091177</v>
      </c>
      <c r="V243">
        <v>7.8509999999999991</v>
      </c>
      <c r="W243">
        <v>130.64661001783213</v>
      </c>
      <c r="X243">
        <v>0.11633576193955716</v>
      </c>
      <c r="Y243">
        <v>0.15950237779952858</v>
      </c>
      <c r="Z243">
        <v>0.28158296263284138</v>
      </c>
      <c r="AA243">
        <v>170.02567889215365</v>
      </c>
      <c r="AB243">
        <v>5.6141543248156713</v>
      </c>
      <c r="AC243">
        <v>1.1999668227191553</v>
      </c>
      <c r="AD243">
        <v>2.8033102422669729</v>
      </c>
      <c r="AE243">
        <v>1.2752733372378113</v>
      </c>
      <c r="AF243">
        <v>56.85</v>
      </c>
      <c r="AG243">
        <v>3.7243497081770549E-2</v>
      </c>
      <c r="AH243">
        <v>13.1845</v>
      </c>
      <c r="AI243">
        <v>3.7408873648368393</v>
      </c>
      <c r="AJ243">
        <v>-5150.9385000001057</v>
      </c>
      <c r="AK243">
        <v>0.43189930961731621</v>
      </c>
      <c r="AL243">
        <v>10387762.635500003</v>
      </c>
      <c r="AM243">
        <v>1025.7065352500001</v>
      </c>
    </row>
    <row r="244" spans="1:39" ht="15" x14ac:dyDescent="0.25">
      <c r="A244" t="s">
        <v>417</v>
      </c>
      <c r="B244">
        <v>635972.42105263157</v>
      </c>
      <c r="C244">
        <v>0.31954744228451076</v>
      </c>
      <c r="D244">
        <v>589558.6</v>
      </c>
      <c r="E244">
        <v>2.7108674267029348E-3</v>
      </c>
      <c r="F244">
        <v>0.66857437180744272</v>
      </c>
      <c r="G244">
        <v>56.95</v>
      </c>
      <c r="H244">
        <v>30.788</v>
      </c>
      <c r="I244">
        <v>0</v>
      </c>
      <c r="J244">
        <v>60.199500000000029</v>
      </c>
      <c r="K244">
        <v>10655.249598045848</v>
      </c>
      <c r="L244">
        <v>1338.7640360500002</v>
      </c>
      <c r="M244">
        <v>1592.0240743772558</v>
      </c>
      <c r="N244">
        <v>0.39475878147227278</v>
      </c>
      <c r="O244">
        <v>0.13588892243233636</v>
      </c>
      <c r="P244">
        <v>2.5286153712255597E-2</v>
      </c>
      <c r="Q244">
        <v>8960.2068125633814</v>
      </c>
      <c r="R244">
        <v>83.9375</v>
      </c>
      <c r="S244">
        <v>54445.79342367834</v>
      </c>
      <c r="T244">
        <v>14.101563663440059</v>
      </c>
      <c r="U244">
        <v>15.949534308860759</v>
      </c>
      <c r="V244">
        <v>10.5885</v>
      </c>
      <c r="W244">
        <v>126.43566473532606</v>
      </c>
      <c r="X244">
        <v>0.11031218385695549</v>
      </c>
      <c r="Y244">
        <v>0.16893748962908292</v>
      </c>
      <c r="Z244">
        <v>0.30140259981022044</v>
      </c>
      <c r="AA244">
        <v>184.04819173884471</v>
      </c>
      <c r="AB244">
        <v>5.7433961560424214</v>
      </c>
      <c r="AC244">
        <v>1.33520510184576</v>
      </c>
      <c r="AD244">
        <v>2.966085948251826</v>
      </c>
      <c r="AE244">
        <v>1.3045495150960991</v>
      </c>
      <c r="AF244">
        <v>116.1</v>
      </c>
      <c r="AG244">
        <v>2.2304640238948344E-2</v>
      </c>
      <c r="AH244">
        <v>9.620000000000001</v>
      </c>
      <c r="AI244">
        <v>3.2569484745919177</v>
      </c>
      <c r="AJ244">
        <v>-41743.324999999953</v>
      </c>
      <c r="AK244">
        <v>0.47662183139406916</v>
      </c>
      <c r="AL244">
        <v>14264864.956999999</v>
      </c>
      <c r="AM244">
        <v>1338.7640360500002</v>
      </c>
    </row>
    <row r="245" spans="1:39" ht="15" x14ac:dyDescent="0.25">
      <c r="A245" t="s">
        <v>418</v>
      </c>
      <c r="B245">
        <v>329114.59999999998</v>
      </c>
      <c r="C245">
        <v>0.35730186754977228</v>
      </c>
      <c r="D245">
        <v>195674.95</v>
      </c>
      <c r="E245">
        <v>2.5312817406709684E-3</v>
      </c>
      <c r="F245">
        <v>0.67793053559257932</v>
      </c>
      <c r="G245">
        <v>47.526315789473685</v>
      </c>
      <c r="H245">
        <v>34.527999999999999</v>
      </c>
      <c r="I245">
        <v>0</v>
      </c>
      <c r="J245">
        <v>41.694000000000003</v>
      </c>
      <c r="K245">
        <v>10337.242664384003</v>
      </c>
      <c r="L245">
        <v>1185.9310557000001</v>
      </c>
      <c r="M245">
        <v>1430.7172034778105</v>
      </c>
      <c r="N245">
        <v>0.43936723390926213</v>
      </c>
      <c r="O245">
        <v>0.14136218850517115</v>
      </c>
      <c r="P245">
        <v>8.5482456600449079E-4</v>
      </c>
      <c r="Q245">
        <v>8568.6095590379446</v>
      </c>
      <c r="R245">
        <v>73.487499999999997</v>
      </c>
      <c r="S245">
        <v>52519.498982820187</v>
      </c>
      <c r="T245">
        <v>14.188127232522536</v>
      </c>
      <c r="U245">
        <v>16.1378609382548</v>
      </c>
      <c r="V245">
        <v>9.3645000000000014</v>
      </c>
      <c r="W245">
        <v>126.64115069678039</v>
      </c>
      <c r="X245">
        <v>0.11213610037107755</v>
      </c>
      <c r="Y245">
        <v>0.17571163375914414</v>
      </c>
      <c r="Z245">
        <v>0.29407012660756521</v>
      </c>
      <c r="AA245">
        <v>191.56227413734976</v>
      </c>
      <c r="AB245">
        <v>5.7192004675594843</v>
      </c>
      <c r="AC245">
        <v>1.3646657017915118</v>
      </c>
      <c r="AD245">
        <v>2.6995159007419902</v>
      </c>
      <c r="AE245">
        <v>1.3582445324469941</v>
      </c>
      <c r="AF245">
        <v>85</v>
      </c>
      <c r="AG245">
        <v>1.8791200246132761E-2</v>
      </c>
      <c r="AH245">
        <v>9.91</v>
      </c>
      <c r="AI245">
        <v>3.19094774596888</v>
      </c>
      <c r="AJ245">
        <v>-16695.346500000102</v>
      </c>
      <c r="AK245">
        <v>0.49367494141459356</v>
      </c>
      <c r="AL245">
        <v>12259257.105999999</v>
      </c>
      <c r="AM245">
        <v>1185.9310557000001</v>
      </c>
    </row>
    <row r="246" spans="1:39" ht="15" x14ac:dyDescent="0.25">
      <c r="A246" t="s">
        <v>419</v>
      </c>
      <c r="B246">
        <v>662982.19999999995</v>
      </c>
      <c r="C246">
        <v>0.40897307946406869</v>
      </c>
      <c r="D246">
        <v>663202.9</v>
      </c>
      <c r="E246">
        <v>1.1237975706467644E-3</v>
      </c>
      <c r="F246">
        <v>0.64390639156367901</v>
      </c>
      <c r="G246">
        <v>24.7</v>
      </c>
      <c r="H246">
        <v>22.7865</v>
      </c>
      <c r="I246">
        <v>0</v>
      </c>
      <c r="J246">
        <v>37.868999999999986</v>
      </c>
      <c r="K246">
        <v>10552.789082710522</v>
      </c>
      <c r="L246">
        <v>978.13510055000006</v>
      </c>
      <c r="M246">
        <v>1175.3264793331969</v>
      </c>
      <c r="N246">
        <v>0.42203744755492301</v>
      </c>
      <c r="O246">
        <v>0.13649538205400003</v>
      </c>
      <c r="P246">
        <v>2.7842942130066064E-3</v>
      </c>
      <c r="Q246">
        <v>8782.2861068833045</v>
      </c>
      <c r="R246">
        <v>63.153999999999996</v>
      </c>
      <c r="S246">
        <v>52397.66861956488</v>
      </c>
      <c r="T246">
        <v>14.038699053108276</v>
      </c>
      <c r="U246">
        <v>15.488094191183459</v>
      </c>
      <c r="V246">
        <v>8.5775000000000006</v>
      </c>
      <c r="W246">
        <v>114.03498694841156</v>
      </c>
      <c r="X246">
        <v>0.11267926830200328</v>
      </c>
      <c r="Y246">
        <v>0.16541329800506854</v>
      </c>
      <c r="Z246">
        <v>0.28373101119486421</v>
      </c>
      <c r="AA246">
        <v>189.86272948959248</v>
      </c>
      <c r="AB246">
        <v>6.0231182899918911</v>
      </c>
      <c r="AC246">
        <v>1.5471034653769236</v>
      </c>
      <c r="AD246">
        <v>2.7540125269638804</v>
      </c>
      <c r="AE246">
        <v>1.4136612997950955</v>
      </c>
      <c r="AF246">
        <v>83.736842105263165</v>
      </c>
      <c r="AG246">
        <v>1.1329501305164677E-2</v>
      </c>
      <c r="AH246">
        <v>7.9826315789473696</v>
      </c>
      <c r="AI246">
        <v>3.4363252131674105</v>
      </c>
      <c r="AJ246">
        <v>-13700.709000000032</v>
      </c>
      <c r="AK246">
        <v>0.50246296896033282</v>
      </c>
      <c r="AL246">
        <v>10322053.410499999</v>
      </c>
      <c r="AM246">
        <v>978.13510055000006</v>
      </c>
    </row>
    <row r="247" spans="1:39" ht="15" x14ac:dyDescent="0.25">
      <c r="A247" t="s">
        <v>420</v>
      </c>
      <c r="B247">
        <v>221491.5652173913</v>
      </c>
      <c r="C247">
        <v>0.36994325287653446</v>
      </c>
      <c r="D247">
        <v>164038.21739130435</v>
      </c>
      <c r="E247">
        <v>5.2556454754146302E-3</v>
      </c>
      <c r="F247">
        <v>0.70495264620284359</v>
      </c>
      <c r="G247">
        <v>56.238095238095241</v>
      </c>
      <c r="H247">
        <v>39.485652173913039</v>
      </c>
      <c r="I247">
        <v>0</v>
      </c>
      <c r="J247">
        <v>86.80782608695651</v>
      </c>
      <c r="K247">
        <v>10177.339164430079</v>
      </c>
      <c r="L247">
        <v>1844.1787481739132</v>
      </c>
      <c r="M247">
        <v>2207.0898979820117</v>
      </c>
      <c r="N247">
        <v>0.43787311500392834</v>
      </c>
      <c r="O247">
        <v>0.13426256115449592</v>
      </c>
      <c r="P247">
        <v>1.3956828741253052E-3</v>
      </c>
      <c r="Q247">
        <v>8503.8822465549456</v>
      </c>
      <c r="R247">
        <v>113.90608695652175</v>
      </c>
      <c r="S247">
        <v>53660.732189752038</v>
      </c>
      <c r="T247">
        <v>13.235922804446069</v>
      </c>
      <c r="U247">
        <v>16.190344146207398</v>
      </c>
      <c r="V247">
        <v>14.465217391304348</v>
      </c>
      <c r="W247">
        <v>127.49056569882777</v>
      </c>
      <c r="X247">
        <v>0.11206709752218678</v>
      </c>
      <c r="Y247">
        <v>0.1647063097217322</v>
      </c>
      <c r="Z247">
        <v>0.28341804195618175</v>
      </c>
      <c r="AA247">
        <v>159.12668105997864</v>
      </c>
      <c r="AB247">
        <v>6.8355516476320224</v>
      </c>
      <c r="AC247">
        <v>1.5919923802158225</v>
      </c>
      <c r="AD247">
        <v>3.112284877402665</v>
      </c>
      <c r="AE247">
        <v>1.247624824369862</v>
      </c>
      <c r="AF247">
        <v>110.39130434782609</v>
      </c>
      <c r="AG247">
        <v>1.1329525945927E-2</v>
      </c>
      <c r="AH247">
        <v>13.953043478260868</v>
      </c>
      <c r="AI247">
        <v>3.094561308473764</v>
      </c>
      <c r="AJ247">
        <v>-2739.8952173910802</v>
      </c>
      <c r="AK247">
        <v>0.53117578366924167</v>
      </c>
      <c r="AL247">
        <v>18768832.599999998</v>
      </c>
      <c r="AM247">
        <v>1844.1787481739132</v>
      </c>
    </row>
    <row r="248" spans="1:39" ht="15" x14ac:dyDescent="0.25">
      <c r="A248" t="s">
        <v>421</v>
      </c>
      <c r="B248">
        <v>537248.9</v>
      </c>
      <c r="C248">
        <v>0.36030858055537129</v>
      </c>
      <c r="D248">
        <v>575961.69999999995</v>
      </c>
      <c r="E248">
        <v>3.7828547093850797E-3</v>
      </c>
      <c r="F248">
        <v>0.64827681051108099</v>
      </c>
      <c r="G248">
        <v>20.350000000000001</v>
      </c>
      <c r="H248">
        <v>27.358999999999998</v>
      </c>
      <c r="I248">
        <v>0</v>
      </c>
      <c r="J248">
        <v>13.999000000000024</v>
      </c>
      <c r="K248">
        <v>10619.754202979715</v>
      </c>
      <c r="L248">
        <v>1031.5887910500001</v>
      </c>
      <c r="M248">
        <v>1275.3177203375167</v>
      </c>
      <c r="N248">
        <v>0.55920903266390731</v>
      </c>
      <c r="O248">
        <v>0.14810251882874026</v>
      </c>
      <c r="P248">
        <v>1.0781500920225612E-3</v>
      </c>
      <c r="Q248">
        <v>8590.1883309522818</v>
      </c>
      <c r="R248">
        <v>62.570499999999996</v>
      </c>
      <c r="S248">
        <v>52410.055185750476</v>
      </c>
      <c r="T248">
        <v>14.370190425200374</v>
      </c>
      <c r="U248">
        <v>16.486823519869585</v>
      </c>
      <c r="V248">
        <v>8.3365000000000009</v>
      </c>
      <c r="W248">
        <v>123.74363234570862</v>
      </c>
      <c r="X248">
        <v>0.11040822153797424</v>
      </c>
      <c r="Y248">
        <v>0.19003539246722051</v>
      </c>
      <c r="Z248">
        <v>0.30675831409384152</v>
      </c>
      <c r="AA248">
        <v>195.08199560327125</v>
      </c>
      <c r="AB248">
        <v>6.3920537515578086</v>
      </c>
      <c r="AC248">
        <v>1.529206059895331</v>
      </c>
      <c r="AD248">
        <v>2.8997689302161951</v>
      </c>
      <c r="AE248">
        <v>1.3255705571412471</v>
      </c>
      <c r="AF248">
        <v>74.95</v>
      </c>
      <c r="AG248">
        <v>1.0638237042174328E-2</v>
      </c>
      <c r="AH248">
        <v>13.7095</v>
      </c>
      <c r="AI248">
        <v>3.2446649017363884</v>
      </c>
      <c r="AJ248">
        <v>-27901.156999999948</v>
      </c>
      <c r="AK248">
        <v>0.52297000964006357</v>
      </c>
      <c r="AL248">
        <v>10955219.399500001</v>
      </c>
      <c r="AM248">
        <v>1031.5887910500001</v>
      </c>
    </row>
    <row r="249" spans="1:39" ht="15" x14ac:dyDescent="0.25">
      <c r="A249" t="s">
        <v>422</v>
      </c>
      <c r="B249">
        <v>738484.05</v>
      </c>
      <c r="C249">
        <v>0.32759414737064207</v>
      </c>
      <c r="D249">
        <v>693543.65</v>
      </c>
      <c r="E249">
        <v>6.051862456282444E-3</v>
      </c>
      <c r="F249">
        <v>0.71730021181208892</v>
      </c>
      <c r="G249">
        <v>64.555555555555557</v>
      </c>
      <c r="H249">
        <v>78.587999999999994</v>
      </c>
      <c r="I249">
        <v>0.05</v>
      </c>
      <c r="J249">
        <v>37.756</v>
      </c>
      <c r="K249">
        <v>9864.670642605739</v>
      </c>
      <c r="L249">
        <v>2658.1493766499998</v>
      </c>
      <c r="M249">
        <v>3176.1562663188606</v>
      </c>
      <c r="N249">
        <v>0.41503081431050098</v>
      </c>
      <c r="O249">
        <v>0.14038191152006643</v>
      </c>
      <c r="P249">
        <v>1.217911951615001E-2</v>
      </c>
      <c r="Q249">
        <v>8255.8180142348028</v>
      </c>
      <c r="R249">
        <v>158.16649999999998</v>
      </c>
      <c r="S249">
        <v>56641.247626709803</v>
      </c>
      <c r="T249">
        <v>13.653965915664816</v>
      </c>
      <c r="U249">
        <v>16.806020090537498</v>
      </c>
      <c r="V249">
        <v>17.117000000000001</v>
      </c>
      <c r="W249">
        <v>155.29294716655957</v>
      </c>
      <c r="X249">
        <v>0.11364374907889893</v>
      </c>
      <c r="Y249">
        <v>0.16350555561447483</v>
      </c>
      <c r="Z249">
        <v>0.28286957708929594</v>
      </c>
      <c r="AA249">
        <v>158.30003900318994</v>
      </c>
      <c r="AB249">
        <v>5.5722529763704829</v>
      </c>
      <c r="AC249">
        <v>1.3080047275907905</v>
      </c>
      <c r="AD249">
        <v>2.6573925291802718</v>
      </c>
      <c r="AE249">
        <v>1.2765972378767594</v>
      </c>
      <c r="AF249">
        <v>86.05</v>
      </c>
      <c r="AG249">
        <v>2.5283291937368706E-2</v>
      </c>
      <c r="AH249">
        <v>20.904000000000003</v>
      </c>
      <c r="AI249">
        <v>3.2365548963336206</v>
      </c>
      <c r="AJ249">
        <v>36858.346999999951</v>
      </c>
      <c r="AK249">
        <v>0.47186912147573612</v>
      </c>
      <c r="AL249">
        <v>26221768.1195</v>
      </c>
      <c r="AM249">
        <v>2658.1493766499998</v>
      </c>
    </row>
    <row r="250" spans="1:39" ht="15" x14ac:dyDescent="0.25">
      <c r="A250" t="s">
        <v>423</v>
      </c>
      <c r="B250">
        <v>2882638.7</v>
      </c>
      <c r="C250">
        <v>0.31190693724192359</v>
      </c>
      <c r="D250">
        <v>2562657.25</v>
      </c>
      <c r="E250">
        <v>3.1207167955845873E-3</v>
      </c>
      <c r="F250">
        <v>0.74164488577271848</v>
      </c>
      <c r="G250">
        <v>141.66666666666666</v>
      </c>
      <c r="H250">
        <v>451.88349999999991</v>
      </c>
      <c r="I250">
        <v>2.4074999999999998</v>
      </c>
      <c r="J250">
        <v>-71.752999999999915</v>
      </c>
      <c r="K250">
        <v>11209.008504148438</v>
      </c>
      <c r="L250">
        <v>7791.0123061000004</v>
      </c>
      <c r="M250">
        <v>9757.4367267494563</v>
      </c>
      <c r="N250">
        <v>0.4850980898452571</v>
      </c>
      <c r="O250">
        <v>0.14945705051554239</v>
      </c>
      <c r="P250">
        <v>4.281050792191099E-2</v>
      </c>
      <c r="Q250">
        <v>8950.0476037514145</v>
      </c>
      <c r="R250">
        <v>463.42849999999999</v>
      </c>
      <c r="S250">
        <v>64185.711194499272</v>
      </c>
      <c r="T250">
        <v>12.999847872972854</v>
      </c>
      <c r="U250">
        <v>16.811681426800465</v>
      </c>
      <c r="V250">
        <v>45.237000000000002</v>
      </c>
      <c r="W250">
        <v>172.22654698808492</v>
      </c>
      <c r="X250">
        <v>0.11535864629577569</v>
      </c>
      <c r="Y250">
        <v>0.14838015037392627</v>
      </c>
      <c r="Z250">
        <v>0.27194180304343663</v>
      </c>
      <c r="AA250">
        <v>146.83281902973249</v>
      </c>
      <c r="AB250">
        <v>6.5788098464102784</v>
      </c>
      <c r="AC250">
        <v>1.3603504019270334</v>
      </c>
      <c r="AD250">
        <v>3.5357296235070597</v>
      </c>
      <c r="AE250">
        <v>0.86569989235123379</v>
      </c>
      <c r="AF250">
        <v>31.6</v>
      </c>
      <c r="AG250">
        <v>0.10697672721157728</v>
      </c>
      <c r="AH250">
        <v>118.75105263157894</v>
      </c>
      <c r="AI250">
        <v>3.2432238292657423</v>
      </c>
      <c r="AJ250">
        <v>190582.28099999996</v>
      </c>
      <c r="AK250">
        <v>0.48192977828998701</v>
      </c>
      <c r="AL250">
        <v>87329523.195000008</v>
      </c>
      <c r="AM250">
        <v>7791.0123061000004</v>
      </c>
    </row>
    <row r="251" spans="1:39" ht="15" x14ac:dyDescent="0.25">
      <c r="A251" t="s">
        <v>424</v>
      </c>
      <c r="B251">
        <v>3853531.35</v>
      </c>
      <c r="C251">
        <v>0.34914189263101209</v>
      </c>
      <c r="D251">
        <v>3310859.2</v>
      </c>
      <c r="E251">
        <v>1.6898856891335164E-3</v>
      </c>
      <c r="F251">
        <v>0.79230556110214323</v>
      </c>
      <c r="G251">
        <v>150.44999999999999</v>
      </c>
      <c r="H251">
        <v>182.42649999999998</v>
      </c>
      <c r="I251">
        <v>0</v>
      </c>
      <c r="J251">
        <v>-18.647500000000015</v>
      </c>
      <c r="K251">
        <v>11407.076178844183</v>
      </c>
      <c r="L251">
        <v>9397.3493243000012</v>
      </c>
      <c r="M251">
        <v>11237.007443984101</v>
      </c>
      <c r="N251">
        <v>0.24178167416578905</v>
      </c>
      <c r="O251">
        <v>0.1250568420459926</v>
      </c>
      <c r="P251">
        <v>4.4102587639081078E-2</v>
      </c>
      <c r="Q251">
        <v>9539.5753856948031</v>
      </c>
      <c r="R251">
        <v>548.93849999999998</v>
      </c>
      <c r="S251">
        <v>69815.930904145018</v>
      </c>
      <c r="T251">
        <v>13.045541531519468</v>
      </c>
      <c r="U251">
        <v>17.119129600674754</v>
      </c>
      <c r="V251">
        <v>53.192999999999998</v>
      </c>
      <c r="W251">
        <v>176.66515000657978</v>
      </c>
      <c r="X251">
        <v>0.11431924978943825</v>
      </c>
      <c r="Y251">
        <v>0.14939240660965242</v>
      </c>
      <c r="Z251">
        <v>0.27054804898106671</v>
      </c>
      <c r="AA251">
        <v>148.81054771305605</v>
      </c>
      <c r="AB251">
        <v>6.4404723325467588</v>
      </c>
      <c r="AC251">
        <v>1.2662610943585306</v>
      </c>
      <c r="AD251">
        <v>3.4272288422108104</v>
      </c>
      <c r="AE251">
        <v>0.88857409122844655</v>
      </c>
      <c r="AF251">
        <v>36.450000000000003</v>
      </c>
      <c r="AG251">
        <v>9.1690469094550503E-2</v>
      </c>
      <c r="AH251">
        <v>139.63749999999999</v>
      </c>
      <c r="AI251">
        <v>3.9446492024851723</v>
      </c>
      <c r="AJ251">
        <v>189029.56549999956</v>
      </c>
      <c r="AK251">
        <v>0.41476876190667544</v>
      </c>
      <c r="AL251">
        <v>107196279.6215</v>
      </c>
      <c r="AM251">
        <v>9397.3493243000012</v>
      </c>
    </row>
    <row r="252" spans="1:39" ht="15" x14ac:dyDescent="0.25">
      <c r="A252" t="s">
        <v>425</v>
      </c>
      <c r="B252">
        <v>30559.82608695652</v>
      </c>
      <c r="C252">
        <v>0.34307778411019874</v>
      </c>
      <c r="D252">
        <v>-32562.652173913044</v>
      </c>
      <c r="E252">
        <v>4.7547723407668427E-3</v>
      </c>
      <c r="F252">
        <v>0.70607929874093611</v>
      </c>
      <c r="G252">
        <v>48.727272727272727</v>
      </c>
      <c r="H252">
        <v>34.52391304347826</v>
      </c>
      <c r="I252">
        <v>0</v>
      </c>
      <c r="J252">
        <v>87.812608695652145</v>
      </c>
      <c r="K252">
        <v>10029.086946757816</v>
      </c>
      <c r="L252">
        <v>1490.2999920434781</v>
      </c>
      <c r="M252">
        <v>1770.976155366069</v>
      </c>
      <c r="N252">
        <v>0.39488499036563851</v>
      </c>
      <c r="O252">
        <v>0.12776664854118364</v>
      </c>
      <c r="P252">
        <v>7.8373324727216249E-4</v>
      </c>
      <c r="Q252">
        <v>8439.6100713547112</v>
      </c>
      <c r="R252">
        <v>92.736521739130438</v>
      </c>
      <c r="S252">
        <v>54316.129816122339</v>
      </c>
      <c r="T252">
        <v>13.720029630463117</v>
      </c>
      <c r="U252">
        <v>16.070259743358932</v>
      </c>
      <c r="V252">
        <v>12.23608695652174</v>
      </c>
      <c r="W252">
        <v>121.79547246917529</v>
      </c>
      <c r="X252">
        <v>0.11725179358353133</v>
      </c>
      <c r="Y252">
        <v>0.14940447587252037</v>
      </c>
      <c r="Z252">
        <v>0.27320269484717696</v>
      </c>
      <c r="AA252">
        <v>183.31126891714135</v>
      </c>
      <c r="AB252">
        <v>6.136320641149247</v>
      </c>
      <c r="AC252">
        <v>1.4577152317986191</v>
      </c>
      <c r="AD252">
        <v>2.7268993506958563</v>
      </c>
      <c r="AE252">
        <v>1.2371434269743709</v>
      </c>
      <c r="AF252">
        <v>85.478260869565219</v>
      </c>
      <c r="AG252">
        <v>1.7993088876746242E-2</v>
      </c>
      <c r="AH252">
        <v>11.637826086956522</v>
      </c>
      <c r="AI252">
        <v>3.0890803978942771</v>
      </c>
      <c r="AJ252">
        <v>-2068.9599999998463</v>
      </c>
      <c r="AK252">
        <v>0.5049265470059493</v>
      </c>
      <c r="AL252">
        <v>14946348.196956521</v>
      </c>
      <c r="AM252">
        <v>1490.2999920434781</v>
      </c>
    </row>
    <row r="253" spans="1:39" ht="15" x14ac:dyDescent="0.25">
      <c r="A253" t="s">
        <v>426</v>
      </c>
      <c r="B253">
        <v>566212.9</v>
      </c>
      <c r="C253">
        <v>0.31047468010716861</v>
      </c>
      <c r="D253">
        <v>582222</v>
      </c>
      <c r="E253">
        <v>5.0562375197303038E-3</v>
      </c>
      <c r="F253">
        <v>0.66456092810279299</v>
      </c>
      <c r="G253">
        <v>13.1</v>
      </c>
      <c r="H253">
        <v>42.826499999999996</v>
      </c>
      <c r="I253">
        <v>0.7</v>
      </c>
      <c r="J253">
        <v>-48.580000000000013</v>
      </c>
      <c r="K253">
        <v>12113.627451469285</v>
      </c>
      <c r="L253">
        <v>1105.46638665</v>
      </c>
      <c r="M253">
        <v>1489.118244719697</v>
      </c>
      <c r="N253">
        <v>0.90180906587405196</v>
      </c>
      <c r="O253">
        <v>0.16924381085612816</v>
      </c>
      <c r="P253">
        <v>7.4217267924923404E-4</v>
      </c>
      <c r="Q253">
        <v>8992.7096222776327</v>
      </c>
      <c r="R253">
        <v>76.682999999999993</v>
      </c>
      <c r="S253">
        <v>50806.477224417409</v>
      </c>
      <c r="T253">
        <v>13.443005620541712</v>
      </c>
      <c r="U253">
        <v>14.416055535777161</v>
      </c>
      <c r="V253">
        <v>9.0315000000000012</v>
      </c>
      <c r="W253">
        <v>122.40119433648897</v>
      </c>
      <c r="X253">
        <v>0.10973283497805085</v>
      </c>
      <c r="Y253">
        <v>0.19912111964534063</v>
      </c>
      <c r="Z253">
        <v>0.31538488597539649</v>
      </c>
      <c r="AA253">
        <v>195.53982157255675</v>
      </c>
      <c r="AB253">
        <v>6.8082296552550456</v>
      </c>
      <c r="AC253">
        <v>1.5163268107772525</v>
      </c>
      <c r="AD253">
        <v>3.4433000767477462</v>
      </c>
      <c r="AE253">
        <v>1.2285964636165565</v>
      </c>
      <c r="AF253">
        <v>56.35</v>
      </c>
      <c r="AG253">
        <v>1.6587337682330203E-2</v>
      </c>
      <c r="AH253">
        <v>38.228999999999999</v>
      </c>
      <c r="AI253">
        <v>2.7310928092836568</v>
      </c>
      <c r="AJ253">
        <v>12474.09850000008</v>
      </c>
      <c r="AK253">
        <v>0.69529602905261612</v>
      </c>
      <c r="AL253">
        <v>13391207.967999998</v>
      </c>
      <c r="AM253">
        <v>1105.46638665</v>
      </c>
    </row>
    <row r="254" spans="1:39" ht="15" x14ac:dyDescent="0.25">
      <c r="A254" t="s">
        <v>427</v>
      </c>
      <c r="B254">
        <v>810432.5</v>
      </c>
      <c r="C254">
        <v>0.3201702712793677</v>
      </c>
      <c r="D254">
        <v>803134.21739130432</v>
      </c>
      <c r="E254">
        <v>4.91398178895084E-3</v>
      </c>
      <c r="F254">
        <v>0.72200328983534767</v>
      </c>
      <c r="G254">
        <v>51.523809523809526</v>
      </c>
      <c r="H254">
        <v>35.607391304347829</v>
      </c>
      <c r="I254">
        <v>0</v>
      </c>
      <c r="J254">
        <v>105.62652173913044</v>
      </c>
      <c r="K254">
        <v>9846.7133944115303</v>
      </c>
      <c r="L254">
        <v>1928.3899633913043</v>
      </c>
      <c r="M254">
        <v>2233.1711793871009</v>
      </c>
      <c r="N254">
        <v>0.31126963540635572</v>
      </c>
      <c r="O254">
        <v>0.11887809961983066</v>
      </c>
      <c r="P254">
        <v>2.8070305407624269E-3</v>
      </c>
      <c r="Q254">
        <v>8502.8427097045442</v>
      </c>
      <c r="R254">
        <v>111.96608695652175</v>
      </c>
      <c r="S254">
        <v>56315.445589425362</v>
      </c>
      <c r="T254">
        <v>13.645824434417252</v>
      </c>
      <c r="U254">
        <v>17.222982563819787</v>
      </c>
      <c r="V254">
        <v>14.072173913043477</v>
      </c>
      <c r="W254">
        <v>137.03568299450038</v>
      </c>
      <c r="X254">
        <v>0.11412839997304065</v>
      </c>
      <c r="Y254">
        <v>0.15237691214202123</v>
      </c>
      <c r="Z254">
        <v>0.27179286414703052</v>
      </c>
      <c r="AA254">
        <v>152.35559486283356</v>
      </c>
      <c r="AB254">
        <v>6.631386015053371</v>
      </c>
      <c r="AC254">
        <v>1.51071035363629</v>
      </c>
      <c r="AD254">
        <v>3.1093541295254128</v>
      </c>
      <c r="AE254">
        <v>1.1218456713175575</v>
      </c>
      <c r="AF254">
        <v>81.739130434782609</v>
      </c>
      <c r="AG254">
        <v>2.3115231526280478E-2</v>
      </c>
      <c r="AH254">
        <v>20.399999999999999</v>
      </c>
      <c r="AI254">
        <v>3.3443290096733498</v>
      </c>
      <c r="AJ254">
        <v>17532.725652173976</v>
      </c>
      <c r="AK254">
        <v>0.48093072370349105</v>
      </c>
      <c r="AL254">
        <v>18988303.282173913</v>
      </c>
      <c r="AM254">
        <v>1928.3899633913043</v>
      </c>
    </row>
    <row r="255" spans="1:39" ht="15" x14ac:dyDescent="0.25">
      <c r="A255" t="s">
        <v>428</v>
      </c>
      <c r="B255">
        <v>1392770.45</v>
      </c>
      <c r="C255">
        <v>0.36870490209069401</v>
      </c>
      <c r="D255">
        <v>1309632.3999999999</v>
      </c>
      <c r="E255">
        <v>2.8725191314660273E-3</v>
      </c>
      <c r="F255">
        <v>0.72265176971461187</v>
      </c>
      <c r="G255">
        <v>69.473684210526315</v>
      </c>
      <c r="H255">
        <v>69.474499999999992</v>
      </c>
      <c r="I255">
        <v>0</v>
      </c>
      <c r="J255">
        <v>55.864000000000019</v>
      </c>
      <c r="K255">
        <v>10101.19123430652</v>
      </c>
      <c r="L255">
        <v>2646.77684125</v>
      </c>
      <c r="M255">
        <v>3141.128005921059</v>
      </c>
      <c r="N255">
        <v>0.32594082939103169</v>
      </c>
      <c r="O255">
        <v>0.13579584853865323</v>
      </c>
      <c r="P255">
        <v>9.8316081826190123E-3</v>
      </c>
      <c r="Q255">
        <v>8511.4643458028822</v>
      </c>
      <c r="R255">
        <v>156.52249999999998</v>
      </c>
      <c r="S255">
        <v>59568.932115829994</v>
      </c>
      <c r="T255">
        <v>13.468031752623423</v>
      </c>
      <c r="U255">
        <v>16.909880951620369</v>
      </c>
      <c r="V255">
        <v>18.060000000000002</v>
      </c>
      <c r="W255">
        <v>146.55464237264667</v>
      </c>
      <c r="X255">
        <v>0.11775848541973782</v>
      </c>
      <c r="Y255">
        <v>0.15583186003063706</v>
      </c>
      <c r="Z255">
        <v>0.28026951536445405</v>
      </c>
      <c r="AA255">
        <v>174.93216382433468</v>
      </c>
      <c r="AB255">
        <v>5.2442996673480105</v>
      </c>
      <c r="AC255">
        <v>1.0580297745344343</v>
      </c>
      <c r="AD255">
        <v>2.2985851091907152</v>
      </c>
      <c r="AE255">
        <v>1.2160265045586229</v>
      </c>
      <c r="AF255">
        <v>65.849999999999994</v>
      </c>
      <c r="AG255">
        <v>4.9087314670717294E-2</v>
      </c>
      <c r="AH255">
        <v>31.874000000000002</v>
      </c>
      <c r="AI255">
        <v>3.5956543819150579</v>
      </c>
      <c r="AJ255">
        <v>14855.906000000308</v>
      </c>
      <c r="AK255">
        <v>0.41968467056031095</v>
      </c>
      <c r="AL255">
        <v>26735599.027999997</v>
      </c>
      <c r="AM255">
        <v>2646.77684125</v>
      </c>
    </row>
    <row r="256" spans="1:39" ht="15" x14ac:dyDescent="0.25">
      <c r="A256" t="s">
        <v>429</v>
      </c>
      <c r="B256">
        <v>260458.25</v>
      </c>
      <c r="C256">
        <v>0.29877952825968468</v>
      </c>
      <c r="D256">
        <v>251784.9</v>
      </c>
      <c r="E256">
        <v>2.6815687404810862E-3</v>
      </c>
      <c r="F256">
        <v>0.63768891945595663</v>
      </c>
      <c r="G256">
        <v>22.55</v>
      </c>
      <c r="H256">
        <v>20.627500000000001</v>
      </c>
      <c r="I256">
        <v>0</v>
      </c>
      <c r="J256">
        <v>14.69550000000001</v>
      </c>
      <c r="K256">
        <v>10600.921180476</v>
      </c>
      <c r="L256">
        <v>880.50441919999992</v>
      </c>
      <c r="M256">
        <v>1076.7654975236062</v>
      </c>
      <c r="N256">
        <v>0.51658586371805915</v>
      </c>
      <c r="O256">
        <v>0.14279805763409847</v>
      </c>
      <c r="P256">
        <v>2.8275873416536285E-3</v>
      </c>
      <c r="Q256">
        <v>8668.7008159781453</v>
      </c>
      <c r="R256">
        <v>55.06</v>
      </c>
      <c r="S256">
        <v>51434.268352706153</v>
      </c>
      <c r="T256">
        <v>14.213585179803852</v>
      </c>
      <c r="U256">
        <v>15.991725739193608</v>
      </c>
      <c r="V256">
        <v>7.4689999999999994</v>
      </c>
      <c r="W256">
        <v>117.88785904404872</v>
      </c>
      <c r="X256">
        <v>0.11789250437482519</v>
      </c>
      <c r="Y256">
        <v>0.17253667405363615</v>
      </c>
      <c r="Z256">
        <v>0.2975755209027926</v>
      </c>
      <c r="AA256">
        <v>189.51551674392778</v>
      </c>
      <c r="AB256">
        <v>6.438440806200064</v>
      </c>
      <c r="AC256">
        <v>1.4439283181293139</v>
      </c>
      <c r="AD256">
        <v>2.7871479256963165</v>
      </c>
      <c r="AE256">
        <v>1.2592834915165827</v>
      </c>
      <c r="AF256">
        <v>53.55</v>
      </c>
      <c r="AG256">
        <v>3.7576289593932929E-2</v>
      </c>
      <c r="AH256">
        <v>13.426999999999998</v>
      </c>
      <c r="AI256">
        <v>3.2414875325162003</v>
      </c>
      <c r="AJ256">
        <v>-20568.098999999929</v>
      </c>
      <c r="AK256">
        <v>0.50958479808009882</v>
      </c>
      <c r="AL256">
        <v>9334157.9470000006</v>
      </c>
      <c r="AM256">
        <v>880.50441919999992</v>
      </c>
    </row>
    <row r="257" spans="1:39" ht="15" x14ac:dyDescent="0.25">
      <c r="A257" t="s">
        <v>430</v>
      </c>
      <c r="B257">
        <v>119512</v>
      </c>
      <c r="C257">
        <v>0.37107469424348316</v>
      </c>
      <c r="D257">
        <v>70442.260869565216</v>
      </c>
      <c r="E257">
        <v>3.7652352952066556E-3</v>
      </c>
      <c r="F257">
        <v>0.70319915345060391</v>
      </c>
      <c r="G257">
        <v>47.636363636363633</v>
      </c>
      <c r="H257">
        <v>35.869130434782612</v>
      </c>
      <c r="I257">
        <v>0</v>
      </c>
      <c r="J257">
        <v>90.546521739130412</v>
      </c>
      <c r="K257">
        <v>10125.386746470831</v>
      </c>
      <c r="L257">
        <v>1521.7470584347827</v>
      </c>
      <c r="M257">
        <v>1805.7446541963825</v>
      </c>
      <c r="N257">
        <v>0.38740959634813044</v>
      </c>
      <c r="O257">
        <v>0.12925763870414653</v>
      </c>
      <c r="P257">
        <v>1.078219582660812E-3</v>
      </c>
      <c r="Q257">
        <v>8532.921562940317</v>
      </c>
      <c r="R257">
        <v>94.474782608695662</v>
      </c>
      <c r="S257">
        <v>53571.398178487943</v>
      </c>
      <c r="T257">
        <v>13.642011670931284</v>
      </c>
      <c r="U257">
        <v>16.107441757634891</v>
      </c>
      <c r="V257">
        <v>13.387391304347824</v>
      </c>
      <c r="W257">
        <v>113.67017097203728</v>
      </c>
      <c r="X257">
        <v>0.11665976567672029</v>
      </c>
      <c r="Y257">
        <v>0.15546108696101987</v>
      </c>
      <c r="Z257">
        <v>0.2782910632068743</v>
      </c>
      <c r="AA257">
        <v>173.15772644935794</v>
      </c>
      <c r="AB257">
        <v>6.3714087693662238</v>
      </c>
      <c r="AC257">
        <v>1.6240556685265632</v>
      </c>
      <c r="AD257">
        <v>2.8171185396973746</v>
      </c>
      <c r="AE257">
        <v>1.2888559090595084</v>
      </c>
      <c r="AF257">
        <v>91.608695652173907</v>
      </c>
      <c r="AG257">
        <v>1.9514057484857458E-2</v>
      </c>
      <c r="AH257">
        <v>9.9873913043478257</v>
      </c>
      <c r="AI257">
        <v>3.0266498433937254</v>
      </c>
      <c r="AJ257">
        <v>17559.460434782784</v>
      </c>
      <c r="AK257">
        <v>0.53256944762669767</v>
      </c>
      <c r="AL257">
        <v>15408277.49695652</v>
      </c>
      <c r="AM257">
        <v>1521.7470584347827</v>
      </c>
    </row>
    <row r="258" spans="1:39" ht="15" x14ac:dyDescent="0.25">
      <c r="A258" t="s">
        <v>431</v>
      </c>
      <c r="B258">
        <v>372163.45</v>
      </c>
      <c r="C258">
        <v>0.38040984888509166</v>
      </c>
      <c r="D258">
        <v>358002.7</v>
      </c>
      <c r="E258">
        <v>6.3563892849590679E-4</v>
      </c>
      <c r="F258">
        <v>0.66869327308206405</v>
      </c>
      <c r="G258">
        <v>38.950000000000003</v>
      </c>
      <c r="H258">
        <v>23.642500000000002</v>
      </c>
      <c r="I258">
        <v>0</v>
      </c>
      <c r="J258">
        <v>30.956999999999994</v>
      </c>
      <c r="K258">
        <v>10428.362585427783</v>
      </c>
      <c r="L258">
        <v>959.75092359999996</v>
      </c>
      <c r="M258">
        <v>1121.8754710077023</v>
      </c>
      <c r="N258">
        <v>0.35177941755303976</v>
      </c>
      <c r="O258">
        <v>0.13103582711675965</v>
      </c>
      <c r="P258">
        <v>1.4319526204204843E-3</v>
      </c>
      <c r="Q258">
        <v>8921.3383139662965</v>
      </c>
      <c r="R258">
        <v>63.593999999999994</v>
      </c>
      <c r="S258">
        <v>53061.310123596566</v>
      </c>
      <c r="T258">
        <v>13.68997075195773</v>
      </c>
      <c r="U258">
        <v>15.091847086203099</v>
      </c>
      <c r="V258">
        <v>8.145999999999999</v>
      </c>
      <c r="W258">
        <v>117.81867463785908</v>
      </c>
      <c r="X258">
        <v>0.11478097294906318</v>
      </c>
      <c r="Y258">
        <v>0.1666493099201137</v>
      </c>
      <c r="Z258">
        <v>0.28793526214203746</v>
      </c>
      <c r="AA258">
        <v>185.09818082138077</v>
      </c>
      <c r="AB258">
        <v>6.1935877041218834</v>
      </c>
      <c r="AC258">
        <v>1.5167033374679109</v>
      </c>
      <c r="AD258">
        <v>2.7415353157350637</v>
      </c>
      <c r="AE258">
        <v>1.354842467872345</v>
      </c>
      <c r="AF258">
        <v>91</v>
      </c>
      <c r="AG258">
        <v>2.8860738942037549E-2</v>
      </c>
      <c r="AH258">
        <v>6.1584210526315788</v>
      </c>
      <c r="AI258">
        <v>3.423569805078897</v>
      </c>
      <c r="AJ258">
        <v>-3208.1695000000764</v>
      </c>
      <c r="AK258">
        <v>0.49090746078328545</v>
      </c>
      <c r="AL258">
        <v>10008630.623</v>
      </c>
      <c r="AM258">
        <v>959.75092359999996</v>
      </c>
    </row>
    <row r="259" spans="1:39" ht="15" x14ac:dyDescent="0.25">
      <c r="A259" t="s">
        <v>432</v>
      </c>
      <c r="B259">
        <v>835363.05</v>
      </c>
      <c r="C259">
        <v>0.4127465473265518</v>
      </c>
      <c r="D259">
        <v>836037.25</v>
      </c>
      <c r="E259">
        <v>3.2221799883193659E-3</v>
      </c>
      <c r="F259">
        <v>0.68750639556937598</v>
      </c>
      <c r="G259">
        <v>40.888888888888886</v>
      </c>
      <c r="H259">
        <v>24.374736842105264</v>
      </c>
      <c r="I259">
        <v>0</v>
      </c>
      <c r="J259">
        <v>29.390500000000074</v>
      </c>
      <c r="K259">
        <v>10124.657365918543</v>
      </c>
      <c r="L259">
        <v>1150.9217561500002</v>
      </c>
      <c r="M259">
        <v>1336.1188199985627</v>
      </c>
      <c r="N259">
        <v>0.28457293312936044</v>
      </c>
      <c r="O259">
        <v>0.12735691233288016</v>
      </c>
      <c r="P259">
        <v>1.7147952408180743E-3</v>
      </c>
      <c r="Q259">
        <v>8721.2965355974393</v>
      </c>
      <c r="R259">
        <v>70.239499999999992</v>
      </c>
      <c r="S259">
        <v>55337.906761864768</v>
      </c>
      <c r="T259">
        <v>13.866841307241652</v>
      </c>
      <c r="U259">
        <v>16.385676950291501</v>
      </c>
      <c r="V259">
        <v>9.39</v>
      </c>
      <c r="W259">
        <v>122.56887711927581</v>
      </c>
      <c r="X259">
        <v>0.11529724934463594</v>
      </c>
      <c r="Y259">
        <v>0.16142405941047122</v>
      </c>
      <c r="Z259">
        <v>0.28353362954127698</v>
      </c>
      <c r="AA259">
        <v>170.99811429261948</v>
      </c>
      <c r="AB259">
        <v>6.0246381388320307</v>
      </c>
      <c r="AC259">
        <v>1.3698479437434279</v>
      </c>
      <c r="AD259">
        <v>2.6804939903849205</v>
      </c>
      <c r="AE259">
        <v>1.3257818910747745</v>
      </c>
      <c r="AF259">
        <v>83.05</v>
      </c>
      <c r="AG259">
        <v>2.8803854533188206E-2</v>
      </c>
      <c r="AH259">
        <v>10.1145</v>
      </c>
      <c r="AI259">
        <v>3.9185114778146564</v>
      </c>
      <c r="AJ259">
        <v>-6010.3580000000657</v>
      </c>
      <c r="AK259">
        <v>0.4390801909374823</v>
      </c>
      <c r="AL259">
        <v>11652688.436000001</v>
      </c>
      <c r="AM259">
        <v>1150.9217561500002</v>
      </c>
    </row>
    <row r="260" spans="1:39" ht="15" x14ac:dyDescent="0.25">
      <c r="A260" t="s">
        <v>433</v>
      </c>
      <c r="B260">
        <v>370077.25</v>
      </c>
      <c r="C260">
        <v>0.30168637071969173</v>
      </c>
      <c r="D260">
        <v>399401.25</v>
      </c>
      <c r="E260">
        <v>2.5679471380098736E-3</v>
      </c>
      <c r="F260">
        <v>0.6967835892965889</v>
      </c>
      <c r="G260">
        <v>40.950000000000003</v>
      </c>
      <c r="H260">
        <v>42.984000000000002</v>
      </c>
      <c r="I260">
        <v>0</v>
      </c>
      <c r="J260">
        <v>92.646000000000015</v>
      </c>
      <c r="K260">
        <v>9623.724616857362</v>
      </c>
      <c r="L260">
        <v>1567.6018999</v>
      </c>
      <c r="M260">
        <v>1810.4773325433137</v>
      </c>
      <c r="N260">
        <v>0.32349438169368727</v>
      </c>
      <c r="O260">
        <v>0.11630644483885264</v>
      </c>
      <c r="P260">
        <v>5.6313461667551771E-3</v>
      </c>
      <c r="Q260">
        <v>8332.70249912896</v>
      </c>
      <c r="R260">
        <v>92.308999999999997</v>
      </c>
      <c r="S260">
        <v>55379.067566542792</v>
      </c>
      <c r="T260">
        <v>14.011634835173165</v>
      </c>
      <c r="U260">
        <v>16.98211333564441</v>
      </c>
      <c r="V260">
        <v>12.756499999999999</v>
      </c>
      <c r="W260">
        <v>122.88652058950341</v>
      </c>
      <c r="X260">
        <v>0.1140391525539749</v>
      </c>
      <c r="Y260">
        <v>0.15773101290873531</v>
      </c>
      <c r="Z260">
        <v>0.27851830693974639</v>
      </c>
      <c r="AA260">
        <v>152.47844495164736</v>
      </c>
      <c r="AB260">
        <v>5.7470873965330052</v>
      </c>
      <c r="AC260">
        <v>1.297792938410337</v>
      </c>
      <c r="AD260">
        <v>2.96369474386624</v>
      </c>
      <c r="AE260">
        <v>1.1603476752043362</v>
      </c>
      <c r="AF260">
        <v>52.4</v>
      </c>
      <c r="AG260">
        <v>2.9607149803697486E-2</v>
      </c>
      <c r="AH260">
        <v>23.0655</v>
      </c>
      <c r="AI260">
        <v>3.5220134731804258</v>
      </c>
      <c r="AJ260">
        <v>6694.2539999998407</v>
      </c>
      <c r="AK260">
        <v>0.43406853915530047</v>
      </c>
      <c r="AL260">
        <v>15086168.9935</v>
      </c>
      <c r="AM260">
        <v>1567.6018999</v>
      </c>
    </row>
    <row r="261" spans="1:39" ht="15" x14ac:dyDescent="0.25">
      <c r="A261" t="s">
        <v>434</v>
      </c>
      <c r="B261">
        <v>673113.89473684214</v>
      </c>
      <c r="C261">
        <v>0.31418411681101138</v>
      </c>
      <c r="D261">
        <v>714877.25</v>
      </c>
      <c r="E261">
        <v>5.2117635115817374E-3</v>
      </c>
      <c r="F261">
        <v>0.70427822136889084</v>
      </c>
      <c r="G261">
        <v>56.05</v>
      </c>
      <c r="H261">
        <v>79.462500000000006</v>
      </c>
      <c r="I261">
        <v>0</v>
      </c>
      <c r="J261">
        <v>55.056000000000012</v>
      </c>
      <c r="K261">
        <v>10446.436605555426</v>
      </c>
      <c r="L261">
        <v>2486.16613465</v>
      </c>
      <c r="M261">
        <v>3047.4367239853909</v>
      </c>
      <c r="N261">
        <v>0.52495431468168319</v>
      </c>
      <c r="O261">
        <v>0.14217666833425915</v>
      </c>
      <c r="P261">
        <v>1.1060913736511545E-2</v>
      </c>
      <c r="Q261">
        <v>8522.4335298206843</v>
      </c>
      <c r="R261">
        <v>152.14949999999999</v>
      </c>
      <c r="S261">
        <v>57288.611117683598</v>
      </c>
      <c r="T261">
        <v>13.314207407845574</v>
      </c>
      <c r="U261">
        <v>16.340284619075319</v>
      </c>
      <c r="V261">
        <v>17.733000000000001</v>
      </c>
      <c r="W261">
        <v>140.19997375796538</v>
      </c>
      <c r="X261">
        <v>0.11350056496178372</v>
      </c>
      <c r="Y261">
        <v>0.15997193028207166</v>
      </c>
      <c r="Z261">
        <v>0.28871336965913652</v>
      </c>
      <c r="AA261">
        <v>169.91137241899119</v>
      </c>
      <c r="AB261">
        <v>5.6188540612492686</v>
      </c>
      <c r="AC261">
        <v>1.363660712277764</v>
      </c>
      <c r="AD261">
        <v>2.4129144263435252</v>
      </c>
      <c r="AE261">
        <v>1.2410860343161867</v>
      </c>
      <c r="AF261">
        <v>74.05</v>
      </c>
      <c r="AG261">
        <v>2.5828439370297589E-2</v>
      </c>
      <c r="AH261">
        <v>44.178000000000004</v>
      </c>
      <c r="AI261">
        <v>3.1254148045180048</v>
      </c>
      <c r="AJ261">
        <v>-10070.745000000112</v>
      </c>
      <c r="AK261">
        <v>0.53749614862739092</v>
      </c>
      <c r="AL261">
        <v>25971576.916500002</v>
      </c>
      <c r="AM261">
        <v>2486.16613465</v>
      </c>
    </row>
    <row r="262" spans="1:39" ht="15" x14ac:dyDescent="0.25">
      <c r="A262" t="s">
        <v>435</v>
      </c>
      <c r="B262">
        <v>1279228.6499999999</v>
      </c>
      <c r="C262">
        <v>0.31418386262706122</v>
      </c>
      <c r="D262">
        <v>1176713.75</v>
      </c>
      <c r="E262">
        <v>3.7849358144336921E-3</v>
      </c>
      <c r="F262">
        <v>0.7344412972297566</v>
      </c>
      <c r="G262">
        <v>65.526315789473685</v>
      </c>
      <c r="H262">
        <v>62.05</v>
      </c>
      <c r="I262">
        <v>0</v>
      </c>
      <c r="J262">
        <v>112.20650000000001</v>
      </c>
      <c r="K262">
        <v>9592.8835677705047</v>
      </c>
      <c r="L262">
        <v>2669.4917631999992</v>
      </c>
      <c r="M262">
        <v>3109.0842073016443</v>
      </c>
      <c r="N262">
        <v>0.31174034700988579</v>
      </c>
      <c r="O262">
        <v>0.12566706293105973</v>
      </c>
      <c r="P262">
        <v>1.1386147344228673E-2</v>
      </c>
      <c r="Q262">
        <v>8236.5487590717694</v>
      </c>
      <c r="R262">
        <v>149.84200000000001</v>
      </c>
      <c r="S262">
        <v>58093.791616102295</v>
      </c>
      <c r="T262">
        <v>13.413795864977779</v>
      </c>
      <c r="U262">
        <v>17.815377285407301</v>
      </c>
      <c r="V262">
        <v>17.472500000000004</v>
      </c>
      <c r="W262">
        <v>152.78247321219058</v>
      </c>
      <c r="X262">
        <v>0.11228394767587672</v>
      </c>
      <c r="Y262">
        <v>0.152064519901007</v>
      </c>
      <c r="Z262">
        <v>0.27899133181623614</v>
      </c>
      <c r="AA262">
        <v>147.47033702328972</v>
      </c>
      <c r="AB262">
        <v>6.0634203192844982</v>
      </c>
      <c r="AC262">
        <v>1.3555376375975006</v>
      </c>
      <c r="AD262">
        <v>2.7640578772850461</v>
      </c>
      <c r="AE262">
        <v>1.1752769578026325</v>
      </c>
      <c r="AF262">
        <v>72.05</v>
      </c>
      <c r="AG262">
        <v>2.6376364692141441E-2</v>
      </c>
      <c r="AH262">
        <v>32.190999999999995</v>
      </c>
      <c r="AI262">
        <v>3.781753041912653</v>
      </c>
      <c r="AJ262">
        <v>-13890.210999999777</v>
      </c>
      <c r="AK262">
        <v>0.4084716355743902</v>
      </c>
      <c r="AL262">
        <v>25608123.669500001</v>
      </c>
      <c r="AM262">
        <v>2669.4917631999992</v>
      </c>
    </row>
    <row r="263" spans="1:39" ht="15" x14ac:dyDescent="0.25">
      <c r="A263" t="s">
        <v>436</v>
      </c>
      <c r="B263">
        <v>649119.35</v>
      </c>
      <c r="C263">
        <v>0.34301760452350144</v>
      </c>
      <c r="D263">
        <v>677924.65</v>
      </c>
      <c r="E263">
        <v>6.2789779201249379E-3</v>
      </c>
      <c r="F263">
        <v>0.71178724622999423</v>
      </c>
      <c r="G263">
        <v>36.9</v>
      </c>
      <c r="H263">
        <v>37.308</v>
      </c>
      <c r="I263">
        <v>0</v>
      </c>
      <c r="J263">
        <v>74.704499999999996</v>
      </c>
      <c r="K263">
        <v>10050.043009886551</v>
      </c>
      <c r="L263">
        <v>1430.8807795999996</v>
      </c>
      <c r="M263">
        <v>1645.1174095694234</v>
      </c>
      <c r="N263">
        <v>0.31365112128730976</v>
      </c>
      <c r="O263">
        <v>0.11846184582015612</v>
      </c>
      <c r="P263">
        <v>2.8251741917520688E-3</v>
      </c>
      <c r="Q263">
        <v>8741.2687345906706</v>
      </c>
      <c r="R263">
        <v>86.672499999999985</v>
      </c>
      <c r="S263">
        <v>55723.848896708856</v>
      </c>
      <c r="T263">
        <v>13.964060111338656</v>
      </c>
      <c r="U263">
        <v>16.509051655369348</v>
      </c>
      <c r="V263">
        <v>12.860500000000002</v>
      </c>
      <c r="W263">
        <v>111.26167564247115</v>
      </c>
      <c r="X263">
        <v>0.11644918269327939</v>
      </c>
      <c r="Y263">
        <v>0.16527213219188969</v>
      </c>
      <c r="Z263">
        <v>0.289289806752145</v>
      </c>
      <c r="AA263">
        <v>165.95313417123489</v>
      </c>
      <c r="AB263">
        <v>5.5802491312716302</v>
      </c>
      <c r="AC263">
        <v>1.2909686044947102</v>
      </c>
      <c r="AD263">
        <v>2.8232319053614066</v>
      </c>
      <c r="AE263">
        <v>1.2315174920245266</v>
      </c>
      <c r="AF263">
        <v>75.95</v>
      </c>
      <c r="AG263">
        <v>3.2181341659591779E-2</v>
      </c>
      <c r="AH263">
        <v>14.759500000000003</v>
      </c>
      <c r="AI263">
        <v>3.6580998374709366</v>
      </c>
      <c r="AJ263">
        <v>-11151.738499999978</v>
      </c>
      <c r="AK263">
        <v>0.44867993836598458</v>
      </c>
      <c r="AL263">
        <v>14380413.377</v>
      </c>
      <c r="AM263">
        <v>1430.8807795999996</v>
      </c>
    </row>
    <row r="264" spans="1:39" ht="15" x14ac:dyDescent="0.25">
      <c r="A264" t="s">
        <v>437</v>
      </c>
      <c r="B264">
        <v>884400.45</v>
      </c>
      <c r="C264">
        <v>0.41786671651120638</v>
      </c>
      <c r="D264">
        <v>868603.55</v>
      </c>
      <c r="E264">
        <v>1.7250997614019102E-3</v>
      </c>
      <c r="F264">
        <v>0.62636834318877843</v>
      </c>
      <c r="G264">
        <v>29</v>
      </c>
      <c r="H264">
        <v>18.611499999999996</v>
      </c>
      <c r="I264">
        <v>0</v>
      </c>
      <c r="J264">
        <v>36.253</v>
      </c>
      <c r="K264">
        <v>10774.450161840834</v>
      </c>
      <c r="L264">
        <v>771.50077105000003</v>
      </c>
      <c r="M264">
        <v>905.63352737846526</v>
      </c>
      <c r="N264">
        <v>0.37402509981587401</v>
      </c>
      <c r="O264">
        <v>0.13450028482638415</v>
      </c>
      <c r="P264">
        <v>9.8631929941478185E-4</v>
      </c>
      <c r="Q264">
        <v>9178.653788980364</v>
      </c>
      <c r="R264">
        <v>50.246499999999997</v>
      </c>
      <c r="S264">
        <v>51664.407693371686</v>
      </c>
      <c r="T264">
        <v>14.562208313016827</v>
      </c>
      <c r="U264">
        <v>15.354318630153344</v>
      </c>
      <c r="V264">
        <v>7.2230000000000008</v>
      </c>
      <c r="W264">
        <v>106.8116808874429</v>
      </c>
      <c r="X264">
        <v>0.11368378832409094</v>
      </c>
      <c r="Y264">
        <v>0.15899620347153215</v>
      </c>
      <c r="Z264">
        <v>0.28070902150866506</v>
      </c>
      <c r="AA264">
        <v>197.66953672962242</v>
      </c>
      <c r="AB264">
        <v>5.8665584660418011</v>
      </c>
      <c r="AC264">
        <v>1.2951250670482131</v>
      </c>
      <c r="AD264">
        <v>2.3846851586403348</v>
      </c>
      <c r="AE264">
        <v>1.4566355270794493</v>
      </c>
      <c r="AF264">
        <v>92.05</v>
      </c>
      <c r="AG264">
        <v>2.6323732849338245E-2</v>
      </c>
      <c r="AH264">
        <v>5.1154999999999999</v>
      </c>
      <c r="AI264">
        <v>3.3877592288713512</v>
      </c>
      <c r="AJ264">
        <v>22.142500000016298</v>
      </c>
      <c r="AK264">
        <v>0.55286975781492909</v>
      </c>
      <c r="AL264">
        <v>8312496.6074999999</v>
      </c>
      <c r="AM264">
        <v>771.50077105000003</v>
      </c>
    </row>
    <row r="265" spans="1:39" ht="15" x14ac:dyDescent="0.25">
      <c r="A265" t="s">
        <v>438</v>
      </c>
      <c r="B265">
        <v>836052.55</v>
      </c>
      <c r="C265">
        <v>0.34045401123271274</v>
      </c>
      <c r="D265">
        <v>772476.1</v>
      </c>
      <c r="E265">
        <v>7.165885105323266E-3</v>
      </c>
      <c r="F265">
        <v>0.71385626443251693</v>
      </c>
      <c r="G265">
        <v>36.421052631578945</v>
      </c>
      <c r="H265">
        <v>54.356500000000004</v>
      </c>
      <c r="I265">
        <v>0</v>
      </c>
      <c r="J265">
        <v>69.589499999999973</v>
      </c>
      <c r="K265">
        <v>10590.07722409593</v>
      </c>
      <c r="L265">
        <v>2020.3758699999998</v>
      </c>
      <c r="M265">
        <v>2417.6612882700015</v>
      </c>
      <c r="N265">
        <v>0.39459299533705083</v>
      </c>
      <c r="O265">
        <v>0.13315056868601385</v>
      </c>
      <c r="P265">
        <v>7.8252197448784588E-3</v>
      </c>
      <c r="Q265">
        <v>8849.8486486956299</v>
      </c>
      <c r="R265">
        <v>124.4115</v>
      </c>
      <c r="S265">
        <v>58285.213014874018</v>
      </c>
      <c r="T265">
        <v>13.612487591581164</v>
      </c>
      <c r="U265">
        <v>16.23946234873786</v>
      </c>
      <c r="V265">
        <v>14.730999999999998</v>
      </c>
      <c r="W265">
        <v>137.15130473151856</v>
      </c>
      <c r="X265">
        <v>0.11436070779343678</v>
      </c>
      <c r="Y265">
        <v>0.16411171072369737</v>
      </c>
      <c r="Z265">
        <v>0.28484524413375889</v>
      </c>
      <c r="AA265">
        <v>178.94991984832998</v>
      </c>
      <c r="AB265">
        <v>5.7859075426342592</v>
      </c>
      <c r="AC265">
        <v>1.2359416309566054</v>
      </c>
      <c r="AD265">
        <v>2.9731102575854091</v>
      </c>
      <c r="AE265">
        <v>1.227725766941659</v>
      </c>
      <c r="AF265">
        <v>53.95</v>
      </c>
      <c r="AG265">
        <v>2.7592566122639571E-2</v>
      </c>
      <c r="AH265">
        <v>30.302499999999998</v>
      </c>
      <c r="AI265">
        <v>3.2788769215545055</v>
      </c>
      <c r="AJ265">
        <v>1010.3105000000214</v>
      </c>
      <c r="AK265">
        <v>0.4504819084865519</v>
      </c>
      <c r="AL265">
        <v>21395936.484999999</v>
      </c>
      <c r="AM265">
        <v>2020.3758699999998</v>
      </c>
    </row>
    <row r="266" spans="1:39" ht="15" x14ac:dyDescent="0.25">
      <c r="A266" t="s">
        <v>439</v>
      </c>
      <c r="B266">
        <v>263188.34999999998</v>
      </c>
      <c r="C266">
        <v>0.27893456147358586</v>
      </c>
      <c r="D266">
        <v>288365.3</v>
      </c>
      <c r="E266">
        <v>3.2856092364971379E-3</v>
      </c>
      <c r="F266">
        <v>0.73955735640398901</v>
      </c>
      <c r="G266">
        <v>54.3</v>
      </c>
      <c r="H266">
        <v>62.331000000000003</v>
      </c>
      <c r="I266">
        <v>0</v>
      </c>
      <c r="J266">
        <v>99.706999999999994</v>
      </c>
      <c r="K266">
        <v>9614.9007083120196</v>
      </c>
      <c r="L266">
        <v>2228.7916013499998</v>
      </c>
      <c r="M266">
        <v>2648.3953733254762</v>
      </c>
      <c r="N266">
        <v>0.39285724781071607</v>
      </c>
      <c r="O266">
        <v>0.13456238628068268</v>
      </c>
      <c r="P266">
        <v>1.0256008967439749E-2</v>
      </c>
      <c r="Q266">
        <v>8091.5448510211527</v>
      </c>
      <c r="R266">
        <v>134.66500000000002</v>
      </c>
      <c r="S266">
        <v>55053.015208109013</v>
      </c>
      <c r="T266">
        <v>14.289161994579143</v>
      </c>
      <c r="U266">
        <v>16.550637517914833</v>
      </c>
      <c r="V266">
        <v>14.6675</v>
      </c>
      <c r="W266">
        <v>151.95442995397991</v>
      </c>
      <c r="X266">
        <v>0.11314455784698174</v>
      </c>
      <c r="Y266">
        <v>0.1638375165564066</v>
      </c>
      <c r="Z266">
        <v>0.2836769734539239</v>
      </c>
      <c r="AA266">
        <v>158.90285560367377</v>
      </c>
      <c r="AB266">
        <v>5.6987606171593823</v>
      </c>
      <c r="AC266">
        <v>1.3310200647247363</v>
      </c>
      <c r="AD266">
        <v>2.6583388320041133</v>
      </c>
      <c r="AE266">
        <v>1.2552698214706999</v>
      </c>
      <c r="AF266">
        <v>60.2</v>
      </c>
      <c r="AG266">
        <v>2.2642973465828227E-2</v>
      </c>
      <c r="AH266">
        <v>25.668500000000002</v>
      </c>
      <c r="AI266">
        <v>3.3673736087924735</v>
      </c>
      <c r="AJ266">
        <v>16122.934000000008</v>
      </c>
      <c r="AK266">
        <v>0.44655314040399374</v>
      </c>
      <c r="AL266">
        <v>21429609.946500003</v>
      </c>
      <c r="AM266">
        <v>2228.7916013499998</v>
      </c>
    </row>
    <row r="267" spans="1:39" ht="15" x14ac:dyDescent="0.25">
      <c r="A267" t="s">
        <v>440</v>
      </c>
      <c r="B267">
        <v>81904.45</v>
      </c>
      <c r="C267">
        <v>0.33870825533898519</v>
      </c>
      <c r="D267">
        <v>16400.25</v>
      </c>
      <c r="E267">
        <v>2.9241703198719065E-3</v>
      </c>
      <c r="F267">
        <v>0.69813228304111996</v>
      </c>
      <c r="G267">
        <v>51.777777777777779</v>
      </c>
      <c r="H267">
        <v>38.896000000000001</v>
      </c>
      <c r="I267">
        <v>0</v>
      </c>
      <c r="J267">
        <v>57.854499999999987</v>
      </c>
      <c r="K267">
        <v>10368.540022371564</v>
      </c>
      <c r="L267">
        <v>1376.2050135999998</v>
      </c>
      <c r="M267">
        <v>1659.3539019095265</v>
      </c>
      <c r="N267">
        <v>0.41511463099933599</v>
      </c>
      <c r="O267">
        <v>0.14238395552521479</v>
      </c>
      <c r="P267">
        <v>5.0799934827384647E-4</v>
      </c>
      <c r="Q267">
        <v>8599.2727326457971</v>
      </c>
      <c r="R267">
        <v>89.873500000000007</v>
      </c>
      <c r="S267">
        <v>52482.812959326162</v>
      </c>
      <c r="T267">
        <v>13.250290686353598</v>
      </c>
      <c r="U267">
        <v>15.312689653791159</v>
      </c>
      <c r="V267">
        <v>11.729000000000001</v>
      </c>
      <c r="W267">
        <v>117.33353342995991</v>
      </c>
      <c r="X267">
        <v>0.11351370402873391</v>
      </c>
      <c r="Y267">
        <v>0.17223599904205253</v>
      </c>
      <c r="Z267">
        <v>0.29204316885825998</v>
      </c>
      <c r="AA267">
        <v>187.07543386034359</v>
      </c>
      <c r="AB267">
        <v>6.223966055703511</v>
      </c>
      <c r="AC267">
        <v>1.4681716064782797</v>
      </c>
      <c r="AD267">
        <v>2.827081062783412</v>
      </c>
      <c r="AE267">
        <v>1.2711686808484699</v>
      </c>
      <c r="AF267">
        <v>86.7</v>
      </c>
      <c r="AG267">
        <v>2.1848391234468113E-2</v>
      </c>
      <c r="AH267">
        <v>10.6835</v>
      </c>
      <c r="AI267">
        <v>3.422397644440585</v>
      </c>
      <c r="AJ267">
        <v>-12560.110500000068</v>
      </c>
      <c r="AK267">
        <v>0.47782104826232707</v>
      </c>
      <c r="AL267">
        <v>14269236.762499999</v>
      </c>
      <c r="AM267">
        <v>1376.2050135999998</v>
      </c>
    </row>
    <row r="268" spans="1:39" ht="15" x14ac:dyDescent="0.25">
      <c r="A268" t="s">
        <v>441</v>
      </c>
      <c r="B268">
        <v>781702.4</v>
      </c>
      <c r="C268">
        <v>0.35607057660399827</v>
      </c>
      <c r="D268">
        <v>875215.6</v>
      </c>
      <c r="E268">
        <v>3.1186378180563501E-3</v>
      </c>
      <c r="F268">
        <v>0.70180759674639326</v>
      </c>
      <c r="G268">
        <v>54.421052631578945</v>
      </c>
      <c r="H268">
        <v>41.070499999999996</v>
      </c>
      <c r="I268">
        <v>0</v>
      </c>
      <c r="J268">
        <v>23.610500000000016</v>
      </c>
      <c r="K268">
        <v>10019.582920534085</v>
      </c>
      <c r="L268">
        <v>1662.9850967999998</v>
      </c>
      <c r="M268">
        <v>1970.6232731876419</v>
      </c>
      <c r="N268">
        <v>0.39111780526570983</v>
      </c>
      <c r="O268">
        <v>0.13186872039441599</v>
      </c>
      <c r="P268">
        <v>3.9259442327913953E-3</v>
      </c>
      <c r="Q268">
        <v>8455.4045918919837</v>
      </c>
      <c r="R268">
        <v>101.81950000000001</v>
      </c>
      <c r="S268">
        <v>54795.733322202526</v>
      </c>
      <c r="T268">
        <v>14.990743423411038</v>
      </c>
      <c r="U268">
        <v>16.332677893723698</v>
      </c>
      <c r="V268">
        <v>11.926500000000001</v>
      </c>
      <c r="W268">
        <v>139.43613774368004</v>
      </c>
      <c r="X268">
        <v>0.11444034533912284</v>
      </c>
      <c r="Y268">
        <v>0.16646284848009349</v>
      </c>
      <c r="Z268">
        <v>0.2884352455525464</v>
      </c>
      <c r="AA268">
        <v>177.27561152970159</v>
      </c>
      <c r="AB268">
        <v>5.2190543532423108</v>
      </c>
      <c r="AC268">
        <v>1.2873586268561739</v>
      </c>
      <c r="AD268">
        <v>2.6802693273253291</v>
      </c>
      <c r="AE268">
        <v>1.3197827879230484</v>
      </c>
      <c r="AF268">
        <v>99.9</v>
      </c>
      <c r="AG268">
        <v>2.3841619510090731E-2</v>
      </c>
      <c r="AH268">
        <v>12.369499999999999</v>
      </c>
      <c r="AI268">
        <v>3.4283786225171244</v>
      </c>
      <c r="AJ268">
        <v>3107.2409999999218</v>
      </c>
      <c r="AK268">
        <v>0.50779168233373428</v>
      </c>
      <c r="AL268">
        <v>16662417.072999999</v>
      </c>
      <c r="AM268">
        <v>1662.9850967999998</v>
      </c>
    </row>
    <row r="269" spans="1:39" ht="15" x14ac:dyDescent="0.25">
      <c r="A269" t="s">
        <v>442</v>
      </c>
      <c r="B269">
        <v>623702.30000000005</v>
      </c>
      <c r="C269">
        <v>0.36077457550816228</v>
      </c>
      <c r="D269">
        <v>572736.55000000005</v>
      </c>
      <c r="E269">
        <v>2.3308376034944923E-3</v>
      </c>
      <c r="F269">
        <v>0.64554115315631055</v>
      </c>
      <c r="G269">
        <v>29.6</v>
      </c>
      <c r="H269">
        <v>28.069000000000006</v>
      </c>
      <c r="I269">
        <v>0</v>
      </c>
      <c r="J269">
        <v>12.609499999999997</v>
      </c>
      <c r="K269">
        <v>11068.422363055795</v>
      </c>
      <c r="L269">
        <v>936.27956985000003</v>
      </c>
      <c r="M269">
        <v>1156.9093647348845</v>
      </c>
      <c r="N269">
        <v>0.5522666902609441</v>
      </c>
      <c r="O269">
        <v>0.15362507768170547</v>
      </c>
      <c r="P269">
        <v>1.4973056073674617E-3</v>
      </c>
      <c r="Q269">
        <v>8957.6055349632352</v>
      </c>
      <c r="R269">
        <v>63.272000000000006</v>
      </c>
      <c r="S269">
        <v>50800.831062713369</v>
      </c>
      <c r="T269">
        <v>14.134214186369958</v>
      </c>
      <c r="U269">
        <v>14.79769202569857</v>
      </c>
      <c r="V269">
        <v>8.2624999999999993</v>
      </c>
      <c r="W269">
        <v>113.31674067776098</v>
      </c>
      <c r="X269">
        <v>0.11023983334407574</v>
      </c>
      <c r="Y269">
        <v>0.18320031158476796</v>
      </c>
      <c r="Z269">
        <v>0.30039027838295207</v>
      </c>
      <c r="AA269">
        <v>208.84280325728608</v>
      </c>
      <c r="AB269">
        <v>5.9334849419733775</v>
      </c>
      <c r="AC269">
        <v>1.4145276516638308</v>
      </c>
      <c r="AD269">
        <v>2.6527046018556759</v>
      </c>
      <c r="AE269">
        <v>1.534203449386969</v>
      </c>
      <c r="AF269">
        <v>94.263157894736835</v>
      </c>
      <c r="AG269">
        <v>1.1452222895846052E-2</v>
      </c>
      <c r="AH269">
        <v>7.6789473684210519</v>
      </c>
      <c r="AI269">
        <v>3.2233286807360924</v>
      </c>
      <c r="AJ269">
        <v>-21028.591000000131</v>
      </c>
      <c r="AK269">
        <v>0.55873061038741356</v>
      </c>
      <c r="AL269">
        <v>10363137.729</v>
      </c>
      <c r="AM269">
        <v>936.27956985000003</v>
      </c>
    </row>
    <row r="270" spans="1:39" ht="15" x14ac:dyDescent="0.25">
      <c r="A270" t="s">
        <v>443</v>
      </c>
      <c r="B270">
        <v>391314.05</v>
      </c>
      <c r="C270">
        <v>0.26678502320467468</v>
      </c>
      <c r="D270">
        <v>369473.25</v>
      </c>
      <c r="E270">
        <v>3.1101798762946447E-3</v>
      </c>
      <c r="F270">
        <v>0.72724183138286957</v>
      </c>
      <c r="G270">
        <v>50.777777777777779</v>
      </c>
      <c r="H270">
        <v>55.04849999999999</v>
      </c>
      <c r="I270">
        <v>0</v>
      </c>
      <c r="J270">
        <v>62.618999999999971</v>
      </c>
      <c r="K270">
        <v>10197.467942822885</v>
      </c>
      <c r="L270">
        <v>1985.4198022999997</v>
      </c>
      <c r="M270">
        <v>2426.1718703597408</v>
      </c>
      <c r="N270">
        <v>0.51698979349904917</v>
      </c>
      <c r="O270">
        <v>0.14478480431040072</v>
      </c>
      <c r="P270">
        <v>1.0037392156013552E-2</v>
      </c>
      <c r="Q270">
        <v>8344.9383921832323</v>
      </c>
      <c r="R270">
        <v>122.71999999999998</v>
      </c>
      <c r="S270">
        <v>53648.381616688384</v>
      </c>
      <c r="T270">
        <v>13.844116688396349</v>
      </c>
      <c r="U270">
        <v>16.178453408572359</v>
      </c>
      <c r="V270">
        <v>15.031000000000001</v>
      </c>
      <c r="W270">
        <v>132.08833758898277</v>
      </c>
      <c r="X270">
        <v>0.10948398265954999</v>
      </c>
      <c r="Y270">
        <v>0.17189841498081651</v>
      </c>
      <c r="Z270">
        <v>0.29908825123207439</v>
      </c>
      <c r="AA270">
        <v>170.24414665776902</v>
      </c>
      <c r="AB270">
        <v>6.1822419965201814</v>
      </c>
      <c r="AC270">
        <v>1.4598280060626125</v>
      </c>
      <c r="AD270">
        <v>2.8158277232274802</v>
      </c>
      <c r="AE270">
        <v>1.1641530815384917</v>
      </c>
      <c r="AF270">
        <v>75.849999999999994</v>
      </c>
      <c r="AG270">
        <v>2.3515321468791268E-2</v>
      </c>
      <c r="AH270">
        <v>17.480999999999995</v>
      </c>
      <c r="AI270">
        <v>3.0943381609025771</v>
      </c>
      <c r="AJ270">
        <v>-19257.34449999989</v>
      </c>
      <c r="AK270">
        <v>0.53427561650188782</v>
      </c>
      <c r="AL270">
        <v>20246254.787</v>
      </c>
      <c r="AM270">
        <v>1985.4198022999997</v>
      </c>
    </row>
    <row r="271" spans="1:39" ht="15" x14ac:dyDescent="0.25">
      <c r="A271" t="s">
        <v>444</v>
      </c>
      <c r="B271">
        <v>2715120.95</v>
      </c>
      <c r="C271">
        <v>0.30944018175640059</v>
      </c>
      <c r="D271">
        <v>2519454.35</v>
      </c>
      <c r="E271">
        <v>3.0428387253821471E-3</v>
      </c>
      <c r="F271">
        <v>0.76533127465729145</v>
      </c>
      <c r="G271">
        <v>111.10526315789474</v>
      </c>
      <c r="H271">
        <v>241.28249999999994</v>
      </c>
      <c r="I271">
        <v>0</v>
      </c>
      <c r="J271">
        <v>-23.071999999999974</v>
      </c>
      <c r="K271">
        <v>11109.955934887392</v>
      </c>
      <c r="L271">
        <v>6564.0416394000003</v>
      </c>
      <c r="M271">
        <v>7985.9808942399222</v>
      </c>
      <c r="N271">
        <v>0.35598730126483363</v>
      </c>
      <c r="O271">
        <v>0.14276062223238067</v>
      </c>
      <c r="P271">
        <v>2.1576744547121128E-2</v>
      </c>
      <c r="Q271">
        <v>9131.779093173107</v>
      </c>
      <c r="R271">
        <v>389.69450000000001</v>
      </c>
      <c r="S271">
        <v>64053.951139931407</v>
      </c>
      <c r="T271">
        <v>13.174294222782205</v>
      </c>
      <c r="U271">
        <v>16.844070520369161</v>
      </c>
      <c r="V271">
        <v>36.792500000000004</v>
      </c>
      <c r="W271">
        <v>178.40705685669636</v>
      </c>
      <c r="X271">
        <v>0.11668400281686897</v>
      </c>
      <c r="Y271">
        <v>0.15120179818053026</v>
      </c>
      <c r="Z271">
        <v>0.27428728273057695</v>
      </c>
      <c r="AA271">
        <v>152.48222131806727</v>
      </c>
      <c r="AB271">
        <v>6.3616552053944675</v>
      </c>
      <c r="AC271">
        <v>1.1822413006139028</v>
      </c>
      <c r="AD271">
        <v>3.2759038211273221</v>
      </c>
      <c r="AE271">
        <v>0.85698067231330399</v>
      </c>
      <c r="AF271">
        <v>28.7</v>
      </c>
      <c r="AG271">
        <v>8.9389609373881407E-2</v>
      </c>
      <c r="AH271">
        <v>105.72550000000001</v>
      </c>
      <c r="AI271">
        <v>3.554880907824586</v>
      </c>
      <c r="AJ271">
        <v>66837.064999999944</v>
      </c>
      <c r="AK271">
        <v>0.43029387983934553</v>
      </c>
      <c r="AL271">
        <v>72926213.368499994</v>
      </c>
      <c r="AM271">
        <v>6564.0416394000003</v>
      </c>
    </row>
    <row r="272" spans="1:39" ht="15" x14ac:dyDescent="0.25">
      <c r="A272" t="s">
        <v>445</v>
      </c>
      <c r="B272">
        <v>784413.7</v>
      </c>
      <c r="C272">
        <v>0.34073444728276886</v>
      </c>
      <c r="D272">
        <v>711873.1</v>
      </c>
      <c r="E272">
        <v>2.5727060193418572E-3</v>
      </c>
      <c r="F272">
        <v>0.64683809299958417</v>
      </c>
      <c r="G272">
        <v>33.450000000000003</v>
      </c>
      <c r="H272">
        <v>28.816000000000003</v>
      </c>
      <c r="I272">
        <v>0</v>
      </c>
      <c r="J272">
        <v>22.719000000000008</v>
      </c>
      <c r="K272">
        <v>10245.458874231912</v>
      </c>
      <c r="L272">
        <v>1038.2478136</v>
      </c>
      <c r="M272">
        <v>1253.1065839026803</v>
      </c>
      <c r="N272">
        <v>0.45269074559407291</v>
      </c>
      <c r="O272">
        <v>0.14139302604547285</v>
      </c>
      <c r="P272">
        <v>1.3824257862130884E-3</v>
      </c>
      <c r="Q272">
        <v>8488.7633758742777</v>
      </c>
      <c r="R272">
        <v>64.619499999999988</v>
      </c>
      <c r="S272">
        <v>52280.775775655951</v>
      </c>
      <c r="T272">
        <v>14.114934346443412</v>
      </c>
      <c r="U272">
        <v>16.067097603664529</v>
      </c>
      <c r="V272">
        <v>8.2900000000000009</v>
      </c>
      <c r="W272">
        <v>125.24099078407717</v>
      </c>
      <c r="X272">
        <v>0.11597331557242849</v>
      </c>
      <c r="Y272">
        <v>0.17109906988389134</v>
      </c>
      <c r="Z272">
        <v>0.29348925290771477</v>
      </c>
      <c r="AA272">
        <v>190.54969093941182</v>
      </c>
      <c r="AB272">
        <v>5.5176020507708836</v>
      </c>
      <c r="AC272">
        <v>1.3644925337827249</v>
      </c>
      <c r="AD272">
        <v>2.5148942820836062</v>
      </c>
      <c r="AE272">
        <v>1.3997228983344709</v>
      </c>
      <c r="AF272">
        <v>72.099999999999994</v>
      </c>
      <c r="AG272">
        <v>2.6690931827080332E-2</v>
      </c>
      <c r="AH272">
        <v>9.9685000000000006</v>
      </c>
      <c r="AI272">
        <v>3.1239547990202912</v>
      </c>
      <c r="AJ272">
        <v>-766.72049999987939</v>
      </c>
      <c r="AK272">
        <v>0.50513309680359852</v>
      </c>
      <c r="AL272">
        <v>10637325.2755</v>
      </c>
      <c r="AM272">
        <v>1038.2478136</v>
      </c>
    </row>
    <row r="273" spans="1:39" ht="15" x14ac:dyDescent="0.25">
      <c r="A273" t="s">
        <v>446</v>
      </c>
      <c r="B273">
        <v>139040.79999999999</v>
      </c>
      <c r="C273">
        <v>0.35720581567838833</v>
      </c>
      <c r="D273">
        <v>68818.25</v>
      </c>
      <c r="E273">
        <v>2.6707924155363666E-3</v>
      </c>
      <c r="F273">
        <v>0.70092028490389024</v>
      </c>
      <c r="G273">
        <v>50</v>
      </c>
      <c r="H273">
        <v>41.783499999999997</v>
      </c>
      <c r="I273">
        <v>0</v>
      </c>
      <c r="J273">
        <v>52.32350000000001</v>
      </c>
      <c r="K273">
        <v>10213.380267469909</v>
      </c>
      <c r="L273">
        <v>1435.6083279499999</v>
      </c>
      <c r="M273">
        <v>1745.1748615306146</v>
      </c>
      <c r="N273">
        <v>0.45940717242270718</v>
      </c>
      <c r="O273">
        <v>0.15167267896873304</v>
      </c>
      <c r="P273">
        <v>8.6385633592060967E-4</v>
      </c>
      <c r="Q273">
        <v>8401.68747081324</v>
      </c>
      <c r="R273">
        <v>93.1755</v>
      </c>
      <c r="S273">
        <v>51963.349201238525</v>
      </c>
      <c r="T273">
        <v>14.028365825780382</v>
      </c>
      <c r="U273">
        <v>15.407573106127684</v>
      </c>
      <c r="V273">
        <v>11.505000000000001</v>
      </c>
      <c r="W273">
        <v>124.78125405910474</v>
      </c>
      <c r="X273">
        <v>0.11293412331900836</v>
      </c>
      <c r="Y273">
        <v>0.17592464145356493</v>
      </c>
      <c r="Z273">
        <v>0.29519577629778321</v>
      </c>
      <c r="AA273">
        <v>165.93693792524226</v>
      </c>
      <c r="AB273">
        <v>6.976357535635584</v>
      </c>
      <c r="AC273">
        <v>1.5999008523407627</v>
      </c>
      <c r="AD273">
        <v>3.1223272876027228</v>
      </c>
      <c r="AE273">
        <v>1.316627726491554</v>
      </c>
      <c r="AF273">
        <v>96.6</v>
      </c>
      <c r="AG273">
        <v>1.8808981116801172E-2</v>
      </c>
      <c r="AH273">
        <v>10.0215</v>
      </c>
      <c r="AI273">
        <v>3.1763043028056548</v>
      </c>
      <c r="AJ273">
        <v>-509.60550000006333</v>
      </c>
      <c r="AK273">
        <v>0.49787101667096995</v>
      </c>
      <c r="AL273">
        <v>14662413.7685</v>
      </c>
      <c r="AM273">
        <v>1435.6083279499999</v>
      </c>
    </row>
    <row r="274" spans="1:39" ht="15" x14ac:dyDescent="0.25">
      <c r="A274" t="s">
        <v>447</v>
      </c>
      <c r="B274">
        <v>420564.26086956525</v>
      </c>
      <c r="C274">
        <v>0.37138291840637283</v>
      </c>
      <c r="D274">
        <v>470478.17391304346</v>
      </c>
      <c r="E274">
        <v>4.7132587882105972E-3</v>
      </c>
      <c r="F274">
        <v>0.71526638197022774</v>
      </c>
      <c r="G274">
        <v>47.38095238095238</v>
      </c>
      <c r="H274">
        <v>29.331739130434784</v>
      </c>
      <c r="I274">
        <v>0</v>
      </c>
      <c r="J274">
        <v>76.701739130434788</v>
      </c>
      <c r="K274">
        <v>9930.3652609813598</v>
      </c>
      <c r="L274">
        <v>1634.5687866956521</v>
      </c>
      <c r="M274">
        <v>1884.5932231182071</v>
      </c>
      <c r="N274">
        <v>0.31422095883347795</v>
      </c>
      <c r="O274">
        <v>0.11487609778857902</v>
      </c>
      <c r="P274">
        <v>1.8981673938514682E-3</v>
      </c>
      <c r="Q274">
        <v>8612.9276583251576</v>
      </c>
      <c r="R274">
        <v>96.464782608695657</v>
      </c>
      <c r="S274">
        <v>55697.840473432523</v>
      </c>
      <c r="T274">
        <v>13.275401250287329</v>
      </c>
      <c r="U274">
        <v>16.944720575655001</v>
      </c>
      <c r="V274">
        <v>12.273043478260869</v>
      </c>
      <c r="W274">
        <v>133.18365486042231</v>
      </c>
      <c r="X274">
        <v>0.11819105046409055</v>
      </c>
      <c r="Y274">
        <v>0.14705296384627342</v>
      </c>
      <c r="Z274">
        <v>0.27093061453808515</v>
      </c>
      <c r="AA274">
        <v>173.38919446169621</v>
      </c>
      <c r="AB274">
        <v>6.1649130125099321</v>
      </c>
      <c r="AC274">
        <v>1.3897781664445068</v>
      </c>
      <c r="AD274">
        <v>2.7420884100389338</v>
      </c>
      <c r="AE274">
        <v>1.1658911881105285</v>
      </c>
      <c r="AF274">
        <v>82.608695652173907</v>
      </c>
      <c r="AG274">
        <v>2.3702466853230013E-2</v>
      </c>
      <c r="AH274">
        <v>14.799130434782603</v>
      </c>
      <c r="AI274">
        <v>3.1782200226714106</v>
      </c>
      <c r="AJ274">
        <v>19741.438695652178</v>
      </c>
      <c r="AK274">
        <v>0.48835598463192254</v>
      </c>
      <c r="AL274">
        <v>16231865.096086955</v>
      </c>
      <c r="AM274">
        <v>1634.5687866956521</v>
      </c>
    </row>
    <row r="275" spans="1:39" ht="15" x14ac:dyDescent="0.25">
      <c r="A275" t="s">
        <v>448</v>
      </c>
      <c r="B275">
        <v>584456.94999999995</v>
      </c>
      <c r="C275">
        <v>0.35467349498037126</v>
      </c>
      <c r="D275">
        <v>456773.25</v>
      </c>
      <c r="E275">
        <v>3.6587682170760296E-3</v>
      </c>
      <c r="F275">
        <v>0.67779372481478417</v>
      </c>
      <c r="G275">
        <v>33.157894736842103</v>
      </c>
      <c r="H275">
        <v>32.390999999999998</v>
      </c>
      <c r="I275">
        <v>0</v>
      </c>
      <c r="J275">
        <v>36.662999999999968</v>
      </c>
      <c r="K275">
        <v>10676.4009298612</v>
      </c>
      <c r="L275">
        <v>1206.1770947999998</v>
      </c>
      <c r="M275">
        <v>1469.1843823455501</v>
      </c>
      <c r="N275">
        <v>0.49102842725446189</v>
      </c>
      <c r="O275">
        <v>0.15205182753898203</v>
      </c>
      <c r="P275">
        <v>7.5753971281597573E-4</v>
      </c>
      <c r="Q275">
        <v>8765.1559676538982</v>
      </c>
      <c r="R275">
        <v>78.527000000000001</v>
      </c>
      <c r="S275">
        <v>52582.724451462564</v>
      </c>
      <c r="T275">
        <v>13.45842831128147</v>
      </c>
      <c r="U275">
        <v>15.360030241827653</v>
      </c>
      <c r="V275">
        <v>10.561499999999999</v>
      </c>
      <c r="W275">
        <v>114.20509348103964</v>
      </c>
      <c r="X275">
        <v>0.10986270013625066</v>
      </c>
      <c r="Y275">
        <v>0.18419404859207814</v>
      </c>
      <c r="Z275">
        <v>0.30111979009075468</v>
      </c>
      <c r="AA275">
        <v>180.69535637811052</v>
      </c>
      <c r="AB275">
        <v>6.800329650388667</v>
      </c>
      <c r="AC275">
        <v>1.5796912121370623</v>
      </c>
      <c r="AD275">
        <v>2.8890762860941885</v>
      </c>
      <c r="AE275">
        <v>1.3124525521673269</v>
      </c>
      <c r="AF275">
        <v>94.473684210526315</v>
      </c>
      <c r="AG275">
        <v>1.5823762448296124E-2</v>
      </c>
      <c r="AH275">
        <v>8.3326315789473675</v>
      </c>
      <c r="AI275">
        <v>3.3065007173915921</v>
      </c>
      <c r="AJ275">
        <v>-16585.461500000034</v>
      </c>
      <c r="AK275">
        <v>0.51617535399486592</v>
      </c>
      <c r="AL275">
        <v>12877630.2565</v>
      </c>
      <c r="AM275">
        <v>1206.1770947999998</v>
      </c>
    </row>
    <row r="276" spans="1:39" ht="15" x14ac:dyDescent="0.25">
      <c r="A276" t="s">
        <v>449</v>
      </c>
      <c r="B276">
        <v>812495.1</v>
      </c>
      <c r="C276">
        <v>0.34495434901050748</v>
      </c>
      <c r="D276">
        <v>823528</v>
      </c>
      <c r="E276">
        <v>2.2323434336522993E-3</v>
      </c>
      <c r="F276">
        <v>0.67815350837727773</v>
      </c>
      <c r="G276">
        <v>63.631578947368418</v>
      </c>
      <c r="H276">
        <v>36.177499999999995</v>
      </c>
      <c r="I276">
        <v>0</v>
      </c>
      <c r="J276">
        <v>19.22199999999998</v>
      </c>
      <c r="K276">
        <v>10354.889789360972</v>
      </c>
      <c r="L276">
        <v>1636.0621223999999</v>
      </c>
      <c r="M276">
        <v>1942.1483022188793</v>
      </c>
      <c r="N276">
        <v>0.39116953166863438</v>
      </c>
      <c r="O276">
        <v>0.1365419530477848</v>
      </c>
      <c r="P276">
        <v>5.0472962407359509E-3</v>
      </c>
      <c r="Q276">
        <v>8722.9399251565119</v>
      </c>
      <c r="R276">
        <v>102.1125</v>
      </c>
      <c r="S276">
        <v>54619.719201860695</v>
      </c>
      <c r="T276">
        <v>14.338107479495656</v>
      </c>
      <c r="U276">
        <v>16.022153236871102</v>
      </c>
      <c r="V276">
        <v>12.012</v>
      </c>
      <c r="W276">
        <v>136.20230789210785</v>
      </c>
      <c r="X276">
        <v>0.11270508901956046</v>
      </c>
      <c r="Y276">
        <v>0.16101107320332592</v>
      </c>
      <c r="Z276">
        <v>0.2926026027831633</v>
      </c>
      <c r="AA276">
        <v>169.68227929680478</v>
      </c>
      <c r="AB276">
        <v>6.3402946535751941</v>
      </c>
      <c r="AC276">
        <v>1.4674971772526817</v>
      </c>
      <c r="AD276">
        <v>3.0128537079345814</v>
      </c>
      <c r="AE276">
        <v>1.3148245607680082</v>
      </c>
      <c r="AF276">
        <v>121.35</v>
      </c>
      <c r="AG276">
        <v>2.1968709748441333E-2</v>
      </c>
      <c r="AH276">
        <v>10.435499999999999</v>
      </c>
      <c r="AI276">
        <v>3.1433673075579769</v>
      </c>
      <c r="AJ276">
        <v>-4886.5470000000205</v>
      </c>
      <c r="AK276">
        <v>0.51152176768278013</v>
      </c>
      <c r="AL276">
        <v>16941242.965999998</v>
      </c>
      <c r="AM276">
        <v>1636.0621223999999</v>
      </c>
    </row>
    <row r="277" spans="1:39" ht="15" x14ac:dyDescent="0.25">
      <c r="A277" t="s">
        <v>450</v>
      </c>
      <c r="B277">
        <v>358519.26086956525</v>
      </c>
      <c r="C277">
        <v>0.3791646552388942</v>
      </c>
      <c r="D277">
        <v>303541.91304347827</v>
      </c>
      <c r="E277">
        <v>3.4693891921729943E-3</v>
      </c>
      <c r="F277">
        <v>0.69493462530829342</v>
      </c>
      <c r="G277">
        <v>37.782608695652172</v>
      </c>
      <c r="H277">
        <v>26.552608695652175</v>
      </c>
      <c r="I277">
        <v>0</v>
      </c>
      <c r="J277">
        <v>70.730434782608697</v>
      </c>
      <c r="K277">
        <v>10287.838787001996</v>
      </c>
      <c r="L277">
        <v>1261.1735739999997</v>
      </c>
      <c r="M277">
        <v>1484.9000886133688</v>
      </c>
      <c r="N277">
        <v>0.38992047456130807</v>
      </c>
      <c r="O277">
        <v>0.12057703079462498</v>
      </c>
      <c r="P277">
        <v>1.0957039867721481E-3</v>
      </c>
      <c r="Q277">
        <v>8737.7935466723702</v>
      </c>
      <c r="R277">
        <v>79.234782608695653</v>
      </c>
      <c r="S277">
        <v>53973.438454784904</v>
      </c>
      <c r="T277">
        <v>13.607879719051802</v>
      </c>
      <c r="U277">
        <v>15.916918460272168</v>
      </c>
      <c r="V277">
        <v>11.016521739130434</v>
      </c>
      <c r="W277">
        <v>114.48019655063538</v>
      </c>
      <c r="X277">
        <v>0.1159268020067754</v>
      </c>
      <c r="Y277">
        <v>0.1523854156761961</v>
      </c>
      <c r="Z277">
        <v>0.27405021529812135</v>
      </c>
      <c r="AA277">
        <v>184.01901041059898</v>
      </c>
      <c r="AB277">
        <v>6.3238627230725246</v>
      </c>
      <c r="AC277">
        <v>1.4359022491877802</v>
      </c>
      <c r="AD277">
        <v>2.740732324585347</v>
      </c>
      <c r="AE277">
        <v>1.4069344423801735</v>
      </c>
      <c r="AF277">
        <v>95.347826086956516</v>
      </c>
      <c r="AG277">
        <v>1.4704778730618108E-2</v>
      </c>
      <c r="AH277">
        <v>8.9778260869565223</v>
      </c>
      <c r="AI277">
        <v>3.2916984479249303</v>
      </c>
      <c r="AJ277">
        <v>229.25086956517771</v>
      </c>
      <c r="AK277">
        <v>0.53750162881350227</v>
      </c>
      <c r="AL277">
        <v>12974750.41173913</v>
      </c>
      <c r="AM277">
        <v>1261.1735739999997</v>
      </c>
    </row>
    <row r="278" spans="1:39" ht="15" x14ac:dyDescent="0.25">
      <c r="A278" t="s">
        <v>451</v>
      </c>
      <c r="B278">
        <v>571615.35</v>
      </c>
      <c r="C278">
        <v>0.37445541417563821</v>
      </c>
      <c r="D278">
        <v>502164.3</v>
      </c>
      <c r="E278">
        <v>4.036091970413355E-3</v>
      </c>
      <c r="F278">
        <v>0.64997947008891688</v>
      </c>
      <c r="G278">
        <v>25.3</v>
      </c>
      <c r="H278">
        <v>28.306999999999999</v>
      </c>
      <c r="I278">
        <v>0</v>
      </c>
      <c r="J278">
        <v>9.6400000000000148</v>
      </c>
      <c r="K278">
        <v>10804.232698333117</v>
      </c>
      <c r="L278">
        <v>987.53731805000007</v>
      </c>
      <c r="M278">
        <v>1218.483431436912</v>
      </c>
      <c r="N278">
        <v>0.56166816641952633</v>
      </c>
      <c r="O278">
        <v>0.14529229916426853</v>
      </c>
      <c r="P278">
        <v>1.1241090131074872E-3</v>
      </c>
      <c r="Q278">
        <v>8756.4448618868446</v>
      </c>
      <c r="R278">
        <v>63.213499999999996</v>
      </c>
      <c r="S278">
        <v>52666.474542621429</v>
      </c>
      <c r="T278">
        <v>14.118819555949282</v>
      </c>
      <c r="U278">
        <v>15.622253443489123</v>
      </c>
      <c r="V278">
        <v>8.8670000000000009</v>
      </c>
      <c r="W278">
        <v>111.3722023288598</v>
      </c>
      <c r="X278">
        <v>0.1124683411262198</v>
      </c>
      <c r="Y278">
        <v>0.18089740446692801</v>
      </c>
      <c r="Z278">
        <v>0.29941270868917214</v>
      </c>
      <c r="AA278">
        <v>200.17511884041153</v>
      </c>
      <c r="AB278">
        <v>5.9949072619237915</v>
      </c>
      <c r="AC278">
        <v>1.4206438802228243</v>
      </c>
      <c r="AD278">
        <v>2.6210858562609141</v>
      </c>
      <c r="AE278">
        <v>1.4231863764639767</v>
      </c>
      <c r="AF278">
        <v>95.7</v>
      </c>
      <c r="AG278">
        <v>5.8088656473286662E-3</v>
      </c>
      <c r="AH278">
        <v>7.9854999999999992</v>
      </c>
      <c r="AI278">
        <v>3.2493152084975829</v>
      </c>
      <c r="AJ278">
        <v>-24702.567500000005</v>
      </c>
      <c r="AK278">
        <v>0.54161722544154167</v>
      </c>
      <c r="AL278">
        <v>10669582.9825</v>
      </c>
      <c r="AM278">
        <v>987.53731805000007</v>
      </c>
    </row>
    <row r="279" spans="1:39" ht="15" x14ac:dyDescent="0.25">
      <c r="A279" t="s">
        <v>452</v>
      </c>
      <c r="B279">
        <v>786557.4</v>
      </c>
      <c r="C279">
        <v>0.37181540530750151</v>
      </c>
      <c r="D279">
        <v>737518.5</v>
      </c>
      <c r="E279">
        <v>2.4040224694075523E-3</v>
      </c>
      <c r="F279">
        <v>0.6510755281420223</v>
      </c>
      <c r="G279">
        <v>46.15</v>
      </c>
      <c r="H279">
        <v>30.4635</v>
      </c>
      <c r="I279">
        <v>0</v>
      </c>
      <c r="J279">
        <v>41.489999999999981</v>
      </c>
      <c r="K279">
        <v>10256.815913683171</v>
      </c>
      <c r="L279">
        <v>1278.3247785999999</v>
      </c>
      <c r="M279">
        <v>1524.7786768186693</v>
      </c>
      <c r="N279">
        <v>0.41686128867313804</v>
      </c>
      <c r="O279">
        <v>0.1399131923233769</v>
      </c>
      <c r="P279">
        <v>5.6565031993818541E-3</v>
      </c>
      <c r="Q279">
        <v>8598.9803840621644</v>
      </c>
      <c r="R279">
        <v>79.810500000000005</v>
      </c>
      <c r="S279">
        <v>53261.758700108396</v>
      </c>
      <c r="T279">
        <v>14.603341665570321</v>
      </c>
      <c r="U279">
        <v>16.017000001252971</v>
      </c>
      <c r="V279">
        <v>9.3805000000000014</v>
      </c>
      <c r="W279">
        <v>136.27469522946541</v>
      </c>
      <c r="X279">
        <v>0.11393185956441633</v>
      </c>
      <c r="Y279">
        <v>0.17532650573383127</v>
      </c>
      <c r="Z279">
        <v>0.29459612600259244</v>
      </c>
      <c r="AA279">
        <v>178.19990178824494</v>
      </c>
      <c r="AB279">
        <v>5.60384349949637</v>
      </c>
      <c r="AC279">
        <v>1.3530305971513714</v>
      </c>
      <c r="AD279">
        <v>2.7890527370050622</v>
      </c>
      <c r="AE279">
        <v>1.3761867862423187</v>
      </c>
      <c r="AF279">
        <v>102.95</v>
      </c>
      <c r="AG279">
        <v>2.0301451792203017E-2</v>
      </c>
      <c r="AH279">
        <v>8.7774999999999999</v>
      </c>
      <c r="AI279">
        <v>3.2623441458884348</v>
      </c>
      <c r="AJ279">
        <v>-14448.203999999911</v>
      </c>
      <c r="AK279">
        <v>0.49439096605353272</v>
      </c>
      <c r="AL279">
        <v>13111541.932</v>
      </c>
      <c r="AM279">
        <v>1278.3247785999999</v>
      </c>
    </row>
    <row r="280" spans="1:39" ht="15" x14ac:dyDescent="0.25">
      <c r="A280" t="s">
        <v>453</v>
      </c>
      <c r="B280">
        <v>767814.1</v>
      </c>
      <c r="C280">
        <v>0.37576238467226936</v>
      </c>
      <c r="D280">
        <v>800992.35</v>
      </c>
      <c r="E280">
        <v>1.4102677599474734E-3</v>
      </c>
      <c r="F280">
        <v>0.65513612096586205</v>
      </c>
      <c r="G280">
        <v>34.799999999999997</v>
      </c>
      <c r="H280">
        <v>35.503499999999995</v>
      </c>
      <c r="I280">
        <v>0</v>
      </c>
      <c r="J280">
        <v>20.085999999999984</v>
      </c>
      <c r="K280">
        <v>10448.437819895</v>
      </c>
      <c r="L280">
        <v>1270.40244985</v>
      </c>
      <c r="M280">
        <v>1564.2781224301821</v>
      </c>
      <c r="N280">
        <v>0.52050745232589568</v>
      </c>
      <c r="O280">
        <v>0.14742367076048504</v>
      </c>
      <c r="P280">
        <v>5.8527865723794195E-3</v>
      </c>
      <c r="Q280">
        <v>8485.5249288269988</v>
      </c>
      <c r="R280">
        <v>81.342999999999989</v>
      </c>
      <c r="S280">
        <v>52285.541085280856</v>
      </c>
      <c r="T280">
        <v>14.871593130324676</v>
      </c>
      <c r="U280">
        <v>15.617846032848558</v>
      </c>
      <c r="V280">
        <v>9.7750000000000004</v>
      </c>
      <c r="W280">
        <v>129.96444499744246</v>
      </c>
      <c r="X280">
        <v>0.11722865821700817</v>
      </c>
      <c r="Y280">
        <v>0.17828370897096846</v>
      </c>
      <c r="Z280">
        <v>0.30105784773755051</v>
      </c>
      <c r="AA280">
        <v>188.869322495663</v>
      </c>
      <c r="AB280">
        <v>5.5066323879652437</v>
      </c>
      <c r="AC280">
        <v>1.3381333274707579</v>
      </c>
      <c r="AD280">
        <v>2.7898163562106455</v>
      </c>
      <c r="AE280">
        <v>1.3822218337609646</v>
      </c>
      <c r="AF280">
        <v>96.85</v>
      </c>
      <c r="AG280">
        <v>1.4754536066221888E-2</v>
      </c>
      <c r="AH280">
        <v>9.5084999999999997</v>
      </c>
      <c r="AI280">
        <v>3.0686325431939201</v>
      </c>
      <c r="AJ280">
        <v>919.57949999999255</v>
      </c>
      <c r="AK280">
        <v>0.53307013945940651</v>
      </c>
      <c r="AL280">
        <v>13273721.003500002</v>
      </c>
      <c r="AM280">
        <v>1270.40244985</v>
      </c>
    </row>
    <row r="281" spans="1:39" ht="15" x14ac:dyDescent="0.25">
      <c r="A281" t="s">
        <v>454</v>
      </c>
      <c r="B281">
        <v>488632.9</v>
      </c>
      <c r="C281">
        <v>0.36595888413060212</v>
      </c>
      <c r="D281">
        <v>316053.90000000002</v>
      </c>
      <c r="E281">
        <v>7.113605580791986E-3</v>
      </c>
      <c r="F281">
        <v>0.65571271608888571</v>
      </c>
      <c r="G281">
        <v>49.473684210526315</v>
      </c>
      <c r="H281">
        <v>54.2395</v>
      </c>
      <c r="I281">
        <v>0</v>
      </c>
      <c r="J281">
        <v>-43.407000000000011</v>
      </c>
      <c r="K281">
        <v>11119.632281496895</v>
      </c>
      <c r="L281">
        <v>1817.2308066000001</v>
      </c>
      <c r="M281">
        <v>2226.772988689595</v>
      </c>
      <c r="N281">
        <v>0.51585006576786485</v>
      </c>
      <c r="O281">
        <v>0.15562827414264241</v>
      </c>
      <c r="P281">
        <v>3.6290936880708723E-3</v>
      </c>
      <c r="Q281">
        <v>9074.5390044861851</v>
      </c>
      <c r="R281">
        <v>119.494</v>
      </c>
      <c r="S281">
        <v>51652.32285303028</v>
      </c>
      <c r="T281">
        <v>13.108189532528829</v>
      </c>
      <c r="U281">
        <v>15.207715923812074</v>
      </c>
      <c r="V281">
        <v>13.875</v>
      </c>
      <c r="W281">
        <v>130.97158966486484</v>
      </c>
      <c r="X281">
        <v>0.10666092193539529</v>
      </c>
      <c r="Y281">
        <v>0.20245342512707493</v>
      </c>
      <c r="Z281">
        <v>0.31753538523181629</v>
      </c>
      <c r="AA281">
        <v>186.46786570495726</v>
      </c>
      <c r="AB281">
        <v>5.9523762011585184</v>
      </c>
      <c r="AC281">
        <v>1.2311800233816719</v>
      </c>
      <c r="AD281">
        <v>2.8967640184899071</v>
      </c>
      <c r="AE281">
        <v>1.4644367297980239</v>
      </c>
      <c r="AF281">
        <v>179.6</v>
      </c>
      <c r="AG281">
        <v>1.6445852866486525E-2</v>
      </c>
      <c r="AH281">
        <v>9.2514999999999983</v>
      </c>
      <c r="AI281">
        <v>3.0199242489782092</v>
      </c>
      <c r="AJ281">
        <v>-15383.066499999957</v>
      </c>
      <c r="AK281">
        <v>0.49883790645568027</v>
      </c>
      <c r="AL281">
        <v>20206938.339999996</v>
      </c>
      <c r="AM281">
        <v>1817.2308066000001</v>
      </c>
    </row>
    <row r="282" spans="1:39" ht="15" x14ac:dyDescent="0.25">
      <c r="A282" t="s">
        <v>455</v>
      </c>
      <c r="B282">
        <v>798016</v>
      </c>
      <c r="C282">
        <v>0.4293146597063946</v>
      </c>
      <c r="D282">
        <v>711555.25</v>
      </c>
      <c r="E282">
        <v>2.2699741583239825E-3</v>
      </c>
      <c r="F282">
        <v>0.6299080034003528</v>
      </c>
      <c r="G282">
        <v>26.65</v>
      </c>
      <c r="H282">
        <v>18.783499999999997</v>
      </c>
      <c r="I282">
        <v>0</v>
      </c>
      <c r="J282">
        <v>40.564499999999995</v>
      </c>
      <c r="K282">
        <v>10780.222979598107</v>
      </c>
      <c r="L282">
        <v>773.29446039999993</v>
      </c>
      <c r="M282">
        <v>907.07815378874727</v>
      </c>
      <c r="N282">
        <v>0.39177370686619234</v>
      </c>
      <c r="O282">
        <v>0.13336822993229863</v>
      </c>
      <c r="P282">
        <v>2.0460846172123959E-3</v>
      </c>
      <c r="Q282">
        <v>9190.2629086373781</v>
      </c>
      <c r="R282">
        <v>49.880499999999998</v>
      </c>
      <c r="S282">
        <v>53018.994607110988</v>
      </c>
      <c r="T282">
        <v>14.601898537504635</v>
      </c>
      <c r="U282">
        <v>15.50294123755776</v>
      </c>
      <c r="V282">
        <v>7.3604999999999992</v>
      </c>
      <c r="W282">
        <v>105.06004488825486</v>
      </c>
      <c r="X282">
        <v>0.11984810203017079</v>
      </c>
      <c r="Y282">
        <v>0.15231509131374238</v>
      </c>
      <c r="Z282">
        <v>0.28001946740388217</v>
      </c>
      <c r="AA282">
        <v>190.45933669797179</v>
      </c>
      <c r="AB282">
        <v>6.1154832678859457</v>
      </c>
      <c r="AC282">
        <v>1.3733578091968999</v>
      </c>
      <c r="AD282">
        <v>2.622068068452752</v>
      </c>
      <c r="AE282">
        <v>1.4090631702605507</v>
      </c>
      <c r="AF282">
        <v>88.9</v>
      </c>
      <c r="AG282">
        <v>3.3318828904930584E-2</v>
      </c>
      <c r="AH282">
        <v>4.8940000000000001</v>
      </c>
      <c r="AI282">
        <v>3.5910155664629464</v>
      </c>
      <c r="AJ282">
        <v>1767.0654999999679</v>
      </c>
      <c r="AK282">
        <v>0.55504765617454277</v>
      </c>
      <c r="AL282">
        <v>8336286.7120000003</v>
      </c>
      <c r="AM282">
        <v>773.29446039999993</v>
      </c>
    </row>
    <row r="283" spans="1:39" ht="15" x14ac:dyDescent="0.25">
      <c r="A283" t="s">
        <v>456</v>
      </c>
      <c r="B283">
        <v>282143.7</v>
      </c>
      <c r="C283">
        <v>0.38134621176088274</v>
      </c>
      <c r="D283">
        <v>218683.4</v>
      </c>
      <c r="E283">
        <v>1.1287162411247106E-3</v>
      </c>
      <c r="F283">
        <v>0.67945252851419036</v>
      </c>
      <c r="G283">
        <v>37.4</v>
      </c>
      <c r="H283">
        <v>23.963999999999999</v>
      </c>
      <c r="I283">
        <v>0</v>
      </c>
      <c r="J283">
        <v>41.971999999999994</v>
      </c>
      <c r="K283">
        <v>10417.630960179475</v>
      </c>
      <c r="L283">
        <v>942.89218004999998</v>
      </c>
      <c r="M283">
        <v>1117.8236854990441</v>
      </c>
      <c r="N283">
        <v>0.3826670365225287</v>
      </c>
      <c r="O283">
        <v>0.13855932031706111</v>
      </c>
      <c r="P283">
        <v>8.4079841446766486E-4</v>
      </c>
      <c r="Q283">
        <v>8787.3453518876995</v>
      </c>
      <c r="R283">
        <v>60.063500000000012</v>
      </c>
      <c r="S283">
        <v>53684.423729303155</v>
      </c>
      <c r="T283">
        <v>14.970822546138667</v>
      </c>
      <c r="U283">
        <v>15.698255680238413</v>
      </c>
      <c r="V283">
        <v>8.3205000000000009</v>
      </c>
      <c r="W283">
        <v>113.32157683432484</v>
      </c>
      <c r="X283">
        <v>0.11379040733993288</v>
      </c>
      <c r="Y283">
        <v>0.17135438309139833</v>
      </c>
      <c r="Z283">
        <v>0.29327767909936986</v>
      </c>
      <c r="AA283">
        <v>193.39151798918348</v>
      </c>
      <c r="AB283">
        <v>5.7143626244088557</v>
      </c>
      <c r="AC283">
        <v>1.2033020139859449</v>
      </c>
      <c r="AD283">
        <v>2.5645894662028264</v>
      </c>
      <c r="AE283">
        <v>1.4890163206413656</v>
      </c>
      <c r="AF283">
        <v>100.35</v>
      </c>
      <c r="AG283">
        <v>2.1399192072590407E-2</v>
      </c>
      <c r="AH283">
        <v>6.3219999999999992</v>
      </c>
      <c r="AI283">
        <v>3.5694328647199853</v>
      </c>
      <c r="AJ283">
        <v>-1136.1820000000298</v>
      </c>
      <c r="AK283">
        <v>0.48745558111552351</v>
      </c>
      <c r="AL283">
        <v>9822702.7670000009</v>
      </c>
      <c r="AM283">
        <v>942.89218004999998</v>
      </c>
    </row>
    <row r="284" spans="1:39" ht="15" x14ac:dyDescent="0.25">
      <c r="A284" t="s">
        <v>457</v>
      </c>
      <c r="B284">
        <v>811426.55</v>
      </c>
      <c r="C284">
        <v>0.41707958475288559</v>
      </c>
      <c r="D284">
        <v>693384.6</v>
      </c>
      <c r="E284">
        <v>2.0460062687248175E-3</v>
      </c>
      <c r="F284">
        <v>0.63655885828170244</v>
      </c>
      <c r="G284">
        <v>38.450000000000003</v>
      </c>
      <c r="H284">
        <v>28.129999999999995</v>
      </c>
      <c r="I284">
        <v>0</v>
      </c>
      <c r="J284">
        <v>11.655499999999975</v>
      </c>
      <c r="K284">
        <v>10616.363476797444</v>
      </c>
      <c r="L284">
        <v>977.03026244999978</v>
      </c>
      <c r="M284">
        <v>1161.5529495630919</v>
      </c>
      <c r="N284">
        <v>0.38482367046357613</v>
      </c>
      <c r="O284">
        <v>0.1422317802639318</v>
      </c>
      <c r="P284">
        <v>9.8283301644317474E-4</v>
      </c>
      <c r="Q284">
        <v>8929.8627306671879</v>
      </c>
      <c r="R284">
        <v>60.079499999999996</v>
      </c>
      <c r="S284">
        <v>53509.218381228238</v>
      </c>
      <c r="T284">
        <v>14.779583718240003</v>
      </c>
      <c r="U284">
        <v>16.262290173020748</v>
      </c>
      <c r="V284">
        <v>8.2835000000000001</v>
      </c>
      <c r="W284">
        <v>117.94896631254902</v>
      </c>
      <c r="X284">
        <v>0.11470528924323135</v>
      </c>
      <c r="Y284">
        <v>0.16121140599126377</v>
      </c>
      <c r="Z284">
        <v>0.28287799342947706</v>
      </c>
      <c r="AA284">
        <v>190.93236634473914</v>
      </c>
      <c r="AB284">
        <v>5.8564603742655308</v>
      </c>
      <c r="AC284">
        <v>1.3470330646427944</v>
      </c>
      <c r="AD284">
        <v>2.5200195205811737</v>
      </c>
      <c r="AE284">
        <v>1.512748863326947</v>
      </c>
      <c r="AF284">
        <v>101.5</v>
      </c>
      <c r="AG284">
        <v>2.6467448398911259E-2</v>
      </c>
      <c r="AH284">
        <v>5.6429999999999998</v>
      </c>
      <c r="AI284">
        <v>3.255689251610983</v>
      </c>
      <c r="AJ284">
        <v>-774.67750000004889</v>
      </c>
      <c r="AK284">
        <v>0.50959782837379619</v>
      </c>
      <c r="AL284">
        <v>10372508.393999999</v>
      </c>
      <c r="AM284">
        <v>977.03026244999978</v>
      </c>
    </row>
    <row r="285" spans="1:39" ht="15" x14ac:dyDescent="0.25">
      <c r="A285" t="s">
        <v>458</v>
      </c>
      <c r="B285">
        <v>894716.35</v>
      </c>
      <c r="C285">
        <v>0.47622996910008369</v>
      </c>
      <c r="D285">
        <v>721085.95</v>
      </c>
      <c r="E285">
        <v>2.2687205889377359E-3</v>
      </c>
      <c r="F285">
        <v>0.63039299832355089</v>
      </c>
      <c r="G285">
        <v>27.611111111111111</v>
      </c>
      <c r="H285">
        <v>23.561</v>
      </c>
      <c r="I285">
        <v>0</v>
      </c>
      <c r="J285">
        <v>37.243499999999997</v>
      </c>
      <c r="K285">
        <v>11951.697361716746</v>
      </c>
      <c r="L285">
        <v>1242.5057291499998</v>
      </c>
      <c r="M285">
        <v>1476.4624076023672</v>
      </c>
      <c r="N285">
        <v>0.37590234176989823</v>
      </c>
      <c r="O285">
        <v>0.13233959461296702</v>
      </c>
      <c r="P285">
        <v>4.9290575941164467E-3</v>
      </c>
      <c r="Q285">
        <v>10057.860172081899</v>
      </c>
      <c r="R285">
        <v>77.776499999999999</v>
      </c>
      <c r="S285">
        <v>58415.965317287366</v>
      </c>
      <c r="T285">
        <v>14.370021793215177</v>
      </c>
      <c r="U285">
        <v>15.975336112450423</v>
      </c>
      <c r="V285">
        <v>10.312999999999999</v>
      </c>
      <c r="W285">
        <v>120.47956260544946</v>
      </c>
      <c r="X285">
        <v>0.1099206504010075</v>
      </c>
      <c r="Y285">
        <v>0.17154587466605262</v>
      </c>
      <c r="Z285">
        <v>0.29676771315173184</v>
      </c>
      <c r="AA285">
        <v>210.13456427167893</v>
      </c>
      <c r="AB285">
        <v>6.2968920068450593</v>
      </c>
      <c r="AC285">
        <v>1.2910146330776651</v>
      </c>
      <c r="AD285">
        <v>3.0678806913541283</v>
      </c>
      <c r="AE285">
        <v>1.251266501016373</v>
      </c>
      <c r="AF285">
        <v>105.45</v>
      </c>
      <c r="AG285">
        <v>3.8413122183078532E-2</v>
      </c>
      <c r="AH285">
        <v>12.272499999999999</v>
      </c>
      <c r="AI285">
        <v>3.717984661806256</v>
      </c>
      <c r="AJ285">
        <v>-40138.796499999997</v>
      </c>
      <c r="AK285">
        <v>0.4467862251421672</v>
      </c>
      <c r="AL285">
        <v>14850052.444999998</v>
      </c>
      <c r="AM285">
        <v>1242.5057291499998</v>
      </c>
    </row>
    <row r="286" spans="1:39" ht="15" x14ac:dyDescent="0.25">
      <c r="A286" t="s">
        <v>459</v>
      </c>
      <c r="B286">
        <v>1049956.75</v>
      </c>
      <c r="C286">
        <v>0.50019571728203482</v>
      </c>
      <c r="D286">
        <v>1188653.8999999999</v>
      </c>
      <c r="E286">
        <v>2.2884340247609023E-3</v>
      </c>
      <c r="F286">
        <v>0.70523948512614565</v>
      </c>
      <c r="G286">
        <v>46.578947368421055</v>
      </c>
      <c r="H286">
        <v>28.659000000000002</v>
      </c>
      <c r="I286">
        <v>0</v>
      </c>
      <c r="J286">
        <v>47.374500000000026</v>
      </c>
      <c r="K286">
        <v>11781.124954427587</v>
      </c>
      <c r="L286">
        <v>1749.4276823499997</v>
      </c>
      <c r="M286">
        <v>2052.210894226756</v>
      </c>
      <c r="N286">
        <v>0.27737506511167626</v>
      </c>
      <c r="O286">
        <v>0.12500969594594916</v>
      </c>
      <c r="P286">
        <v>1.6020094361575889E-2</v>
      </c>
      <c r="Q286">
        <v>10042.937683685597</v>
      </c>
      <c r="R286">
        <v>109.38399999999999</v>
      </c>
      <c r="S286">
        <v>63283.849097902785</v>
      </c>
      <c r="T286">
        <v>14.292766766620344</v>
      </c>
      <c r="U286">
        <v>15.993451348917569</v>
      </c>
      <c r="V286">
        <v>13.493500000000001</v>
      </c>
      <c r="W286">
        <v>129.64965963982655</v>
      </c>
      <c r="X286">
        <v>0.11474184848888634</v>
      </c>
      <c r="Y286">
        <v>0.15079780368846918</v>
      </c>
      <c r="Z286">
        <v>0.27614065095244855</v>
      </c>
      <c r="AA286">
        <v>199.31855630156798</v>
      </c>
      <c r="AB286">
        <v>5.8293874762183631</v>
      </c>
      <c r="AC286">
        <v>1.3479059339809703</v>
      </c>
      <c r="AD286">
        <v>3.054478081604068</v>
      </c>
      <c r="AE286">
        <v>1.0719435291463362</v>
      </c>
      <c r="AF286">
        <v>71.099999999999994</v>
      </c>
      <c r="AG286">
        <v>6.5061138298565024E-2</v>
      </c>
      <c r="AH286">
        <v>24.332000000000001</v>
      </c>
      <c r="AI286">
        <v>4.5700054222436108</v>
      </c>
      <c r="AJ286">
        <v>-28205.07099999988</v>
      </c>
      <c r="AK286">
        <v>0.4031256471941278</v>
      </c>
      <c r="AL286">
        <v>20610226.124499999</v>
      </c>
      <c r="AM286">
        <v>1749.4276823499997</v>
      </c>
    </row>
    <row r="287" spans="1:39" ht="15" x14ac:dyDescent="0.25">
      <c r="A287" t="s">
        <v>460</v>
      </c>
      <c r="B287">
        <v>1551518.1</v>
      </c>
      <c r="C287">
        <v>0.29442655211895236</v>
      </c>
      <c r="D287">
        <v>1449959.65</v>
      </c>
      <c r="E287">
        <v>3.9385454134692336E-3</v>
      </c>
      <c r="F287">
        <v>0.76839440903173029</v>
      </c>
      <c r="G287">
        <v>90.631578947368425</v>
      </c>
      <c r="H287">
        <v>66.188500000000005</v>
      </c>
      <c r="I287">
        <v>0</v>
      </c>
      <c r="J287">
        <v>-24.033500000000004</v>
      </c>
      <c r="K287">
        <v>10316.037271784684</v>
      </c>
      <c r="L287">
        <v>3570.8408255999993</v>
      </c>
      <c r="M287">
        <v>4090.6978566551493</v>
      </c>
      <c r="N287">
        <v>0.17417809271727847</v>
      </c>
      <c r="O287">
        <v>0.11074872881894723</v>
      </c>
      <c r="P287">
        <v>1.3272164712644868E-2</v>
      </c>
      <c r="Q287">
        <v>9005.0471433792318</v>
      </c>
      <c r="R287">
        <v>202.34750000000003</v>
      </c>
      <c r="S287">
        <v>63450.150460470228</v>
      </c>
      <c r="T287">
        <v>13.57318474406652</v>
      </c>
      <c r="U287">
        <v>17.647071624803868</v>
      </c>
      <c r="V287">
        <v>20.491000000000003</v>
      </c>
      <c r="W287">
        <v>174.26386343272657</v>
      </c>
      <c r="X287">
        <v>0.11344314059243273</v>
      </c>
      <c r="Y287">
        <v>0.15129216258080233</v>
      </c>
      <c r="Z287">
        <v>0.27097648524717932</v>
      </c>
      <c r="AA287">
        <v>141.558480113732</v>
      </c>
      <c r="AB287">
        <v>6.4465649721414859</v>
      </c>
      <c r="AC287">
        <v>1.3423628380629371</v>
      </c>
      <c r="AD287">
        <v>3.0671258478033283</v>
      </c>
      <c r="AE287">
        <v>0.93443044614539339</v>
      </c>
      <c r="AF287">
        <v>41.5</v>
      </c>
      <c r="AG287">
        <v>8.0489110021973564E-2</v>
      </c>
      <c r="AH287">
        <v>64.842999999999989</v>
      </c>
      <c r="AI287">
        <v>5.2339519208872574</v>
      </c>
      <c r="AJ287">
        <v>-24920.354499999667</v>
      </c>
      <c r="AK287">
        <v>0.34295571759965088</v>
      </c>
      <c r="AL287">
        <v>36836927.048500001</v>
      </c>
      <c r="AM287">
        <v>3570.8408255999993</v>
      </c>
    </row>
    <row r="288" spans="1:39" ht="15" x14ac:dyDescent="0.25">
      <c r="A288" t="s">
        <v>461</v>
      </c>
      <c r="B288">
        <v>1617447.15</v>
      </c>
      <c r="C288">
        <v>0.39010060636239335</v>
      </c>
      <c r="D288">
        <v>1760603.15</v>
      </c>
      <c r="E288">
        <v>4.3826361884974959E-3</v>
      </c>
      <c r="F288">
        <v>0.76469989811297312</v>
      </c>
      <c r="G288">
        <v>33.368421052631582</v>
      </c>
      <c r="H288">
        <v>32.666499999999999</v>
      </c>
      <c r="I288">
        <v>0</v>
      </c>
      <c r="J288">
        <v>-7.2260000000000009</v>
      </c>
      <c r="K288">
        <v>13026.222738650958</v>
      </c>
      <c r="L288">
        <v>3286.5289604999998</v>
      </c>
      <c r="M288">
        <v>3804.0549992915812</v>
      </c>
      <c r="N288">
        <v>0.10339291671670026</v>
      </c>
      <c r="O288">
        <v>0.10768653165805565</v>
      </c>
      <c r="P288">
        <v>2.6223989362591221E-2</v>
      </c>
      <c r="Q288">
        <v>11254.058704322782</v>
      </c>
      <c r="R288">
        <v>208.5625</v>
      </c>
      <c r="S288">
        <v>72940.097836859451</v>
      </c>
      <c r="T288">
        <v>14.980881030866048</v>
      </c>
      <c r="U288">
        <v>15.758005204674861</v>
      </c>
      <c r="V288">
        <v>20.275500000000001</v>
      </c>
      <c r="W288">
        <v>162.09360856698976</v>
      </c>
      <c r="X288">
        <v>0.11736181178077894</v>
      </c>
      <c r="Y288">
        <v>0.13723248139182537</v>
      </c>
      <c r="Z288">
        <v>0.2613089375340093</v>
      </c>
      <c r="AA288">
        <v>178.46319233735531</v>
      </c>
      <c r="AB288">
        <v>6.8445446494174282</v>
      </c>
      <c r="AC288">
        <v>1.4081998423083641</v>
      </c>
      <c r="AD288">
        <v>3.2490829325188404</v>
      </c>
      <c r="AE288">
        <v>0.82752205300517001</v>
      </c>
      <c r="AF288">
        <v>21.05</v>
      </c>
      <c r="AG288">
        <v>0.10098674882936551</v>
      </c>
      <c r="AH288">
        <v>92.211052631578966</v>
      </c>
      <c r="AI288">
        <v>8.825462963002968</v>
      </c>
      <c r="AJ288">
        <v>8960.5169999999925</v>
      </c>
      <c r="AK288">
        <v>0.27935906778894992</v>
      </c>
      <c r="AL288">
        <v>42811058.276500002</v>
      </c>
      <c r="AM288">
        <v>3286.5289604999998</v>
      </c>
    </row>
    <row r="289" spans="1:39" ht="15" x14ac:dyDescent="0.25">
      <c r="A289" t="s">
        <v>462</v>
      </c>
      <c r="B289">
        <v>933185</v>
      </c>
      <c r="C289">
        <v>0.36425701653146336</v>
      </c>
      <c r="D289">
        <v>1091379.8999999999</v>
      </c>
      <c r="E289">
        <v>3.6680597202690662E-3</v>
      </c>
      <c r="F289">
        <v>0.67157849443367346</v>
      </c>
      <c r="G289">
        <v>29.45</v>
      </c>
      <c r="H289">
        <v>115.46799999999999</v>
      </c>
      <c r="I289">
        <v>19.129000000000001</v>
      </c>
      <c r="J289">
        <v>-9.5005000000000024</v>
      </c>
      <c r="K289">
        <v>13303.269180643721</v>
      </c>
      <c r="L289">
        <v>1505.08288505</v>
      </c>
      <c r="M289">
        <v>1983.3689163754752</v>
      </c>
      <c r="N289">
        <v>0.67705157092803381</v>
      </c>
      <c r="O289">
        <v>0.17205117101666956</v>
      </c>
      <c r="P289">
        <v>4.2975939127665515E-2</v>
      </c>
      <c r="Q289">
        <v>10095.20850795138</v>
      </c>
      <c r="R289">
        <v>101.322</v>
      </c>
      <c r="S289">
        <v>61599.508843094285</v>
      </c>
      <c r="T289">
        <v>13.139298474171454</v>
      </c>
      <c r="U289">
        <v>14.854452982076946</v>
      </c>
      <c r="V289">
        <v>15.099</v>
      </c>
      <c r="W289">
        <v>99.68096463673092</v>
      </c>
      <c r="X289">
        <v>0.11525053398665873</v>
      </c>
      <c r="Y289">
        <v>0.13841599043407996</v>
      </c>
      <c r="Z289">
        <v>0.2678236356018362</v>
      </c>
      <c r="AA289">
        <v>204.17656266803615</v>
      </c>
      <c r="AB289">
        <v>6.4346122348765959</v>
      </c>
      <c r="AC289">
        <v>1.3025355166966508</v>
      </c>
      <c r="AD289">
        <v>2.6192301726002039</v>
      </c>
      <c r="AE289">
        <v>0.85441797913725614</v>
      </c>
      <c r="AF289">
        <v>14.85</v>
      </c>
      <c r="AG289">
        <v>0.13566583277904387</v>
      </c>
      <c r="AH289">
        <v>57.917894736842129</v>
      </c>
      <c r="AI289">
        <v>3.0412661622115604</v>
      </c>
      <c r="AJ289">
        <v>4720.7594736842439</v>
      </c>
      <c r="AK289">
        <v>0.58489432920181006</v>
      </c>
      <c r="AL289">
        <v>20022522.759</v>
      </c>
      <c r="AM289">
        <v>1505.08288505</v>
      </c>
    </row>
    <row r="290" spans="1:39" ht="15" x14ac:dyDescent="0.25">
      <c r="A290" t="s">
        <v>463</v>
      </c>
      <c r="B290">
        <v>3242449.15</v>
      </c>
      <c r="C290">
        <v>0.52683876549435527</v>
      </c>
      <c r="D290">
        <v>3469513.45</v>
      </c>
      <c r="E290">
        <v>3.6425952273168275E-3</v>
      </c>
      <c r="F290">
        <v>0.77249677325046207</v>
      </c>
      <c r="G290">
        <v>59</v>
      </c>
      <c r="H290">
        <v>52.45450000000001</v>
      </c>
      <c r="I290">
        <v>0</v>
      </c>
      <c r="J290">
        <v>-15.887</v>
      </c>
      <c r="K290">
        <v>12033.763330041733</v>
      </c>
      <c r="L290">
        <v>3887.9888784000004</v>
      </c>
      <c r="M290">
        <v>4526.3289113943629</v>
      </c>
      <c r="N290">
        <v>0.14191438576775528</v>
      </c>
      <c r="O290">
        <v>0.11025755168219825</v>
      </c>
      <c r="P290">
        <v>2.5685662259686569E-2</v>
      </c>
      <c r="Q290">
        <v>10336.663311126224</v>
      </c>
      <c r="R290">
        <v>234.34</v>
      </c>
      <c r="S290">
        <v>69427.422501920257</v>
      </c>
      <c r="T290">
        <v>14.378467184432871</v>
      </c>
      <c r="U290">
        <v>16.591230171545615</v>
      </c>
      <c r="V290">
        <v>24.392500000000002</v>
      </c>
      <c r="W290">
        <v>159.39280018038332</v>
      </c>
      <c r="X290">
        <v>0.11837736233268938</v>
      </c>
      <c r="Y290">
        <v>0.14077895955385916</v>
      </c>
      <c r="Z290">
        <v>0.26703150894205413</v>
      </c>
      <c r="AA290">
        <v>169.28857581271211</v>
      </c>
      <c r="AB290">
        <v>6.53762199591882</v>
      </c>
      <c r="AC290">
        <v>1.4118649388225717</v>
      </c>
      <c r="AD290">
        <v>3.4747801591662988</v>
      </c>
      <c r="AE290">
        <v>0.91085427033264355</v>
      </c>
      <c r="AF290">
        <v>26.65</v>
      </c>
      <c r="AG290">
        <v>9.1920663960639443E-2</v>
      </c>
      <c r="AH290">
        <v>94.080000000000013</v>
      </c>
      <c r="AI290">
        <v>6.1010042581170749</v>
      </c>
      <c r="AJ290">
        <v>8508.8274999998976</v>
      </c>
      <c r="AK290">
        <v>0.32868335331970289</v>
      </c>
      <c r="AL290">
        <v>46787137.992499992</v>
      </c>
      <c r="AM290">
        <v>3887.9888784000004</v>
      </c>
    </row>
    <row r="291" spans="1:39" ht="15" x14ac:dyDescent="0.25">
      <c r="A291" t="s">
        <v>464</v>
      </c>
      <c r="B291">
        <v>531045.25</v>
      </c>
      <c r="C291">
        <v>0.42919122941825449</v>
      </c>
      <c r="D291">
        <v>491505.55</v>
      </c>
      <c r="E291">
        <v>1.7502010695392459E-3</v>
      </c>
      <c r="F291">
        <v>0.65704182912545139</v>
      </c>
      <c r="G291">
        <v>25.15</v>
      </c>
      <c r="H291">
        <v>20.32947368421053</v>
      </c>
      <c r="I291">
        <v>0</v>
      </c>
      <c r="J291">
        <v>65.702000000000012</v>
      </c>
      <c r="K291">
        <v>10355.909425230933</v>
      </c>
      <c r="L291">
        <v>864.55593105000003</v>
      </c>
      <c r="M291">
        <v>1012.6389214384711</v>
      </c>
      <c r="N291">
        <v>0.37988694074554391</v>
      </c>
      <c r="O291">
        <v>0.13107303030397735</v>
      </c>
      <c r="P291">
        <v>2.2115266708978526E-3</v>
      </c>
      <c r="Q291">
        <v>8841.5156927621701</v>
      </c>
      <c r="R291">
        <v>53.9</v>
      </c>
      <c r="S291">
        <v>51367.995194805182</v>
      </c>
      <c r="T291">
        <v>14.190166975881258</v>
      </c>
      <c r="U291">
        <v>16.03999872077922</v>
      </c>
      <c r="V291">
        <v>7.3795000000000002</v>
      </c>
      <c r="W291">
        <v>117.15643757029609</v>
      </c>
      <c r="X291">
        <v>0.11414515454176231</v>
      </c>
      <c r="Y291">
        <v>0.16875428702103076</v>
      </c>
      <c r="Z291">
        <v>0.28991220301440079</v>
      </c>
      <c r="AA291">
        <v>184.73697798362932</v>
      </c>
      <c r="AB291">
        <v>6.3970564275403543</v>
      </c>
      <c r="AC291">
        <v>1.5835192650429251</v>
      </c>
      <c r="AD291">
        <v>2.9377463701852262</v>
      </c>
      <c r="AE291">
        <v>1.3905766459749906</v>
      </c>
      <c r="AF291">
        <v>85.4</v>
      </c>
      <c r="AG291">
        <v>1.704395903792081E-2</v>
      </c>
      <c r="AH291">
        <v>6.5220000000000002</v>
      </c>
      <c r="AI291">
        <v>3.766476965885627</v>
      </c>
      <c r="AJ291">
        <v>-14960.785499999998</v>
      </c>
      <c r="AK291">
        <v>0.49710844622116196</v>
      </c>
      <c r="AL291">
        <v>8953262.915000001</v>
      </c>
      <c r="AM291">
        <v>864.55593105000003</v>
      </c>
    </row>
    <row r="292" spans="1:39" ht="15" x14ac:dyDescent="0.25">
      <c r="A292" t="s">
        <v>465</v>
      </c>
      <c r="B292">
        <v>474642.5</v>
      </c>
      <c r="C292">
        <v>0.37312129080958228</v>
      </c>
      <c r="D292">
        <v>493448.75</v>
      </c>
      <c r="E292">
        <v>8.507753836210129E-4</v>
      </c>
      <c r="F292">
        <v>0.67760490701360054</v>
      </c>
      <c r="G292">
        <v>38.315789473684212</v>
      </c>
      <c r="H292">
        <v>23.410000000000004</v>
      </c>
      <c r="I292">
        <v>0</v>
      </c>
      <c r="J292">
        <v>47.841000000000008</v>
      </c>
      <c r="K292">
        <v>10492.848589784491</v>
      </c>
      <c r="L292">
        <v>1090.3637905000001</v>
      </c>
      <c r="M292">
        <v>1275.3267772912172</v>
      </c>
      <c r="N292">
        <v>0.31961135043763172</v>
      </c>
      <c r="O292">
        <v>0.12824242997456725</v>
      </c>
      <c r="P292">
        <v>1.4658636080230323E-3</v>
      </c>
      <c r="Q292">
        <v>8971.0514710595435</v>
      </c>
      <c r="R292">
        <v>70.489499999999992</v>
      </c>
      <c r="S292">
        <v>53530.159406720137</v>
      </c>
      <c r="T292">
        <v>13.535349236411095</v>
      </c>
      <c r="U292">
        <v>15.468456869462827</v>
      </c>
      <c r="V292">
        <v>9.6860000000000017</v>
      </c>
      <c r="W292">
        <v>112.57111196572374</v>
      </c>
      <c r="X292">
        <v>0.11615594184918458</v>
      </c>
      <c r="Y292">
        <v>0.16081396033295095</v>
      </c>
      <c r="Z292">
        <v>0.28335931136642728</v>
      </c>
      <c r="AA292">
        <v>190.89637955104121</v>
      </c>
      <c r="AB292">
        <v>6.2992383153211797</v>
      </c>
      <c r="AC292">
        <v>1.3246508564880985</v>
      </c>
      <c r="AD292">
        <v>2.6051894170692278</v>
      </c>
      <c r="AE292">
        <v>1.3390018384510392</v>
      </c>
      <c r="AF292">
        <v>91.05</v>
      </c>
      <c r="AG292">
        <v>2.7035607903339465E-2</v>
      </c>
      <c r="AH292">
        <v>6.6254999999999997</v>
      </c>
      <c r="AI292">
        <v>3.8794720570387398</v>
      </c>
      <c r="AJ292">
        <v>808.57750000001397</v>
      </c>
      <c r="AK292">
        <v>0.50783484103805832</v>
      </c>
      <c r="AL292">
        <v>11441022.161499999</v>
      </c>
      <c r="AM292">
        <v>1090.3637905000001</v>
      </c>
    </row>
    <row r="293" spans="1:39" ht="15" x14ac:dyDescent="0.25">
      <c r="A293" t="s">
        <v>466</v>
      </c>
      <c r="B293">
        <v>676918.5</v>
      </c>
      <c r="C293">
        <v>0.48736737260893553</v>
      </c>
      <c r="D293">
        <v>656755.6</v>
      </c>
      <c r="E293">
        <v>1.3862359773014212E-3</v>
      </c>
      <c r="F293">
        <v>0.63746070418425893</v>
      </c>
      <c r="G293">
        <v>24.25</v>
      </c>
      <c r="H293">
        <v>13.278</v>
      </c>
      <c r="I293">
        <v>0</v>
      </c>
      <c r="J293">
        <v>53.997500000000009</v>
      </c>
      <c r="K293">
        <v>10200.521689189763</v>
      </c>
      <c r="L293">
        <v>805.8567213</v>
      </c>
      <c r="M293">
        <v>944.07279368726324</v>
      </c>
      <c r="N293">
        <v>0.33805647132970063</v>
      </c>
      <c r="O293">
        <v>0.13291776871601554</v>
      </c>
      <c r="P293">
        <v>1.4583938669694137E-3</v>
      </c>
      <c r="Q293">
        <v>8707.1240893348295</v>
      </c>
      <c r="R293">
        <v>51.916999999999994</v>
      </c>
      <c r="S293">
        <v>51921.964626230336</v>
      </c>
      <c r="T293">
        <v>14.23233237667816</v>
      </c>
      <c r="U293">
        <v>15.522020172583163</v>
      </c>
      <c r="V293">
        <v>7.4655000000000005</v>
      </c>
      <c r="W293">
        <v>107.94410572634119</v>
      </c>
      <c r="X293">
        <v>0.11144131061348241</v>
      </c>
      <c r="Y293">
        <v>0.15714594749946101</v>
      </c>
      <c r="Z293">
        <v>0.27644055728509093</v>
      </c>
      <c r="AA293">
        <v>189.82816170252124</v>
      </c>
      <c r="AB293">
        <v>6.1766191706711515</v>
      </c>
      <c r="AC293">
        <v>1.4324167065971214</v>
      </c>
      <c r="AD293">
        <v>2.4789480651325091</v>
      </c>
      <c r="AE293">
        <v>1.2583408891329915</v>
      </c>
      <c r="AF293">
        <v>70.21052631578948</v>
      </c>
      <c r="AG293">
        <v>1.9094511091452673E-2</v>
      </c>
      <c r="AH293">
        <v>5.7305263157894739</v>
      </c>
      <c r="AI293">
        <v>3.7729010498512645</v>
      </c>
      <c r="AJ293">
        <v>-14569.776500000095</v>
      </c>
      <c r="AK293">
        <v>0.47577764257224314</v>
      </c>
      <c r="AL293">
        <v>8220158.9639999997</v>
      </c>
      <c r="AM293">
        <v>805.8567213</v>
      </c>
    </row>
    <row r="294" spans="1:39" ht="15" x14ac:dyDescent="0.25">
      <c r="A294" t="s">
        <v>467</v>
      </c>
      <c r="B294">
        <v>715305.55</v>
      </c>
      <c r="C294">
        <v>0.47646795401163855</v>
      </c>
      <c r="D294">
        <v>710977.05</v>
      </c>
      <c r="E294">
        <v>5.1830601664578854E-3</v>
      </c>
      <c r="F294">
        <v>0.64886348552881967</v>
      </c>
      <c r="G294">
        <v>25.25</v>
      </c>
      <c r="H294">
        <v>17.729500000000002</v>
      </c>
      <c r="I294">
        <v>0</v>
      </c>
      <c r="J294">
        <v>15.259500000000003</v>
      </c>
      <c r="K294">
        <v>11236.660586271197</v>
      </c>
      <c r="L294">
        <v>771.20373010000003</v>
      </c>
      <c r="M294">
        <v>931.59412273967428</v>
      </c>
      <c r="N294">
        <v>0.47456980647972619</v>
      </c>
      <c r="O294">
        <v>0.15486988196298404</v>
      </c>
      <c r="P294">
        <v>4.4258122293539979E-3</v>
      </c>
      <c r="Q294">
        <v>9302.0708766553344</v>
      </c>
      <c r="R294">
        <v>54.936999999999998</v>
      </c>
      <c r="S294">
        <v>51314.020505306071</v>
      </c>
      <c r="T294">
        <v>14.355534521360831</v>
      </c>
      <c r="U294">
        <v>14.037965853614141</v>
      </c>
      <c r="V294">
        <v>8.2630000000000017</v>
      </c>
      <c r="W294">
        <v>93.332171136391153</v>
      </c>
      <c r="X294">
        <v>0.11223165337729879</v>
      </c>
      <c r="Y294">
        <v>0.17224155935494209</v>
      </c>
      <c r="Z294">
        <v>0.29079661731451595</v>
      </c>
      <c r="AA294">
        <v>210.19523593198969</v>
      </c>
      <c r="AB294">
        <v>5.5515974037550722</v>
      </c>
      <c r="AC294">
        <v>1.3505593591989311</v>
      </c>
      <c r="AD294">
        <v>2.4358758563595382</v>
      </c>
      <c r="AE294">
        <v>1.4825277754177062</v>
      </c>
      <c r="AF294">
        <v>87.89473684210526</v>
      </c>
      <c r="AG294">
        <v>1.5262118818187282E-2</v>
      </c>
      <c r="AH294">
        <v>4.9594736842105256</v>
      </c>
      <c r="AI294">
        <v>3.3497859518701159</v>
      </c>
      <c r="AJ294">
        <v>-7442.8909999999451</v>
      </c>
      <c r="AK294">
        <v>0.58097452687907103</v>
      </c>
      <c r="AL294">
        <v>8665754.5580000002</v>
      </c>
      <c r="AM294">
        <v>771.20373010000003</v>
      </c>
    </row>
    <row r="295" spans="1:39" ht="15" x14ac:dyDescent="0.25">
      <c r="A295" t="s">
        <v>468</v>
      </c>
      <c r="B295">
        <v>760928.25</v>
      </c>
      <c r="C295">
        <v>0.46331967982202349</v>
      </c>
      <c r="D295">
        <v>674819.6</v>
      </c>
      <c r="E295">
        <v>1.1255818774631458E-3</v>
      </c>
      <c r="F295">
        <v>0.62579674403810837</v>
      </c>
      <c r="G295">
        <v>27.85</v>
      </c>
      <c r="H295">
        <v>20.931999999999999</v>
      </c>
      <c r="I295">
        <v>0</v>
      </c>
      <c r="J295">
        <v>10.072000000000003</v>
      </c>
      <c r="K295">
        <v>11148.844554401563</v>
      </c>
      <c r="L295">
        <v>784.20011614999999</v>
      </c>
      <c r="M295">
        <v>939.38389829997982</v>
      </c>
      <c r="N295">
        <v>0.43995873303850191</v>
      </c>
      <c r="O295">
        <v>0.13969114106716907</v>
      </c>
      <c r="P295">
        <v>9.3656738232300249E-4</v>
      </c>
      <c r="Q295">
        <v>9307.0843670220802</v>
      </c>
      <c r="R295">
        <v>51.523499999999999</v>
      </c>
      <c r="S295">
        <v>53125.078512426371</v>
      </c>
      <c r="T295">
        <v>15.306607664463789</v>
      </c>
      <c r="U295">
        <v>15.220241562587944</v>
      </c>
      <c r="V295">
        <v>7.9189999999999996</v>
      </c>
      <c r="W295">
        <v>99.027669674201277</v>
      </c>
      <c r="X295">
        <v>0.11604074283290414</v>
      </c>
      <c r="Y295">
        <v>0.16099013969087927</v>
      </c>
      <c r="Z295">
        <v>0.28704394131595706</v>
      </c>
      <c r="AA295">
        <v>202.22669792319439</v>
      </c>
      <c r="AB295">
        <v>5.9748015274973483</v>
      </c>
      <c r="AC295">
        <v>1.3030801166810226</v>
      </c>
      <c r="AD295">
        <v>2.5327586353667599</v>
      </c>
      <c r="AE295">
        <v>1.4557659269319092</v>
      </c>
      <c r="AF295">
        <v>87.25</v>
      </c>
      <c r="AG295">
        <v>2.9208123118175288E-2</v>
      </c>
      <c r="AH295">
        <v>6.0655000000000001</v>
      </c>
      <c r="AI295">
        <v>3.7169023280796289</v>
      </c>
      <c r="AJ295">
        <v>-15215.320000000007</v>
      </c>
      <c r="AK295">
        <v>0.538678403594963</v>
      </c>
      <c r="AL295">
        <v>8742925.1944999993</v>
      </c>
      <c r="AM295">
        <v>784.20011614999999</v>
      </c>
    </row>
    <row r="296" spans="1:39" ht="15" x14ac:dyDescent="0.25">
      <c r="A296" t="s">
        <v>469</v>
      </c>
      <c r="B296">
        <v>449047</v>
      </c>
      <c r="C296">
        <v>0.3668280253158579</v>
      </c>
      <c r="D296">
        <v>483957.45</v>
      </c>
      <c r="E296">
        <v>3.9460198934781086E-3</v>
      </c>
      <c r="F296">
        <v>0.66925940556977326</v>
      </c>
      <c r="G296">
        <v>26.5</v>
      </c>
      <c r="H296">
        <v>21.862000000000002</v>
      </c>
      <c r="I296">
        <v>0.15</v>
      </c>
      <c r="J296">
        <v>25.986000000000018</v>
      </c>
      <c r="K296">
        <v>11080.079941248319</v>
      </c>
      <c r="L296">
        <v>888.048179</v>
      </c>
      <c r="M296">
        <v>1052.9185490745319</v>
      </c>
      <c r="N296">
        <v>0.37403853006493237</v>
      </c>
      <c r="O296">
        <v>0.13922320728051399</v>
      </c>
      <c r="P296">
        <v>7.1287473469387047E-3</v>
      </c>
      <c r="Q296">
        <v>9345.1148938810165</v>
      </c>
      <c r="R296">
        <v>58.877500000000012</v>
      </c>
      <c r="S296">
        <v>54040.319120207212</v>
      </c>
      <c r="T296">
        <v>14.835038851853424</v>
      </c>
      <c r="U296">
        <v>15.082980408475228</v>
      </c>
      <c r="V296">
        <v>8.6504999999999992</v>
      </c>
      <c r="W296">
        <v>102.65859534130978</v>
      </c>
      <c r="X296">
        <v>0.11603810620138941</v>
      </c>
      <c r="Y296">
        <v>0.157224133595672</v>
      </c>
      <c r="Z296">
        <v>0.27959158795785316</v>
      </c>
      <c r="AA296">
        <v>187.14508281199906</v>
      </c>
      <c r="AB296">
        <v>5.5839703906010962</v>
      </c>
      <c r="AC296">
        <v>1.3708179664891331</v>
      </c>
      <c r="AD296">
        <v>2.5491635280126195</v>
      </c>
      <c r="AE296">
        <v>1.2787960595787011</v>
      </c>
      <c r="AF296">
        <v>75.8</v>
      </c>
      <c r="AG296">
        <v>5.729337493822869E-2</v>
      </c>
      <c r="AH296">
        <v>6.9779999999999998</v>
      </c>
      <c r="AI296">
        <v>3.5427336752767498</v>
      </c>
      <c r="AJ296">
        <v>-188.58399999997346</v>
      </c>
      <c r="AK296">
        <v>0.54754130130990952</v>
      </c>
      <c r="AL296">
        <v>9839644.8150000013</v>
      </c>
      <c r="AM296">
        <v>888.048179</v>
      </c>
    </row>
    <row r="297" spans="1:39" ht="15" x14ac:dyDescent="0.25">
      <c r="A297" t="s">
        <v>470</v>
      </c>
      <c r="B297">
        <v>544110.44999999995</v>
      </c>
      <c r="C297">
        <v>0.47106994736699503</v>
      </c>
      <c r="D297">
        <v>500890.05</v>
      </c>
      <c r="E297">
        <v>2.4029500005487915E-3</v>
      </c>
      <c r="F297">
        <v>0.65789879896581405</v>
      </c>
      <c r="G297">
        <v>29.75</v>
      </c>
      <c r="H297">
        <v>21.788999999999998</v>
      </c>
      <c r="I297">
        <v>0</v>
      </c>
      <c r="J297">
        <v>24.485500000000002</v>
      </c>
      <c r="K297">
        <v>10851.40460021674</v>
      </c>
      <c r="L297">
        <v>920.38480565000009</v>
      </c>
      <c r="M297">
        <v>1092.8414424951247</v>
      </c>
      <c r="N297">
        <v>0.35797462162287264</v>
      </c>
      <c r="O297">
        <v>0.14910489841592053</v>
      </c>
      <c r="P297">
        <v>1.3608443363158859E-3</v>
      </c>
      <c r="Q297">
        <v>9138.9908230393194</v>
      </c>
      <c r="R297">
        <v>63.908500000000004</v>
      </c>
      <c r="S297">
        <v>52941.879084941742</v>
      </c>
      <c r="T297">
        <v>14.378369074536248</v>
      </c>
      <c r="U297">
        <v>14.401602379182735</v>
      </c>
      <c r="V297">
        <v>8.7485000000000017</v>
      </c>
      <c r="W297">
        <v>105.20487005200891</v>
      </c>
      <c r="X297">
        <v>0.11827176129660195</v>
      </c>
      <c r="Y297">
        <v>0.16125139313419876</v>
      </c>
      <c r="Z297">
        <v>0.28597622224516905</v>
      </c>
      <c r="AA297">
        <v>195.38843850534613</v>
      </c>
      <c r="AB297">
        <v>5.8943864723043742</v>
      </c>
      <c r="AC297">
        <v>1.476719998687668</v>
      </c>
      <c r="AD297">
        <v>2.6631672631011458</v>
      </c>
      <c r="AE297">
        <v>1.3698865785887415</v>
      </c>
      <c r="AF297">
        <v>101.05</v>
      </c>
      <c r="AG297">
        <v>3.7331322516412149E-2</v>
      </c>
      <c r="AH297">
        <v>4.9725000000000001</v>
      </c>
      <c r="AI297">
        <v>3.364786717920889</v>
      </c>
      <c r="AJ297">
        <v>-8102.76800000004</v>
      </c>
      <c r="AK297">
        <v>0.51599884861702039</v>
      </c>
      <c r="AL297">
        <v>9987467.9140000008</v>
      </c>
      <c r="AM297">
        <v>920.38480565000009</v>
      </c>
    </row>
    <row r="298" spans="1:39" ht="15" x14ac:dyDescent="0.25">
      <c r="A298" t="s">
        <v>471</v>
      </c>
      <c r="B298">
        <v>715087.55</v>
      </c>
      <c r="C298">
        <v>0.38415472803925799</v>
      </c>
      <c r="D298">
        <v>632617.65</v>
      </c>
      <c r="E298">
        <v>2.5114945705974273E-3</v>
      </c>
      <c r="F298">
        <v>0.69300342625435429</v>
      </c>
      <c r="G298">
        <v>26.411764705882351</v>
      </c>
      <c r="H298">
        <v>32.341500000000003</v>
      </c>
      <c r="I298">
        <v>0</v>
      </c>
      <c r="J298">
        <v>45.41749999999999</v>
      </c>
      <c r="K298">
        <v>11442.241881512044</v>
      </c>
      <c r="L298">
        <v>1354.16079025</v>
      </c>
      <c r="M298">
        <v>1599.1214327892983</v>
      </c>
      <c r="N298">
        <v>0.35338039492463441</v>
      </c>
      <c r="O298">
        <v>0.12315707780108646</v>
      </c>
      <c r="P298">
        <v>7.3342244300002545E-3</v>
      </c>
      <c r="Q298">
        <v>9689.4675981380497</v>
      </c>
      <c r="R298">
        <v>84.071500000000015</v>
      </c>
      <c r="S298">
        <v>60531.278662804878</v>
      </c>
      <c r="T298">
        <v>13.254194346478892</v>
      </c>
      <c r="U298">
        <v>16.107251449658925</v>
      </c>
      <c r="V298">
        <v>10.957999999999998</v>
      </c>
      <c r="W298">
        <v>123.57736724311007</v>
      </c>
      <c r="X298">
        <v>0.11385748058156465</v>
      </c>
      <c r="Y298">
        <v>0.15489479935725992</v>
      </c>
      <c r="Z298">
        <v>0.28209024011258471</v>
      </c>
      <c r="AA298">
        <v>201.92982396833207</v>
      </c>
      <c r="AB298">
        <v>5.8408881844623854</v>
      </c>
      <c r="AC298">
        <v>1.2724772527756449</v>
      </c>
      <c r="AD298">
        <v>2.8665112401760573</v>
      </c>
      <c r="AE298">
        <v>1.1304685477018117</v>
      </c>
      <c r="AF298">
        <v>51.35</v>
      </c>
      <c r="AG298">
        <v>2.780936286873965E-2</v>
      </c>
      <c r="AH298">
        <v>23.868500000000001</v>
      </c>
      <c r="AI298">
        <v>3.7258258775599842</v>
      </c>
      <c r="AJ298">
        <v>-24566.991000000038</v>
      </c>
      <c r="AK298">
        <v>0.44271392116046648</v>
      </c>
      <c r="AL298">
        <v>15494635.308499997</v>
      </c>
      <c r="AM298">
        <v>1354.16079025</v>
      </c>
    </row>
    <row r="299" spans="1:39" ht="15" x14ac:dyDescent="0.25">
      <c r="A299" t="s">
        <v>472</v>
      </c>
      <c r="B299">
        <v>620903</v>
      </c>
      <c r="C299">
        <v>0.28785563966622951</v>
      </c>
      <c r="D299">
        <v>633943.94999999995</v>
      </c>
      <c r="E299">
        <v>3.7491028975854099E-3</v>
      </c>
      <c r="F299">
        <v>0.78123744123291949</v>
      </c>
      <c r="G299">
        <v>67.631578947368425</v>
      </c>
      <c r="H299">
        <v>53.518499999999996</v>
      </c>
      <c r="I299">
        <v>0</v>
      </c>
      <c r="J299">
        <v>-11.775499999999951</v>
      </c>
      <c r="K299">
        <v>10471.611013409516</v>
      </c>
      <c r="L299">
        <v>3645.2452765499997</v>
      </c>
      <c r="M299">
        <v>4188.2264017489488</v>
      </c>
      <c r="N299">
        <v>0.15399032727950385</v>
      </c>
      <c r="O299">
        <v>0.11051751813290474</v>
      </c>
      <c r="P299">
        <v>1.2246832123256064E-2</v>
      </c>
      <c r="Q299">
        <v>9114.0227205864612</v>
      </c>
      <c r="R299">
        <v>205.48000000000002</v>
      </c>
      <c r="S299">
        <v>64733.450961164097</v>
      </c>
      <c r="T299">
        <v>13.437317500486664</v>
      </c>
      <c r="U299">
        <v>17.74014637215301</v>
      </c>
      <c r="V299">
        <v>20.051499999999997</v>
      </c>
      <c r="W299">
        <v>181.79414390693967</v>
      </c>
      <c r="X299">
        <v>0.11523577886394813</v>
      </c>
      <c r="Y299">
        <v>0.14877674668830074</v>
      </c>
      <c r="Z299">
        <v>0.2714519669276218</v>
      </c>
      <c r="AA299">
        <v>160.04160371675823</v>
      </c>
      <c r="AB299">
        <v>5.7777088578172879</v>
      </c>
      <c r="AC299">
        <v>1.2697140356491678</v>
      </c>
      <c r="AD299">
        <v>2.847307693692172</v>
      </c>
      <c r="AE299">
        <v>1.008559198530028</v>
      </c>
      <c r="AF299">
        <v>38.700000000000003</v>
      </c>
      <c r="AG299">
        <v>7.6047511755175184E-2</v>
      </c>
      <c r="AH299">
        <v>74.211499999999987</v>
      </c>
      <c r="AI299">
        <v>5.2473389811868039</v>
      </c>
      <c r="AJ299">
        <v>9780.8484999998473</v>
      </c>
      <c r="AK299">
        <v>0.34417124663240817</v>
      </c>
      <c r="AL299">
        <v>38171590.5845</v>
      </c>
      <c r="AM299">
        <v>3645.2452765499997</v>
      </c>
    </row>
    <row r="300" spans="1:39" ht="15" x14ac:dyDescent="0.25">
      <c r="A300" t="s">
        <v>473</v>
      </c>
      <c r="B300">
        <v>917050.5</v>
      </c>
      <c r="C300">
        <v>0.39227053965530684</v>
      </c>
      <c r="D300">
        <v>1007682.15</v>
      </c>
      <c r="E300">
        <v>2.8697934024571438E-3</v>
      </c>
      <c r="F300">
        <v>0.72322671715946474</v>
      </c>
      <c r="G300">
        <v>65.89473684210526</v>
      </c>
      <c r="H300">
        <v>41.369500000000002</v>
      </c>
      <c r="I300">
        <v>0</v>
      </c>
      <c r="J300">
        <v>60.654499999999999</v>
      </c>
      <c r="K300">
        <v>9905.2255558889246</v>
      </c>
      <c r="L300">
        <v>1942.2828930999999</v>
      </c>
      <c r="M300">
        <v>2223.8112990261588</v>
      </c>
      <c r="N300">
        <v>0.23445008225511615</v>
      </c>
      <c r="O300">
        <v>0.11683182130993361</v>
      </c>
      <c r="P300">
        <v>6.2089613685224919E-3</v>
      </c>
      <c r="Q300">
        <v>8651.2511911082274</v>
      </c>
      <c r="R300">
        <v>111.90100000000002</v>
      </c>
      <c r="S300">
        <v>57185.877517091001</v>
      </c>
      <c r="T300">
        <v>12.833665472158422</v>
      </c>
      <c r="U300">
        <v>17.357154029901427</v>
      </c>
      <c r="V300">
        <v>13.584</v>
      </c>
      <c r="W300">
        <v>142.98313406213194</v>
      </c>
      <c r="X300">
        <v>0.11191382734392984</v>
      </c>
      <c r="Y300">
        <v>0.1572792785690964</v>
      </c>
      <c r="Z300">
        <v>0.27536927398572181</v>
      </c>
      <c r="AA300">
        <v>151.06370500524901</v>
      </c>
      <c r="AB300">
        <v>6.4405305999196676</v>
      </c>
      <c r="AC300">
        <v>1.3697312517754687</v>
      </c>
      <c r="AD300">
        <v>3.0234539052982292</v>
      </c>
      <c r="AE300">
        <v>1.1424235240711678</v>
      </c>
      <c r="AF300">
        <v>71.150000000000006</v>
      </c>
      <c r="AG300">
        <v>3.2263380451361484E-2</v>
      </c>
      <c r="AH300">
        <v>21.665500000000002</v>
      </c>
      <c r="AI300">
        <v>4.7143196671797174</v>
      </c>
      <c r="AJ300">
        <v>5065.0805000001565</v>
      </c>
      <c r="AK300">
        <v>0.40556112976272213</v>
      </c>
      <c r="AL300">
        <v>19238750.149500001</v>
      </c>
      <c r="AM300">
        <v>1942.2828930999999</v>
      </c>
    </row>
    <row r="301" spans="1:39" ht="15" x14ac:dyDescent="0.25">
      <c r="A301" t="s">
        <v>474</v>
      </c>
      <c r="B301">
        <v>3128689.15</v>
      </c>
      <c r="C301">
        <v>0.32328077657607057</v>
      </c>
      <c r="D301">
        <v>2680657.25</v>
      </c>
      <c r="E301">
        <v>3.8651467109240023E-3</v>
      </c>
      <c r="F301">
        <v>0.78587938179358185</v>
      </c>
      <c r="G301">
        <v>133.19999999999999</v>
      </c>
      <c r="H301">
        <v>132.25749999999999</v>
      </c>
      <c r="I301">
        <v>0</v>
      </c>
      <c r="J301">
        <v>-25.725999999999996</v>
      </c>
      <c r="K301">
        <v>11638.951678828629</v>
      </c>
      <c r="L301">
        <v>7956.3318244499997</v>
      </c>
      <c r="M301">
        <v>9414.9077972282157</v>
      </c>
      <c r="N301">
        <v>0.20094981557164035</v>
      </c>
      <c r="O301">
        <v>0.11717618865958333</v>
      </c>
      <c r="P301">
        <v>4.0316530152030725E-2</v>
      </c>
      <c r="Q301">
        <v>9835.8224679335417</v>
      </c>
      <c r="R301">
        <v>457.89</v>
      </c>
      <c r="S301">
        <v>71270.626517558834</v>
      </c>
      <c r="T301">
        <v>14.02880604512001</v>
      </c>
      <c r="U301">
        <v>17.376076840398355</v>
      </c>
      <c r="V301">
        <v>45.548999999999999</v>
      </c>
      <c r="W301">
        <v>174.67632273924784</v>
      </c>
      <c r="X301">
        <v>0.11509893604765814</v>
      </c>
      <c r="Y301">
        <v>0.14548454435755234</v>
      </c>
      <c r="Z301">
        <v>0.26793672791537626</v>
      </c>
      <c r="AA301">
        <v>156.7323205610775</v>
      </c>
      <c r="AB301">
        <v>6.2695181980063008</v>
      </c>
      <c r="AC301">
        <v>1.2738293777453322</v>
      </c>
      <c r="AD301">
        <v>3.2216983581624374</v>
      </c>
      <c r="AE301">
        <v>0.87334995078271827</v>
      </c>
      <c r="AF301">
        <v>32.450000000000003</v>
      </c>
      <c r="AG301">
        <v>9.0569851913184993E-2</v>
      </c>
      <c r="AH301">
        <v>130.66649999999998</v>
      </c>
      <c r="AI301">
        <v>4.3754169355355392</v>
      </c>
      <c r="AJ301">
        <v>120650.39500000002</v>
      </c>
      <c r="AK301">
        <v>0.37859182958730453</v>
      </c>
      <c r="AL301">
        <v>92603361.645499989</v>
      </c>
      <c r="AM301">
        <v>7956.3318244499997</v>
      </c>
    </row>
    <row r="302" spans="1:39" ht="15" x14ac:dyDescent="0.25">
      <c r="A302" t="s">
        <v>475</v>
      </c>
      <c r="B302">
        <v>368584.35</v>
      </c>
      <c r="C302">
        <v>0.3015391553442171</v>
      </c>
      <c r="D302">
        <v>405363.95</v>
      </c>
      <c r="E302">
        <v>3.4125656909878435E-3</v>
      </c>
      <c r="F302">
        <v>0.70725173804183394</v>
      </c>
      <c r="G302">
        <v>49.2</v>
      </c>
      <c r="H302">
        <v>49.344999999999999</v>
      </c>
      <c r="I302">
        <v>0</v>
      </c>
      <c r="J302">
        <v>58.495000000000005</v>
      </c>
      <c r="K302">
        <v>9689.2621848651452</v>
      </c>
      <c r="L302">
        <v>1607.4856186499999</v>
      </c>
      <c r="M302">
        <v>1875.8944165879307</v>
      </c>
      <c r="N302">
        <v>0.34465602595268358</v>
      </c>
      <c r="O302">
        <v>0.12673381169723349</v>
      </c>
      <c r="P302">
        <v>6.9579922645860368E-3</v>
      </c>
      <c r="Q302">
        <v>8302.8924654672446</v>
      </c>
      <c r="R302">
        <v>97.058000000000021</v>
      </c>
      <c r="S302">
        <v>54430.478286179386</v>
      </c>
      <c r="T302">
        <v>13.827814296606151</v>
      </c>
      <c r="U302">
        <v>16.562113567660571</v>
      </c>
      <c r="V302">
        <v>11.921000000000001</v>
      </c>
      <c r="W302">
        <v>134.84486357268688</v>
      </c>
      <c r="X302">
        <v>0.11658603845581836</v>
      </c>
      <c r="Y302">
        <v>0.1529837531721287</v>
      </c>
      <c r="Z302">
        <v>0.2775548991584097</v>
      </c>
      <c r="AA302">
        <v>162.88503421877874</v>
      </c>
      <c r="AB302">
        <v>5.8068599942673886</v>
      </c>
      <c r="AC302">
        <v>1.3182738999909678</v>
      </c>
      <c r="AD302">
        <v>2.8062858032729343</v>
      </c>
      <c r="AE302">
        <v>1.2654360743341879</v>
      </c>
      <c r="AF302">
        <v>71.849999999999994</v>
      </c>
      <c r="AG302">
        <v>2.9350137999174582E-2</v>
      </c>
      <c r="AH302">
        <v>17.987000000000002</v>
      </c>
      <c r="AI302">
        <v>3.4453460948545054</v>
      </c>
      <c r="AJ302">
        <v>20592.74450000003</v>
      </c>
      <c r="AK302">
        <v>0.46718510238619315</v>
      </c>
      <c r="AL302">
        <v>15575349.617500002</v>
      </c>
      <c r="AM302">
        <v>1607.4856186499999</v>
      </c>
    </row>
    <row r="303" spans="1:39" ht="15" x14ac:dyDescent="0.25">
      <c r="A303" t="s">
        <v>476</v>
      </c>
      <c r="B303">
        <v>335143.65000000002</v>
      </c>
      <c r="C303">
        <v>0.34103176727470363</v>
      </c>
      <c r="D303">
        <v>366997.45</v>
      </c>
      <c r="E303">
        <v>1.5272340110138809E-3</v>
      </c>
      <c r="F303">
        <v>0.68241348694358928</v>
      </c>
      <c r="G303">
        <v>46.55</v>
      </c>
      <c r="H303">
        <v>29.997500000000002</v>
      </c>
      <c r="I303">
        <v>0</v>
      </c>
      <c r="J303">
        <v>13.566500000000005</v>
      </c>
      <c r="K303">
        <v>10322.666511599029</v>
      </c>
      <c r="L303">
        <v>1177.3168034</v>
      </c>
      <c r="M303">
        <v>1393.3522700577623</v>
      </c>
      <c r="N303">
        <v>0.36812300151359578</v>
      </c>
      <c r="O303">
        <v>0.14156943765574728</v>
      </c>
      <c r="P303">
        <v>3.7285247159668626E-3</v>
      </c>
      <c r="Q303">
        <v>8722.1652421725248</v>
      </c>
      <c r="R303">
        <v>73.02000000000001</v>
      </c>
      <c r="S303">
        <v>54307.832285675162</v>
      </c>
      <c r="T303">
        <v>15.184880854560395</v>
      </c>
      <c r="U303">
        <v>16.123210125992884</v>
      </c>
      <c r="V303">
        <v>11.291000000000002</v>
      </c>
      <c r="W303">
        <v>104.27037493578959</v>
      </c>
      <c r="X303">
        <v>0.11593294277721319</v>
      </c>
      <c r="Y303">
        <v>0.16148969554156103</v>
      </c>
      <c r="Z303">
        <v>0.28492385815783317</v>
      </c>
      <c r="AA303">
        <v>176.40073546919356</v>
      </c>
      <c r="AB303">
        <v>5.6318442499514267</v>
      </c>
      <c r="AC303">
        <v>1.4593651878579283</v>
      </c>
      <c r="AD303">
        <v>2.5177395078138414</v>
      </c>
      <c r="AE303">
        <v>1.3010655527193171</v>
      </c>
      <c r="AF303">
        <v>82.9</v>
      </c>
      <c r="AG303">
        <v>3.4800747331091342E-2</v>
      </c>
      <c r="AH303">
        <v>11.571000000000002</v>
      </c>
      <c r="AI303">
        <v>3.4988575966061459</v>
      </c>
      <c r="AJ303">
        <v>-5653.336500000034</v>
      </c>
      <c r="AK303">
        <v>0.49520561263135782</v>
      </c>
      <c r="AL303">
        <v>12153048.74</v>
      </c>
      <c r="AM303">
        <v>1177.3168034</v>
      </c>
    </row>
    <row r="304" spans="1:39" ht="15" x14ac:dyDescent="0.25">
      <c r="A304" t="s">
        <v>477</v>
      </c>
      <c r="B304">
        <v>629805.15</v>
      </c>
      <c r="C304">
        <v>0.39523771268716973</v>
      </c>
      <c r="D304">
        <v>645003.55000000005</v>
      </c>
      <c r="E304">
        <v>2.0192555406710173E-3</v>
      </c>
      <c r="F304">
        <v>0.73001802013509109</v>
      </c>
      <c r="G304">
        <v>43.8</v>
      </c>
      <c r="H304">
        <v>57.666999999999994</v>
      </c>
      <c r="I304">
        <v>0</v>
      </c>
      <c r="J304">
        <v>32.590499999999963</v>
      </c>
      <c r="K304">
        <v>10849.596951601859</v>
      </c>
      <c r="L304">
        <v>2232.6610629000002</v>
      </c>
      <c r="M304">
        <v>2652.5225534149085</v>
      </c>
      <c r="N304">
        <v>0.36805187359367925</v>
      </c>
      <c r="O304">
        <v>0.12667907016868504</v>
      </c>
      <c r="P304">
        <v>1.4196463684832782E-2</v>
      </c>
      <c r="Q304">
        <v>9132.2400372484044</v>
      </c>
      <c r="R304">
        <v>136.2595</v>
      </c>
      <c r="S304">
        <v>60419.560291942944</v>
      </c>
      <c r="T304">
        <v>13.455942521438875</v>
      </c>
      <c r="U304">
        <v>16.38536074842488</v>
      </c>
      <c r="V304">
        <v>15.837</v>
      </c>
      <c r="W304">
        <v>140.97752496684976</v>
      </c>
      <c r="X304">
        <v>0.11646024553058776</v>
      </c>
      <c r="Y304">
        <v>0.15303695414013779</v>
      </c>
      <c r="Z304">
        <v>0.27702500762240773</v>
      </c>
      <c r="AA304">
        <v>190.50365819858902</v>
      </c>
      <c r="AB304">
        <v>5.6895311206519352</v>
      </c>
      <c r="AC304">
        <v>1.2152084404560131</v>
      </c>
      <c r="AD304">
        <v>2.9330631925650219</v>
      </c>
      <c r="AE304">
        <v>1.1201761853899765</v>
      </c>
      <c r="AF304">
        <v>40.75</v>
      </c>
      <c r="AG304">
        <v>3.2488700109378876E-2</v>
      </c>
      <c r="AH304">
        <v>45.839000000000006</v>
      </c>
      <c r="AI304">
        <v>3.465403884073897</v>
      </c>
      <c r="AJ304">
        <v>28028.18200000003</v>
      </c>
      <c r="AK304">
        <v>0.43653973904655841</v>
      </c>
      <c r="AL304">
        <v>24223472.662</v>
      </c>
      <c r="AM304">
        <v>2232.6610629000002</v>
      </c>
    </row>
    <row r="305" spans="1:39" ht="15" x14ac:dyDescent="0.25">
      <c r="A305" t="s">
        <v>478</v>
      </c>
      <c r="B305">
        <v>384051.3</v>
      </c>
      <c r="C305">
        <v>0.32824382175533817</v>
      </c>
      <c r="D305">
        <v>352586.7</v>
      </c>
      <c r="E305">
        <v>3.2007047516875381E-3</v>
      </c>
      <c r="F305">
        <v>0.71797795447261481</v>
      </c>
      <c r="G305">
        <v>46.315789473684212</v>
      </c>
      <c r="H305">
        <v>65.577500000000001</v>
      </c>
      <c r="I305">
        <v>0.05</v>
      </c>
      <c r="J305">
        <v>60.42349999999999</v>
      </c>
      <c r="K305">
        <v>9916.1859032698085</v>
      </c>
      <c r="L305">
        <v>2099.9156808500002</v>
      </c>
      <c r="M305">
        <v>2521.3881248222337</v>
      </c>
      <c r="N305">
        <v>0.43853971790297847</v>
      </c>
      <c r="O305">
        <v>0.13712893499773304</v>
      </c>
      <c r="P305">
        <v>8.5215370136941353E-3</v>
      </c>
      <c r="Q305">
        <v>8258.6072598276005</v>
      </c>
      <c r="R305">
        <v>127.50900000000001</v>
      </c>
      <c r="S305">
        <v>55665.863347685248</v>
      </c>
      <c r="T305">
        <v>13.518261456054081</v>
      </c>
      <c r="U305">
        <v>16.468764407610443</v>
      </c>
      <c r="V305">
        <v>14.938999999999998</v>
      </c>
      <c r="W305">
        <v>140.56601384630832</v>
      </c>
      <c r="X305">
        <v>0.11360248323757317</v>
      </c>
      <c r="Y305">
        <v>0.15927321057944302</v>
      </c>
      <c r="Z305">
        <v>0.29068019768102304</v>
      </c>
      <c r="AA305">
        <v>172.56735749185782</v>
      </c>
      <c r="AB305">
        <v>5.4576408485198691</v>
      </c>
      <c r="AC305">
        <v>1.1900992033432598</v>
      </c>
      <c r="AD305">
        <v>2.701976171770331</v>
      </c>
      <c r="AE305">
        <v>1.1928790104142035</v>
      </c>
      <c r="AF305">
        <v>60.2</v>
      </c>
      <c r="AG305">
        <v>2.1354146630559172E-2</v>
      </c>
      <c r="AH305">
        <v>25.527000000000005</v>
      </c>
      <c r="AI305">
        <v>3.1157525032636983</v>
      </c>
      <c r="AJ305">
        <v>36920.650000000023</v>
      </c>
      <c r="AK305">
        <v>0.49279108283212092</v>
      </c>
      <c r="AL305">
        <v>20823154.272500001</v>
      </c>
      <c r="AM305">
        <v>2099.9156808500002</v>
      </c>
    </row>
    <row r="306" spans="1:39" ht="15" x14ac:dyDescent="0.25">
      <c r="A306" t="s">
        <v>479</v>
      </c>
      <c r="B306">
        <v>530069.9</v>
      </c>
      <c r="C306">
        <v>0.32286382721273693</v>
      </c>
      <c r="D306">
        <v>498666.9</v>
      </c>
      <c r="E306">
        <v>2.7452484311189461E-3</v>
      </c>
      <c r="F306">
        <v>0.67379572783412101</v>
      </c>
      <c r="G306">
        <v>38.526315789473685</v>
      </c>
      <c r="H306">
        <v>28.4</v>
      </c>
      <c r="I306">
        <v>0</v>
      </c>
      <c r="J306">
        <v>57.310999999999993</v>
      </c>
      <c r="K306">
        <v>10049.876719677828</v>
      </c>
      <c r="L306">
        <v>1245.8128742499998</v>
      </c>
      <c r="M306">
        <v>1474.1634589998</v>
      </c>
      <c r="N306">
        <v>0.37480766847196506</v>
      </c>
      <c r="O306">
        <v>0.13586341524355941</v>
      </c>
      <c r="P306">
        <v>5.4562784993630843E-4</v>
      </c>
      <c r="Q306">
        <v>8493.1326479187264</v>
      </c>
      <c r="R306">
        <v>77.830000000000013</v>
      </c>
      <c r="S306">
        <v>53427.413747912113</v>
      </c>
      <c r="T306">
        <v>13.878324553514071</v>
      </c>
      <c r="U306">
        <v>16.006846643325197</v>
      </c>
      <c r="V306">
        <v>10.309000000000001</v>
      </c>
      <c r="W306">
        <v>120.84711167426518</v>
      </c>
      <c r="X306">
        <v>0.11439230323159197</v>
      </c>
      <c r="Y306">
        <v>0.16322066121025874</v>
      </c>
      <c r="Z306">
        <v>0.28385108562692146</v>
      </c>
      <c r="AA306">
        <v>185.43804192028321</v>
      </c>
      <c r="AB306">
        <v>6.0497492826412813</v>
      </c>
      <c r="AC306">
        <v>1.4351203569717226</v>
      </c>
      <c r="AD306">
        <v>2.6413422453620035</v>
      </c>
      <c r="AE306">
        <v>1.3469614027447065</v>
      </c>
      <c r="AF306">
        <v>98.35</v>
      </c>
      <c r="AG306">
        <v>1.5576417158664795E-2</v>
      </c>
      <c r="AH306">
        <v>8.2169999999999987</v>
      </c>
      <c r="AI306">
        <v>3.6795256436714725</v>
      </c>
      <c r="AJ306">
        <v>-2794.3964999999152</v>
      </c>
      <c r="AK306">
        <v>0.47461693574554809</v>
      </c>
      <c r="AL306">
        <v>12520265.802000001</v>
      </c>
      <c r="AM306">
        <v>1245.8128742499998</v>
      </c>
    </row>
    <row r="307" spans="1:39" ht="15" x14ac:dyDescent="0.25">
      <c r="A307" t="s">
        <v>480</v>
      </c>
      <c r="B307">
        <v>506939.1</v>
      </c>
      <c r="C307">
        <v>0.33377438340063209</v>
      </c>
      <c r="D307">
        <v>548829.55000000005</v>
      </c>
      <c r="E307">
        <v>6.2693162651234263E-3</v>
      </c>
      <c r="F307">
        <v>0.64766774888995282</v>
      </c>
      <c r="G307">
        <v>39</v>
      </c>
      <c r="H307">
        <v>27.816000000000003</v>
      </c>
      <c r="I307">
        <v>0</v>
      </c>
      <c r="J307">
        <v>1.3470000000000084</v>
      </c>
      <c r="K307">
        <v>11196.837264181424</v>
      </c>
      <c r="L307">
        <v>958.78059185000006</v>
      </c>
      <c r="M307">
        <v>1160.9357138426617</v>
      </c>
      <c r="N307">
        <v>0.45922836010940471</v>
      </c>
      <c r="O307">
        <v>0.14562533893243829</v>
      </c>
      <c r="P307">
        <v>9.9230767506904866E-3</v>
      </c>
      <c r="Q307">
        <v>9247.1186225001657</v>
      </c>
      <c r="R307">
        <v>60.368000000000009</v>
      </c>
      <c r="S307">
        <v>53872.877335674537</v>
      </c>
      <c r="T307">
        <v>14.002451630002652</v>
      </c>
      <c r="U307">
        <v>15.882265303637688</v>
      </c>
      <c r="V307">
        <v>8.4055</v>
      </c>
      <c r="W307">
        <v>114.06586066860982</v>
      </c>
      <c r="X307">
        <v>0.11129072287006633</v>
      </c>
      <c r="Y307">
        <v>0.18927641716986154</v>
      </c>
      <c r="Z307">
        <v>0.30624908146749835</v>
      </c>
      <c r="AA307">
        <v>190.28644462647091</v>
      </c>
      <c r="AB307">
        <v>5.9826997535393946</v>
      </c>
      <c r="AC307">
        <v>1.2247137173565761</v>
      </c>
      <c r="AD307">
        <v>2.9545646570612889</v>
      </c>
      <c r="AE307">
        <v>1.2476212195695844</v>
      </c>
      <c r="AF307">
        <v>83.9</v>
      </c>
      <c r="AG307">
        <v>3.7908892557087272E-2</v>
      </c>
      <c r="AH307">
        <v>8.2590000000000003</v>
      </c>
      <c r="AI307">
        <v>3.285640835185148</v>
      </c>
      <c r="AJ307">
        <v>-27023.989500000025</v>
      </c>
      <c r="AK307">
        <v>0.52945000472882575</v>
      </c>
      <c r="AL307">
        <v>10735310.259</v>
      </c>
      <c r="AM307">
        <v>958.78059185000006</v>
      </c>
    </row>
    <row r="308" spans="1:39" ht="15" x14ac:dyDescent="0.25">
      <c r="A308" t="s">
        <v>481</v>
      </c>
      <c r="B308">
        <v>976256.26315789472</v>
      </c>
      <c r="C308">
        <v>0.41556487403605863</v>
      </c>
      <c r="D308">
        <v>936330.1</v>
      </c>
      <c r="E308">
        <v>3.3305840023922961E-3</v>
      </c>
      <c r="F308">
        <v>0.71588509025949976</v>
      </c>
      <c r="G308">
        <v>45.15</v>
      </c>
      <c r="H308">
        <v>30.986000000000001</v>
      </c>
      <c r="I308">
        <v>0</v>
      </c>
      <c r="J308">
        <v>44.4405</v>
      </c>
      <c r="K308">
        <v>10137.200960645547</v>
      </c>
      <c r="L308">
        <v>1719.2091541499999</v>
      </c>
      <c r="M308">
        <v>1937.2721831694587</v>
      </c>
      <c r="N308">
        <v>0.20057950163747967</v>
      </c>
      <c r="O308">
        <v>0.10604121122199062</v>
      </c>
      <c r="P308">
        <v>5.960477336491618E-3</v>
      </c>
      <c r="Q308">
        <v>8996.1384055425333</v>
      </c>
      <c r="R308">
        <v>99.413499999999999</v>
      </c>
      <c r="S308">
        <v>59531.68537095061</v>
      </c>
      <c r="T308">
        <v>14.457794967484292</v>
      </c>
      <c r="U308">
        <v>17.293518024714952</v>
      </c>
      <c r="V308">
        <v>10.769</v>
      </c>
      <c r="W308">
        <v>159.64427097687812</v>
      </c>
      <c r="X308">
        <v>0.11140153077508208</v>
      </c>
      <c r="Y308">
        <v>0.15959105905049853</v>
      </c>
      <c r="Z308">
        <v>0.27566528578854516</v>
      </c>
      <c r="AA308">
        <v>164.21777380518026</v>
      </c>
      <c r="AB308">
        <v>5.9933729496569015</v>
      </c>
      <c r="AC308">
        <v>1.3113326800666041</v>
      </c>
      <c r="AD308">
        <v>2.847050293509565</v>
      </c>
      <c r="AE308">
        <v>1.066866223084737</v>
      </c>
      <c r="AF308">
        <v>54.65</v>
      </c>
      <c r="AG308">
        <v>4.3747082418489625E-2</v>
      </c>
      <c r="AH308">
        <v>22.085499999999996</v>
      </c>
      <c r="AI308">
        <v>5.9511045959516409</v>
      </c>
      <c r="AJ308">
        <v>-13681.757999999914</v>
      </c>
      <c r="AK308">
        <v>0.36564405767249919</v>
      </c>
      <c r="AL308">
        <v>17427968.689000003</v>
      </c>
      <c r="AM308">
        <v>1719.2091541499999</v>
      </c>
    </row>
    <row r="309" spans="1:39" ht="15" x14ac:dyDescent="0.25">
      <c r="A309" t="s">
        <v>482</v>
      </c>
      <c r="B309">
        <v>574606.60869565222</v>
      </c>
      <c r="C309">
        <v>0.3717883587703471</v>
      </c>
      <c r="D309">
        <v>567995.86956521741</v>
      </c>
      <c r="E309">
        <v>5.0238094648012484E-3</v>
      </c>
      <c r="F309">
        <v>0.71019367318973792</v>
      </c>
      <c r="G309">
        <v>51.045454545454547</v>
      </c>
      <c r="H309">
        <v>31.737391304347828</v>
      </c>
      <c r="I309">
        <v>0</v>
      </c>
      <c r="J309">
        <v>86.932173913043513</v>
      </c>
      <c r="K309">
        <v>9762.7111325968108</v>
      </c>
      <c r="L309">
        <v>1654.7518383913041</v>
      </c>
      <c r="M309">
        <v>1935.0663021152357</v>
      </c>
      <c r="N309">
        <v>0.34516948926209745</v>
      </c>
      <c r="O309">
        <v>0.1242241395831685</v>
      </c>
      <c r="P309">
        <v>1.3433633137428876E-3</v>
      </c>
      <c r="Q309">
        <v>8348.4809676489258</v>
      </c>
      <c r="R309">
        <v>95.574347826086964</v>
      </c>
      <c r="S309">
        <v>55004.103611574872</v>
      </c>
      <c r="T309">
        <v>13.813056987276008</v>
      </c>
      <c r="U309">
        <v>17.313765419591395</v>
      </c>
      <c r="V309">
        <v>13.673478260869565</v>
      </c>
      <c r="W309">
        <v>121.01908576743301</v>
      </c>
      <c r="X309">
        <v>0.11834155850018373</v>
      </c>
      <c r="Y309">
        <v>0.15014096240476912</v>
      </c>
      <c r="Z309">
        <v>0.27477358937173307</v>
      </c>
      <c r="AA309">
        <v>159.66410922239581</v>
      </c>
      <c r="AB309">
        <v>6.2874618292189028</v>
      </c>
      <c r="AC309">
        <v>1.4766494232151877</v>
      </c>
      <c r="AD309">
        <v>2.9202341713919537</v>
      </c>
      <c r="AE309">
        <v>1.2424722042706013</v>
      </c>
      <c r="AF309">
        <v>92.391304347826093</v>
      </c>
      <c r="AG309">
        <v>1.9263260426289702E-2</v>
      </c>
      <c r="AH309">
        <v>12.991739130434782</v>
      </c>
      <c r="AI309">
        <v>2.9958667531129408</v>
      </c>
      <c r="AJ309">
        <v>25487.791739130393</v>
      </c>
      <c r="AK309">
        <v>0.4896852018067312</v>
      </c>
      <c r="AL309">
        <v>16154864.194347825</v>
      </c>
      <c r="AM309">
        <v>1654.7518383913041</v>
      </c>
    </row>
    <row r="310" spans="1:39" ht="15" x14ac:dyDescent="0.25">
      <c r="A310" t="s">
        <v>483</v>
      </c>
      <c r="B310">
        <v>402355.13043478259</v>
      </c>
      <c r="C310">
        <v>0.34531395205545007</v>
      </c>
      <c r="D310">
        <v>380773.08695652173</v>
      </c>
      <c r="E310">
        <v>5.4951257593232041E-3</v>
      </c>
      <c r="F310">
        <v>0.70149766046248807</v>
      </c>
      <c r="G310">
        <v>52.454545454545453</v>
      </c>
      <c r="H310">
        <v>32.578695652173913</v>
      </c>
      <c r="I310">
        <v>0</v>
      </c>
      <c r="J310">
        <v>73.604347826086936</v>
      </c>
      <c r="K310">
        <v>9923.8122433438621</v>
      </c>
      <c r="L310">
        <v>1505.8122344347826</v>
      </c>
      <c r="M310">
        <v>1749.6665282203569</v>
      </c>
      <c r="N310">
        <v>0.33327197104337208</v>
      </c>
      <c r="O310">
        <v>0.11676414673417057</v>
      </c>
      <c r="P310">
        <v>1.470412700965809E-3</v>
      </c>
      <c r="Q310">
        <v>8540.7119855349192</v>
      </c>
      <c r="R310">
        <v>89.695217391304354</v>
      </c>
      <c r="S310">
        <v>54760.487452677917</v>
      </c>
      <c r="T310">
        <v>12.765936819858553</v>
      </c>
      <c r="U310">
        <v>16.788099502178873</v>
      </c>
      <c r="V310">
        <v>12.131739130434781</v>
      </c>
      <c r="W310">
        <v>124.12171233200732</v>
      </c>
      <c r="X310">
        <v>0.11669249084334346</v>
      </c>
      <c r="Y310">
        <v>0.15085600086447054</v>
      </c>
      <c r="Z310">
        <v>0.27402965416299252</v>
      </c>
      <c r="AA310">
        <v>167.91336543689829</v>
      </c>
      <c r="AB310">
        <v>5.8816243312220626</v>
      </c>
      <c r="AC310">
        <v>1.3622024851696981</v>
      </c>
      <c r="AD310">
        <v>2.8179509111750103</v>
      </c>
      <c r="AE310">
        <v>1.2079582138173266</v>
      </c>
      <c r="AF310">
        <v>85.173913043478265</v>
      </c>
      <c r="AG310">
        <v>1.9439017348347017E-2</v>
      </c>
      <c r="AH310">
        <v>12.903478260869564</v>
      </c>
      <c r="AI310">
        <v>3.0287714874286045</v>
      </c>
      <c r="AJ310">
        <v>11790.054347825935</v>
      </c>
      <c r="AK310">
        <v>0.47805374553499069</v>
      </c>
      <c r="AL310">
        <v>14943397.888260869</v>
      </c>
      <c r="AM310">
        <v>1505.8122344347826</v>
      </c>
    </row>
    <row r="311" spans="1:39" ht="15" x14ac:dyDescent="0.25">
      <c r="A311" t="s">
        <v>484</v>
      </c>
      <c r="B311">
        <v>4816573.9000000004</v>
      </c>
      <c r="C311">
        <v>0.36473990371318493</v>
      </c>
      <c r="D311">
        <v>4529135.8</v>
      </c>
      <c r="E311">
        <v>2.9746606810960828E-3</v>
      </c>
      <c r="F311">
        <v>0.76087064698045215</v>
      </c>
      <c r="G311">
        <v>135</v>
      </c>
      <c r="H311">
        <v>180.91</v>
      </c>
      <c r="I311">
        <v>0.05</v>
      </c>
      <c r="J311">
        <v>5.2819999999999965</v>
      </c>
      <c r="K311">
        <v>11125.698432782789</v>
      </c>
      <c r="L311">
        <v>7821.5839496500002</v>
      </c>
      <c r="M311">
        <v>9354.1863911185246</v>
      </c>
      <c r="N311">
        <v>0.2964904745225897</v>
      </c>
      <c r="O311">
        <v>0.12549038083825997</v>
      </c>
      <c r="P311">
        <v>3.7553027850981975E-2</v>
      </c>
      <c r="Q311">
        <v>9302.8490829649327</v>
      </c>
      <c r="R311">
        <v>448.21999999999997</v>
      </c>
      <c r="S311">
        <v>67180.186673675867</v>
      </c>
      <c r="T311">
        <v>13.453214939092408</v>
      </c>
      <c r="U311">
        <v>17.450323389518534</v>
      </c>
      <c r="V311">
        <v>43.214500000000001</v>
      </c>
      <c r="W311">
        <v>180.9944335732219</v>
      </c>
      <c r="X311">
        <v>0.1142651102143738</v>
      </c>
      <c r="Y311">
        <v>0.15090931258301352</v>
      </c>
      <c r="Z311">
        <v>0.27082885651017774</v>
      </c>
      <c r="AA311">
        <v>149.15726245605345</v>
      </c>
      <c r="AB311">
        <v>6.3617032745278648</v>
      </c>
      <c r="AC311">
        <v>1.2156458713420411</v>
      </c>
      <c r="AD311">
        <v>3.3173590571879106</v>
      </c>
      <c r="AE311">
        <v>0.85646240433731291</v>
      </c>
      <c r="AF311">
        <v>31.15</v>
      </c>
      <c r="AG311">
        <v>9.2187549436367533E-2</v>
      </c>
      <c r="AH311">
        <v>142.62700000000001</v>
      </c>
      <c r="AI311">
        <v>3.7225291713582798</v>
      </c>
      <c r="AJ311">
        <v>206375.18050000025</v>
      </c>
      <c r="AK311">
        <v>0.42799721036822858</v>
      </c>
      <c r="AL311">
        <v>87020584.2905</v>
      </c>
      <c r="AM311">
        <v>7821.5839496500002</v>
      </c>
    </row>
    <row r="312" spans="1:39" ht="15" x14ac:dyDescent="0.25">
      <c r="A312" t="s">
        <v>485</v>
      </c>
      <c r="B312">
        <v>405721.4</v>
      </c>
      <c r="C312">
        <v>0.3574539878821823</v>
      </c>
      <c r="D312">
        <v>454273.2</v>
      </c>
      <c r="E312">
        <v>5.958462489745674E-3</v>
      </c>
      <c r="F312">
        <v>0.66227789189327435</v>
      </c>
      <c r="G312">
        <v>23.473684210526315</v>
      </c>
      <c r="H312">
        <v>21.390500000000003</v>
      </c>
      <c r="I312">
        <v>0</v>
      </c>
      <c r="J312">
        <v>3.7869999999999919</v>
      </c>
      <c r="K312">
        <v>11602.829280607993</v>
      </c>
      <c r="L312">
        <v>801.84153299999991</v>
      </c>
      <c r="M312">
        <v>971.21833907774851</v>
      </c>
      <c r="N312">
        <v>0.46991496317265469</v>
      </c>
      <c r="O312">
        <v>0.14695885938849212</v>
      </c>
      <c r="P312">
        <v>4.0001406986235515E-3</v>
      </c>
      <c r="Q312">
        <v>9579.3397253336043</v>
      </c>
      <c r="R312">
        <v>51.225000000000001</v>
      </c>
      <c r="S312">
        <v>52890.860536847242</v>
      </c>
      <c r="T312">
        <v>13.225963884821864</v>
      </c>
      <c r="U312">
        <v>15.65332421669107</v>
      </c>
      <c r="V312">
        <v>7.5014999999999983</v>
      </c>
      <c r="W312">
        <v>106.89082623475304</v>
      </c>
      <c r="X312">
        <v>0.11130889242956349</v>
      </c>
      <c r="Y312">
        <v>0.18391212903083437</v>
      </c>
      <c r="Z312">
        <v>0.30183131404267866</v>
      </c>
      <c r="AA312">
        <v>194.93558710434121</v>
      </c>
      <c r="AB312">
        <v>6.8005040098856462</v>
      </c>
      <c r="AC312">
        <v>1.4477665491951919</v>
      </c>
      <c r="AD312">
        <v>2.9679898047086053</v>
      </c>
      <c r="AE312">
        <v>1.2615784838048476</v>
      </c>
      <c r="AF312">
        <v>68.5</v>
      </c>
      <c r="AG312">
        <v>4.2254701650470225E-2</v>
      </c>
      <c r="AH312">
        <v>8.9525000000000006</v>
      </c>
      <c r="AI312">
        <v>3.2649772815876541</v>
      </c>
      <c r="AJ312">
        <v>-21014.935999999987</v>
      </c>
      <c r="AK312">
        <v>0.52796626310173655</v>
      </c>
      <c r="AL312">
        <v>9303630.4175000004</v>
      </c>
      <c r="AM312">
        <v>801.84153299999991</v>
      </c>
    </row>
    <row r="313" spans="1:39" ht="15" x14ac:dyDescent="0.25">
      <c r="A313" t="s">
        <v>486</v>
      </c>
      <c r="B313">
        <v>497832.6</v>
      </c>
      <c r="C313">
        <v>0.37245832616455399</v>
      </c>
      <c r="D313">
        <v>439587.4</v>
      </c>
      <c r="E313">
        <v>6.8826519962809692E-3</v>
      </c>
      <c r="F313">
        <v>0.70426636364153183</v>
      </c>
      <c r="G313">
        <v>54.94736842105263</v>
      </c>
      <c r="H313">
        <v>64.871000000000009</v>
      </c>
      <c r="I313">
        <v>0.05</v>
      </c>
      <c r="J313">
        <v>11.901500000000027</v>
      </c>
      <c r="K313">
        <v>10044.670246141757</v>
      </c>
      <c r="L313">
        <v>2067.2681925000002</v>
      </c>
      <c r="M313">
        <v>2483.1244191419864</v>
      </c>
      <c r="N313">
        <v>0.46320235696752726</v>
      </c>
      <c r="O313">
        <v>0.13760176499208629</v>
      </c>
      <c r="P313">
        <v>5.0490740088141705E-3</v>
      </c>
      <c r="Q313">
        <v>8362.4594659558406</v>
      </c>
      <c r="R313">
        <v>126.48750000000003</v>
      </c>
      <c r="S313">
        <v>54020.220398063044</v>
      </c>
      <c r="T313">
        <v>13.401719537503705</v>
      </c>
      <c r="U313">
        <v>16.343656033204862</v>
      </c>
      <c r="V313">
        <v>14.268000000000001</v>
      </c>
      <c r="W313">
        <v>144.88843513456686</v>
      </c>
      <c r="X313">
        <v>0.11277391266954061</v>
      </c>
      <c r="Y313">
        <v>0.17406212778271229</v>
      </c>
      <c r="Z313">
        <v>0.29353076164025349</v>
      </c>
      <c r="AA313">
        <v>165.64384400743398</v>
      </c>
      <c r="AB313">
        <v>5.9914657145506274</v>
      </c>
      <c r="AC313">
        <v>1.3413439598283157</v>
      </c>
      <c r="AD313">
        <v>2.8882631470204516</v>
      </c>
      <c r="AE313">
        <v>1.4231139394143544</v>
      </c>
      <c r="AF313">
        <v>112.3</v>
      </c>
      <c r="AG313">
        <v>1.7417645915358222E-2</v>
      </c>
      <c r="AH313">
        <v>14.227499999999997</v>
      </c>
      <c r="AI313">
        <v>3.1472588716954646</v>
      </c>
      <c r="AJ313">
        <v>20640.843999999925</v>
      </c>
      <c r="AK313">
        <v>0.51496180830764016</v>
      </c>
      <c r="AL313">
        <v>20765027.304000001</v>
      </c>
      <c r="AM313">
        <v>2067.2681925000002</v>
      </c>
    </row>
    <row r="314" spans="1:39" ht="15" x14ac:dyDescent="0.25">
      <c r="A314" t="s">
        <v>487</v>
      </c>
      <c r="B314">
        <v>720357.2</v>
      </c>
      <c r="C314">
        <v>0.32831373897369948</v>
      </c>
      <c r="D314">
        <v>411189.45</v>
      </c>
      <c r="E314">
        <v>3.8490228414977223E-3</v>
      </c>
      <c r="F314">
        <v>0.75189760051717036</v>
      </c>
      <c r="G314">
        <v>85.55</v>
      </c>
      <c r="H314">
        <v>100.14399999999999</v>
      </c>
      <c r="I314">
        <v>0</v>
      </c>
      <c r="J314">
        <v>-24.14</v>
      </c>
      <c r="K314">
        <v>10275.348925156226</v>
      </c>
      <c r="L314">
        <v>3543.0196574999995</v>
      </c>
      <c r="M314">
        <v>4177.5734808299312</v>
      </c>
      <c r="N314">
        <v>0.29950426663699647</v>
      </c>
      <c r="O314">
        <v>0.12467685221980736</v>
      </c>
      <c r="P314">
        <v>2.2673288103256875E-2</v>
      </c>
      <c r="Q314">
        <v>8714.571603960756</v>
      </c>
      <c r="R314">
        <v>202.73200000000003</v>
      </c>
      <c r="S314">
        <v>61147.688293165353</v>
      </c>
      <c r="T314">
        <v>12.402087484955507</v>
      </c>
      <c r="U314">
        <v>17.476371058836296</v>
      </c>
      <c r="V314">
        <v>21.8005</v>
      </c>
      <c r="W314">
        <v>162.52010997454187</v>
      </c>
      <c r="X314">
        <v>0.11238083590039159</v>
      </c>
      <c r="Y314">
        <v>0.1588158130423995</v>
      </c>
      <c r="Z314">
        <v>0.2773801708321369</v>
      </c>
      <c r="AA314">
        <v>144.59452656875359</v>
      </c>
      <c r="AB314">
        <v>6.5808826662046984</v>
      </c>
      <c r="AC314">
        <v>1.2934870332641195</v>
      </c>
      <c r="AD314">
        <v>3.1283678568030036</v>
      </c>
      <c r="AE314">
        <v>1.0735479819085114</v>
      </c>
      <c r="AF314">
        <v>36.6</v>
      </c>
      <c r="AG314">
        <v>7.3190986130281549E-2</v>
      </c>
      <c r="AH314">
        <v>64.082999999999998</v>
      </c>
      <c r="AI314">
        <v>3.5905732440634095</v>
      </c>
      <c r="AJ314">
        <v>2264.4199999999255</v>
      </c>
      <c r="AK314">
        <v>0.42692192649167593</v>
      </c>
      <c r="AL314">
        <v>36405763.229500003</v>
      </c>
      <c r="AM314">
        <v>3543.0196574999995</v>
      </c>
    </row>
    <row r="315" spans="1:39" ht="15" x14ac:dyDescent="0.25">
      <c r="A315" t="s">
        <v>488</v>
      </c>
      <c r="B315">
        <v>767947.85</v>
      </c>
      <c r="C315">
        <v>0.32636473386146719</v>
      </c>
      <c r="D315">
        <v>849634.65</v>
      </c>
      <c r="E315">
        <v>3.1530287163875951E-3</v>
      </c>
      <c r="F315">
        <v>0.7060979791682962</v>
      </c>
      <c r="G315">
        <v>54.35</v>
      </c>
      <c r="H315">
        <v>116.67249999999999</v>
      </c>
      <c r="I315">
        <v>0.7</v>
      </c>
      <c r="J315">
        <v>-92.866500000000059</v>
      </c>
      <c r="K315">
        <v>10912.92667658832</v>
      </c>
      <c r="L315">
        <v>2714.8313408499998</v>
      </c>
      <c r="M315">
        <v>3424.6007884084966</v>
      </c>
      <c r="N315">
        <v>0.63621780716558807</v>
      </c>
      <c r="O315">
        <v>0.15370299262102691</v>
      </c>
      <c r="P315">
        <v>1.8051466185982756E-2</v>
      </c>
      <c r="Q315">
        <v>8651.1559134950567</v>
      </c>
      <c r="R315">
        <v>172.54950000000002</v>
      </c>
      <c r="S315">
        <v>56507.572980507015</v>
      </c>
      <c r="T315">
        <v>12.786475764925425</v>
      </c>
      <c r="U315">
        <v>15.733637830593535</v>
      </c>
      <c r="V315">
        <v>21.591999999999999</v>
      </c>
      <c r="W315">
        <v>125.73320400379771</v>
      </c>
      <c r="X315">
        <v>0.11334716277027154</v>
      </c>
      <c r="Y315">
        <v>0.16790331451576326</v>
      </c>
      <c r="Z315">
        <v>0.28782508720857725</v>
      </c>
      <c r="AA315">
        <v>168.31644129205134</v>
      </c>
      <c r="AB315">
        <v>5.794667699965478</v>
      </c>
      <c r="AC315">
        <v>1.2808556600465149</v>
      </c>
      <c r="AD315">
        <v>2.8248799515046201</v>
      </c>
      <c r="AE315">
        <v>1.2770824796102052</v>
      </c>
      <c r="AF315">
        <v>47.55</v>
      </c>
      <c r="AG315">
        <v>3.7344661725838238E-2</v>
      </c>
      <c r="AH315">
        <v>69.900999999999996</v>
      </c>
      <c r="AI315">
        <v>3.0245430206666244</v>
      </c>
      <c r="AJ315">
        <v>15243.787000000244</v>
      </c>
      <c r="AK315">
        <v>0.60004095852597794</v>
      </c>
      <c r="AL315">
        <v>29626755.362</v>
      </c>
      <c r="AM315">
        <v>2714.8313408499998</v>
      </c>
    </row>
    <row r="316" spans="1:39" ht="15" x14ac:dyDescent="0.25">
      <c r="A316" t="s">
        <v>489</v>
      </c>
      <c r="B316">
        <v>3918209.6</v>
      </c>
      <c r="C316">
        <v>0.3762507396723484</v>
      </c>
      <c r="D316">
        <v>3615465.45</v>
      </c>
      <c r="E316">
        <v>2.4225253611130752E-3</v>
      </c>
      <c r="F316">
        <v>0.77648929609428474</v>
      </c>
      <c r="G316">
        <v>145</v>
      </c>
      <c r="H316">
        <v>141.381</v>
      </c>
      <c r="I316">
        <v>0</v>
      </c>
      <c r="J316">
        <v>1.3144999999999953</v>
      </c>
      <c r="K316">
        <v>11783.391726352753</v>
      </c>
      <c r="L316">
        <v>8008.3159571500019</v>
      </c>
      <c r="M316">
        <v>9499.9856726297876</v>
      </c>
      <c r="N316">
        <v>0.22036684315313229</v>
      </c>
      <c r="O316">
        <v>0.12272254570232512</v>
      </c>
      <c r="P316">
        <v>4.5262550059151065E-2</v>
      </c>
      <c r="Q316">
        <v>9933.1859271507547</v>
      </c>
      <c r="R316">
        <v>468.61850000000004</v>
      </c>
      <c r="S316">
        <v>70683.456987133453</v>
      </c>
      <c r="T316">
        <v>14.197902985050739</v>
      </c>
      <c r="U316">
        <v>17.089201465904562</v>
      </c>
      <c r="V316">
        <v>47.500500000000002</v>
      </c>
      <c r="W316">
        <v>168.59435073630797</v>
      </c>
      <c r="X316">
        <v>0.1154572031903968</v>
      </c>
      <c r="Y316">
        <v>0.14882095853850585</v>
      </c>
      <c r="Z316">
        <v>0.27143451926521217</v>
      </c>
      <c r="AA316">
        <v>151.80606715630233</v>
      </c>
      <c r="AB316">
        <v>6.7570813493947712</v>
      </c>
      <c r="AC316">
        <v>1.2690143273777374</v>
      </c>
      <c r="AD316">
        <v>3.5534411465159539</v>
      </c>
      <c r="AE316">
        <v>0.82968979725382108</v>
      </c>
      <c r="AF316">
        <v>31.85</v>
      </c>
      <c r="AG316">
        <v>8.3900307229254206E-2</v>
      </c>
      <c r="AH316">
        <v>141.23050000000001</v>
      </c>
      <c r="AI316">
        <v>3.9434359160260271</v>
      </c>
      <c r="AJ316">
        <v>124204.56449999986</v>
      </c>
      <c r="AK316">
        <v>0.40879655123016828</v>
      </c>
      <c r="AL316">
        <v>94365123.99149999</v>
      </c>
      <c r="AM316">
        <v>8008.3159571500019</v>
      </c>
    </row>
    <row r="317" spans="1:39" ht="15" x14ac:dyDescent="0.25">
      <c r="A317" t="s">
        <v>490</v>
      </c>
      <c r="B317">
        <v>2252361.85</v>
      </c>
      <c r="C317">
        <v>0.29036172223796769</v>
      </c>
      <c r="D317">
        <v>2148852.15</v>
      </c>
      <c r="E317">
        <v>4.6763836982229049E-3</v>
      </c>
      <c r="F317">
        <v>0.66710328216326764</v>
      </c>
      <c r="G317">
        <v>78.849999999999994</v>
      </c>
      <c r="H317">
        <v>538.99299999999994</v>
      </c>
      <c r="I317">
        <v>136.42150000000004</v>
      </c>
      <c r="J317">
        <v>-187.52999999999997</v>
      </c>
      <c r="K317">
        <v>11682.474264534245</v>
      </c>
      <c r="L317">
        <v>4791.3428172000004</v>
      </c>
      <c r="M317">
        <v>6279.8121285603747</v>
      </c>
      <c r="N317">
        <v>0.69357802638760424</v>
      </c>
      <c r="O317">
        <v>0.16659227443183838</v>
      </c>
      <c r="P317">
        <v>3.7267910690713245E-2</v>
      </c>
      <c r="Q317">
        <v>8913.4416776464968</v>
      </c>
      <c r="R317">
        <v>305.26850000000002</v>
      </c>
      <c r="S317">
        <v>59399.643665494492</v>
      </c>
      <c r="T317">
        <v>12.461488820497365</v>
      </c>
      <c r="U317">
        <v>15.695503522964211</v>
      </c>
      <c r="V317">
        <v>36.032499999999999</v>
      </c>
      <c r="W317">
        <v>132.97281113439254</v>
      </c>
      <c r="X317">
        <v>0.11667384557912937</v>
      </c>
      <c r="Y317">
        <v>0.14951595990367034</v>
      </c>
      <c r="Z317">
        <v>0.27525894450961419</v>
      </c>
      <c r="AA317">
        <v>157.8838185580039</v>
      </c>
      <c r="AB317">
        <v>6.9577940429002654</v>
      </c>
      <c r="AC317">
        <v>1.4957068021370157</v>
      </c>
      <c r="AD317">
        <v>3.192780852783732</v>
      </c>
      <c r="AE317">
        <v>0.84126764139522603</v>
      </c>
      <c r="AF317">
        <v>21.8</v>
      </c>
      <c r="AG317">
        <v>0.13434937279725506</v>
      </c>
      <c r="AH317">
        <v>118.3125</v>
      </c>
      <c r="AI317">
        <v>2.7800404573727486</v>
      </c>
      <c r="AJ317">
        <v>305182.34549999982</v>
      </c>
      <c r="AK317">
        <v>0.59458951924610415</v>
      </c>
      <c r="AL317">
        <v>55974739.154500008</v>
      </c>
      <c r="AM317">
        <v>4791.3428172000004</v>
      </c>
    </row>
    <row r="318" spans="1:39" ht="15" x14ac:dyDescent="0.25">
      <c r="A318" t="s">
        <v>491</v>
      </c>
      <c r="B318">
        <v>3391645.4</v>
      </c>
      <c r="C318">
        <v>0.50503765127344413</v>
      </c>
      <c r="D318">
        <v>3409045.75</v>
      </c>
      <c r="E318">
        <v>5.2220587107997913E-3</v>
      </c>
      <c r="F318">
        <v>0.77847081463871814</v>
      </c>
      <c r="G318">
        <v>49.210526315789473</v>
      </c>
      <c r="H318">
        <v>31.135999999999996</v>
      </c>
      <c r="I318">
        <v>0</v>
      </c>
      <c r="J318">
        <v>-6.9934999999999992</v>
      </c>
      <c r="K318">
        <v>12678.787086554425</v>
      </c>
      <c r="L318">
        <v>3495.7709022500007</v>
      </c>
      <c r="M318">
        <v>4021.9334397227444</v>
      </c>
      <c r="N318">
        <v>9.6162837740205925E-2</v>
      </c>
      <c r="O318">
        <v>0.10435213882729205</v>
      </c>
      <c r="P318">
        <v>1.9573345182877965E-2</v>
      </c>
      <c r="Q318">
        <v>11020.106532656941</v>
      </c>
      <c r="R318">
        <v>216.02449999999999</v>
      </c>
      <c r="S318">
        <v>71535.704730250523</v>
      </c>
      <c r="T318">
        <v>14.839983427805644</v>
      </c>
      <c r="U318">
        <v>16.182289056333889</v>
      </c>
      <c r="V318">
        <v>21.093</v>
      </c>
      <c r="W318">
        <v>165.73132803536717</v>
      </c>
      <c r="X318">
        <v>0.11701046678309644</v>
      </c>
      <c r="Y318">
        <v>0.13835656755748843</v>
      </c>
      <c r="Z318">
        <v>0.26297039789294341</v>
      </c>
      <c r="AA318">
        <v>174.17471482702339</v>
      </c>
      <c r="AB318">
        <v>6.6970430904607827</v>
      </c>
      <c r="AC318">
        <v>1.3883222276037326</v>
      </c>
      <c r="AD318">
        <v>3.1442093375831397</v>
      </c>
      <c r="AE318">
        <v>0.83740361339057101</v>
      </c>
      <c r="AF318">
        <v>24.75</v>
      </c>
      <c r="AG318">
        <v>7.9632617826197821E-2</v>
      </c>
      <c r="AH318">
        <v>86.275000000000006</v>
      </c>
      <c r="AI318">
        <v>10.655234749979723</v>
      </c>
      <c r="AJ318">
        <v>6963.9285000003874</v>
      </c>
      <c r="AK318">
        <v>0.26948792752671741</v>
      </c>
      <c r="AL318">
        <v>44322134.972999997</v>
      </c>
      <c r="AM318">
        <v>3495.7709022500007</v>
      </c>
    </row>
    <row r="319" spans="1:39" ht="15" x14ac:dyDescent="0.25">
      <c r="A319" t="s">
        <v>492</v>
      </c>
      <c r="B319">
        <v>2017159.55</v>
      </c>
      <c r="C319">
        <v>0.31773992876765955</v>
      </c>
      <c r="D319">
        <v>2059669.5</v>
      </c>
      <c r="E319">
        <v>3.2616776314446511E-3</v>
      </c>
      <c r="F319">
        <v>0.70263301201422379</v>
      </c>
      <c r="G319">
        <v>99.7</v>
      </c>
      <c r="H319">
        <v>378.12250000000006</v>
      </c>
      <c r="I319">
        <v>26.084499999999981</v>
      </c>
      <c r="J319">
        <v>-45.713999999999999</v>
      </c>
      <c r="K319">
        <v>10877.105447102374</v>
      </c>
      <c r="L319">
        <v>5078.9382664500008</v>
      </c>
      <c r="M319">
        <v>6433.9454513771416</v>
      </c>
      <c r="N319">
        <v>0.57738780592616379</v>
      </c>
      <c r="O319">
        <v>0.15604582557841615</v>
      </c>
      <c r="P319">
        <v>3.2519078217787177E-2</v>
      </c>
      <c r="Q319">
        <v>8586.3561481820379</v>
      </c>
      <c r="R319">
        <v>303.96850000000006</v>
      </c>
      <c r="S319">
        <v>59870.19453512453</v>
      </c>
      <c r="T319">
        <v>11.868993004209319</v>
      </c>
      <c r="U319">
        <v>16.708765107075244</v>
      </c>
      <c r="V319">
        <v>34.371499999999997</v>
      </c>
      <c r="W319">
        <v>147.76597665071353</v>
      </c>
      <c r="X319">
        <v>0.11495462607273128</v>
      </c>
      <c r="Y319">
        <v>0.15285031703080001</v>
      </c>
      <c r="Z319">
        <v>0.27401731073852292</v>
      </c>
      <c r="AA319">
        <v>142.53431761162096</v>
      </c>
      <c r="AB319">
        <v>6.5879264997796732</v>
      </c>
      <c r="AC319">
        <v>1.3121065099464999</v>
      </c>
      <c r="AD319">
        <v>2.9936823543387905</v>
      </c>
      <c r="AE319">
        <v>0.92575826688133911</v>
      </c>
      <c r="AF319">
        <v>29.5</v>
      </c>
      <c r="AG319">
        <v>0.10496970086755693</v>
      </c>
      <c r="AH319">
        <v>116.377</v>
      </c>
      <c r="AI319">
        <v>3.0303310072951923</v>
      </c>
      <c r="AJ319">
        <v>205531.01450000005</v>
      </c>
      <c r="AK319">
        <v>0.55012186670127261</v>
      </c>
      <c r="AL319">
        <v>55244147.083500005</v>
      </c>
      <c r="AM319">
        <v>5078.9382664500008</v>
      </c>
    </row>
    <row r="320" spans="1:39" ht="15" x14ac:dyDescent="0.25">
      <c r="A320" t="s">
        <v>493</v>
      </c>
      <c r="B320">
        <v>4183153.95</v>
      </c>
      <c r="C320">
        <v>0.35707199085357394</v>
      </c>
      <c r="D320">
        <v>3598751.5</v>
      </c>
      <c r="E320">
        <v>2.6627511817941397E-3</v>
      </c>
      <c r="F320">
        <v>0.7740660580890707</v>
      </c>
      <c r="G320">
        <v>164.6</v>
      </c>
      <c r="H320">
        <v>179.26500000000001</v>
      </c>
      <c r="I320">
        <v>0</v>
      </c>
      <c r="J320">
        <v>-12.114000000000004</v>
      </c>
      <c r="K320">
        <v>11402.286638512023</v>
      </c>
      <c r="L320">
        <v>9387.2809310000011</v>
      </c>
      <c r="M320">
        <v>11219.013984892918</v>
      </c>
      <c r="N320">
        <v>0.24522784243602824</v>
      </c>
      <c r="O320">
        <v>0.12339166298143465</v>
      </c>
      <c r="P320">
        <v>4.2903183723840776E-2</v>
      </c>
      <c r="Q320">
        <v>9540.630582654685</v>
      </c>
      <c r="R320">
        <v>538.78449999999998</v>
      </c>
      <c r="S320">
        <v>69378.714219924674</v>
      </c>
      <c r="T320">
        <v>13.025523191554324</v>
      </c>
      <c r="U320">
        <v>17.423071619543624</v>
      </c>
      <c r="V320">
        <v>53.6355</v>
      </c>
      <c r="W320">
        <v>175.0199202207493</v>
      </c>
      <c r="X320">
        <v>0.11522541377086994</v>
      </c>
      <c r="Y320">
        <v>0.14636127667271301</v>
      </c>
      <c r="Z320">
        <v>0.26852106336337217</v>
      </c>
      <c r="AA320">
        <v>150.74962711798275</v>
      </c>
      <c r="AB320">
        <v>6.3223274763412043</v>
      </c>
      <c r="AC320">
        <v>1.2485997157432489</v>
      </c>
      <c r="AD320">
        <v>3.3388105735370712</v>
      </c>
      <c r="AE320">
        <v>0.87622045263867565</v>
      </c>
      <c r="AF320">
        <v>36.799999999999997</v>
      </c>
      <c r="AG320">
        <v>8.5203834809109938E-2</v>
      </c>
      <c r="AH320">
        <v>142.82550000000001</v>
      </c>
      <c r="AI320">
        <v>3.9324513572426296</v>
      </c>
      <c r="AJ320">
        <v>174008.12899999972</v>
      </c>
      <c r="AK320">
        <v>0.41964222370671095</v>
      </c>
      <c r="AL320">
        <v>107036467.93149999</v>
      </c>
      <c r="AM320">
        <v>9387.2809310000011</v>
      </c>
    </row>
    <row r="321" spans="1:39" ht="15" x14ac:dyDescent="0.25">
      <c r="A321" t="s">
        <v>494</v>
      </c>
      <c r="B321">
        <v>4423980.5</v>
      </c>
      <c r="C321">
        <v>0.35550701932522516</v>
      </c>
      <c r="D321">
        <v>3917667</v>
      </c>
      <c r="E321">
        <v>3.1244303787687049E-3</v>
      </c>
      <c r="F321">
        <v>0.77779482172995795</v>
      </c>
      <c r="G321">
        <v>150.75</v>
      </c>
      <c r="H321">
        <v>161.5685</v>
      </c>
      <c r="I321">
        <v>0</v>
      </c>
      <c r="J321">
        <v>-14.962499999999999</v>
      </c>
      <c r="K321">
        <v>11615.763504579601</v>
      </c>
      <c r="L321">
        <v>8862.1910244999999</v>
      </c>
      <c r="M321">
        <v>10513.747713208682</v>
      </c>
      <c r="N321">
        <v>0.22015185666911036</v>
      </c>
      <c r="O321">
        <v>0.12104659964836668</v>
      </c>
      <c r="P321">
        <v>3.9997707922347442E-2</v>
      </c>
      <c r="Q321">
        <v>9791.0961800683617</v>
      </c>
      <c r="R321">
        <v>511.47500000000002</v>
      </c>
      <c r="S321">
        <v>70627.922974974368</v>
      </c>
      <c r="T321">
        <v>13.605063786108808</v>
      </c>
      <c r="U321">
        <v>17.326733514834551</v>
      </c>
      <c r="V321">
        <v>51.030500000000004</v>
      </c>
      <c r="W321">
        <v>173.66459322366035</v>
      </c>
      <c r="X321">
        <v>0.11553346713087434</v>
      </c>
      <c r="Y321">
        <v>0.14747132151841974</v>
      </c>
      <c r="Z321">
        <v>0.27014552826730187</v>
      </c>
      <c r="AA321">
        <v>152.28273643268048</v>
      </c>
      <c r="AB321">
        <v>6.3646700391765112</v>
      </c>
      <c r="AC321">
        <v>1.286830269776335</v>
      </c>
      <c r="AD321">
        <v>3.5238245194521736</v>
      </c>
      <c r="AE321">
        <v>0.85353212440574777</v>
      </c>
      <c r="AF321">
        <v>34.85</v>
      </c>
      <c r="AG321">
        <v>9.1093886881379441E-2</v>
      </c>
      <c r="AH321">
        <v>139.92350000000002</v>
      </c>
      <c r="AI321">
        <v>4.0857866333663209</v>
      </c>
      <c r="AJ321">
        <v>146795.11799999978</v>
      </c>
      <c r="AK321">
        <v>0.4070203332869316</v>
      </c>
      <c r="AL321">
        <v>102941115.07299998</v>
      </c>
      <c r="AM321">
        <v>8862.1910244999999</v>
      </c>
    </row>
    <row r="322" spans="1:39" ht="15" x14ac:dyDescent="0.25">
      <c r="A322" t="s">
        <v>495</v>
      </c>
      <c r="B322">
        <v>519119.65</v>
      </c>
      <c r="C322">
        <v>0.34061854496725935</v>
      </c>
      <c r="D322">
        <v>485329.05</v>
      </c>
      <c r="E322">
        <v>1.7703004943639699E-3</v>
      </c>
      <c r="F322">
        <v>0.70871577409325837</v>
      </c>
      <c r="G322">
        <v>36.950000000000003</v>
      </c>
      <c r="H322">
        <v>41.613999999999997</v>
      </c>
      <c r="I322">
        <v>0</v>
      </c>
      <c r="J322">
        <v>99.50800000000001</v>
      </c>
      <c r="K322">
        <v>10315.97289602286</v>
      </c>
      <c r="L322">
        <v>1716.6621103499997</v>
      </c>
      <c r="M322">
        <v>2018.3226359070334</v>
      </c>
      <c r="N322">
        <v>0.35074295332774602</v>
      </c>
      <c r="O322">
        <v>0.11774639160573587</v>
      </c>
      <c r="P322">
        <v>1.2437094825636373E-2</v>
      </c>
      <c r="Q322">
        <v>8774.1372399767843</v>
      </c>
      <c r="R322">
        <v>102.16700000000002</v>
      </c>
      <c r="S322">
        <v>58383.521573502214</v>
      </c>
      <c r="T322">
        <v>13.520021141855981</v>
      </c>
      <c r="U322">
        <v>16.802510696702456</v>
      </c>
      <c r="V322">
        <v>11.9465</v>
      </c>
      <c r="W322">
        <v>143.69581972544262</v>
      </c>
      <c r="X322">
        <v>0.11604194115894145</v>
      </c>
      <c r="Y322">
        <v>0.1535052894067582</v>
      </c>
      <c r="Z322">
        <v>0.27596846627574911</v>
      </c>
      <c r="AA322">
        <v>159.50992822004534</v>
      </c>
      <c r="AB322">
        <v>5.9468037483111917</v>
      </c>
      <c r="AC322">
        <v>1.3756395014108482</v>
      </c>
      <c r="AD322">
        <v>2.932525559696689</v>
      </c>
      <c r="AE322">
        <v>1.2150908277649941</v>
      </c>
      <c r="AF322">
        <v>60.6</v>
      </c>
      <c r="AG322">
        <v>3.3198720606517219E-2</v>
      </c>
      <c r="AH322">
        <v>28.153499999999998</v>
      </c>
      <c r="AI322">
        <v>3.5655344800134015</v>
      </c>
      <c r="AJ322">
        <v>8855.6399999998976</v>
      </c>
      <c r="AK322">
        <v>0.46758004362360583</v>
      </c>
      <c r="AL322">
        <v>17709039.801999997</v>
      </c>
      <c r="AM322">
        <v>1716.6621103499997</v>
      </c>
    </row>
    <row r="323" spans="1:39" ht="15" x14ac:dyDescent="0.25">
      <c r="A323" t="s">
        <v>496</v>
      </c>
      <c r="B323">
        <v>695050.1</v>
      </c>
      <c r="C323">
        <v>0.36127501602690082</v>
      </c>
      <c r="D323">
        <v>696002</v>
      </c>
      <c r="E323">
        <v>5.438594135933169E-3</v>
      </c>
      <c r="F323">
        <v>0.68933708767818469</v>
      </c>
      <c r="G323">
        <v>47.45</v>
      </c>
      <c r="H323">
        <v>28.770000000000003</v>
      </c>
      <c r="I323">
        <v>0</v>
      </c>
      <c r="J323">
        <v>48.390500000000003</v>
      </c>
      <c r="K323">
        <v>10197.101300850809</v>
      </c>
      <c r="L323">
        <v>1179.5149803500001</v>
      </c>
      <c r="M323">
        <v>1380.9887250548109</v>
      </c>
      <c r="N323">
        <v>0.32217302749918403</v>
      </c>
      <c r="O323">
        <v>0.13242933307523549</v>
      </c>
      <c r="P323">
        <v>2.0588540548076815E-3</v>
      </c>
      <c r="Q323">
        <v>8709.4365958872186</v>
      </c>
      <c r="R323">
        <v>73.330999999999989</v>
      </c>
      <c r="S323">
        <v>54475.636408885737</v>
      </c>
      <c r="T323">
        <v>13.820212461305585</v>
      </c>
      <c r="U323">
        <v>16.084806975903774</v>
      </c>
      <c r="V323">
        <v>10.768000000000001</v>
      </c>
      <c r="W323">
        <v>109.53890976504455</v>
      </c>
      <c r="X323">
        <v>0.11539108962878111</v>
      </c>
      <c r="Y323">
        <v>0.16199120643928833</v>
      </c>
      <c r="Z323">
        <v>0.28547581714048237</v>
      </c>
      <c r="AA323">
        <v>166.50513412023238</v>
      </c>
      <c r="AB323">
        <v>5.7573978221474746</v>
      </c>
      <c r="AC323">
        <v>1.5040602626437598</v>
      </c>
      <c r="AD323">
        <v>2.5650684817813869</v>
      </c>
      <c r="AE323">
        <v>1.3326943839997187</v>
      </c>
      <c r="AF323">
        <v>86.55</v>
      </c>
      <c r="AG323">
        <v>2.6527163601010241E-2</v>
      </c>
      <c r="AH323">
        <v>8.8365000000000009</v>
      </c>
      <c r="AI323">
        <v>3.6135486791166112</v>
      </c>
      <c r="AJ323">
        <v>-5745.7375000000466</v>
      </c>
      <c r="AK323">
        <v>0.44320806794707485</v>
      </c>
      <c r="AL323">
        <v>12027633.740499999</v>
      </c>
      <c r="AM323">
        <v>1179.5149803500001</v>
      </c>
    </row>
    <row r="324" spans="1:39" ht="15" x14ac:dyDescent="0.25">
      <c r="A324" t="s">
        <v>497</v>
      </c>
      <c r="B324">
        <v>688542.25</v>
      </c>
      <c r="C324">
        <v>0.49855228407355789</v>
      </c>
      <c r="D324">
        <v>709644.6</v>
      </c>
      <c r="E324">
        <v>5.3328297197064688E-3</v>
      </c>
      <c r="F324">
        <v>0.63957166390137843</v>
      </c>
      <c r="G324">
        <v>17.850000000000001</v>
      </c>
      <c r="H324">
        <v>12.868</v>
      </c>
      <c r="I324">
        <v>0.15</v>
      </c>
      <c r="J324">
        <v>34.433499999999995</v>
      </c>
      <c r="K324">
        <v>11479.904363637454</v>
      </c>
      <c r="L324">
        <v>643.72237044999997</v>
      </c>
      <c r="M324">
        <v>756.36007630609095</v>
      </c>
      <c r="N324">
        <v>0.39880162541273695</v>
      </c>
      <c r="O324">
        <v>0.14020887473105217</v>
      </c>
      <c r="P324">
        <v>5.0700647512350247E-3</v>
      </c>
      <c r="Q324">
        <v>9770.3084562456461</v>
      </c>
      <c r="R324">
        <v>47.782000000000004</v>
      </c>
      <c r="S324">
        <v>51824.20857749779</v>
      </c>
      <c r="T324">
        <v>14.534762044284458</v>
      </c>
      <c r="U324">
        <v>13.472068361516888</v>
      </c>
      <c r="V324">
        <v>8.0905000000000005</v>
      </c>
      <c r="W324">
        <v>79.565214813670352</v>
      </c>
      <c r="X324">
        <v>0.11594033020808994</v>
      </c>
      <c r="Y324">
        <v>0.15499423715022664</v>
      </c>
      <c r="Z324">
        <v>0.28134598633673485</v>
      </c>
      <c r="AA324">
        <v>212.05244103071391</v>
      </c>
      <c r="AB324">
        <v>5.4883914957118138</v>
      </c>
      <c r="AC324">
        <v>1.4192308698203482</v>
      </c>
      <c r="AD324">
        <v>2.3093385744918238</v>
      </c>
      <c r="AE324">
        <v>1.2946801853909193</v>
      </c>
      <c r="AF324">
        <v>74.5</v>
      </c>
      <c r="AG324">
        <v>2.4202653035768774E-2</v>
      </c>
      <c r="AH324">
        <v>5.3100000000000005</v>
      </c>
      <c r="AI324">
        <v>3.4364275671566049</v>
      </c>
      <c r="AJ324">
        <v>-6446.4679999999353</v>
      </c>
      <c r="AK324">
        <v>0.60148903039329582</v>
      </c>
      <c r="AL324">
        <v>7389871.2495000008</v>
      </c>
      <c r="AM324">
        <v>643.72237044999997</v>
      </c>
    </row>
    <row r="325" spans="1:39" ht="15" x14ac:dyDescent="0.25">
      <c r="A325" t="s">
        <v>498</v>
      </c>
      <c r="B325">
        <v>749183.25</v>
      </c>
      <c r="C325">
        <v>0.54057575125858459</v>
      </c>
      <c r="D325">
        <v>715140.95</v>
      </c>
      <c r="E325">
        <v>2.4039058772194347E-3</v>
      </c>
      <c r="F325">
        <v>0.6495768620696184</v>
      </c>
      <c r="G325">
        <v>28.25</v>
      </c>
      <c r="H325">
        <v>13.247499999999999</v>
      </c>
      <c r="I325">
        <v>0</v>
      </c>
      <c r="J325">
        <v>40.872</v>
      </c>
      <c r="K325">
        <v>11048.760190664028</v>
      </c>
      <c r="L325">
        <v>716.25833644999989</v>
      </c>
      <c r="M325">
        <v>833.08240132143544</v>
      </c>
      <c r="N325">
        <v>0.30126125856974661</v>
      </c>
      <c r="O325">
        <v>0.12826177326651347</v>
      </c>
      <c r="P325">
        <v>3.7203598400086732E-3</v>
      </c>
      <c r="Q325">
        <v>9499.38035114796</v>
      </c>
      <c r="R325">
        <v>49.619000000000007</v>
      </c>
      <c r="S325">
        <v>51636.877436062787</v>
      </c>
      <c r="T325">
        <v>13.511961143916643</v>
      </c>
      <c r="U325">
        <v>14.435162668534227</v>
      </c>
      <c r="V325">
        <v>7.6145000000000014</v>
      </c>
      <c r="W325">
        <v>94.065051736817907</v>
      </c>
      <c r="X325">
        <v>0.11623051494220592</v>
      </c>
      <c r="Y325">
        <v>0.16162483315006121</v>
      </c>
      <c r="Z325">
        <v>0.28616491481330575</v>
      </c>
      <c r="AA325">
        <v>200.91612575603972</v>
      </c>
      <c r="AB325">
        <v>5.8111401080622072</v>
      </c>
      <c r="AC325">
        <v>1.4167055028617273</v>
      </c>
      <c r="AD325">
        <v>2.2631279287405097</v>
      </c>
      <c r="AE325">
        <v>1.2597276970309532</v>
      </c>
      <c r="AF325">
        <v>72.25</v>
      </c>
      <c r="AG325">
        <v>2.9043580127078205E-2</v>
      </c>
      <c r="AH325">
        <v>6.2364999999999995</v>
      </c>
      <c r="AI325">
        <v>3.957753096713966</v>
      </c>
      <c r="AJ325">
        <v>-2281.2669999999925</v>
      </c>
      <c r="AK325">
        <v>0.48517759908021524</v>
      </c>
      <c r="AL325">
        <v>7913766.5939999996</v>
      </c>
      <c r="AM325">
        <v>716.25833644999989</v>
      </c>
    </row>
    <row r="326" spans="1:39" ht="15" x14ac:dyDescent="0.25">
      <c r="A326" t="s">
        <v>499</v>
      </c>
      <c r="B326">
        <v>256133.89473684211</v>
      </c>
      <c r="C326">
        <v>0.39417837607901962</v>
      </c>
      <c r="D326">
        <v>390134.15</v>
      </c>
      <c r="E326">
        <v>3.5253993043853123E-3</v>
      </c>
      <c r="F326">
        <v>0.69285100189308035</v>
      </c>
      <c r="G326">
        <v>41.5</v>
      </c>
      <c r="H326">
        <v>37.405500000000004</v>
      </c>
      <c r="I326">
        <v>0</v>
      </c>
      <c r="J326">
        <v>-2.3960000000000008</v>
      </c>
      <c r="K326">
        <v>10588.425019823788</v>
      </c>
      <c r="L326">
        <v>1433.4455573500004</v>
      </c>
      <c r="M326">
        <v>1714.3404633595164</v>
      </c>
      <c r="N326">
        <v>0.39520661569267934</v>
      </c>
      <c r="O326">
        <v>0.1453734154963231</v>
      </c>
      <c r="P326">
        <v>4.5788023244732259E-3</v>
      </c>
      <c r="Q326">
        <v>8853.5102148009082</v>
      </c>
      <c r="R326">
        <v>87.448000000000008</v>
      </c>
      <c r="S326">
        <v>55546.845896990206</v>
      </c>
      <c r="T326">
        <v>14.823666636172353</v>
      </c>
      <c r="U326">
        <v>16.391976458581102</v>
      </c>
      <c r="V326">
        <v>12.153</v>
      </c>
      <c r="W326">
        <v>117.94993477742122</v>
      </c>
      <c r="X326">
        <v>0.11622631185745008</v>
      </c>
      <c r="Y326">
        <v>0.15339615734797257</v>
      </c>
      <c r="Z326">
        <v>0.2760492180515513</v>
      </c>
      <c r="AA326">
        <v>171.10949818941162</v>
      </c>
      <c r="AB326">
        <v>5.9224597377282695</v>
      </c>
      <c r="AC326">
        <v>1.3809046211790261</v>
      </c>
      <c r="AD326">
        <v>2.6867241005699087</v>
      </c>
      <c r="AE326">
        <v>1.2760982692132961</v>
      </c>
      <c r="AF326">
        <v>101.55</v>
      </c>
      <c r="AG326">
        <v>2.9914429648203102E-2</v>
      </c>
      <c r="AH326">
        <v>8.3069999999999986</v>
      </c>
      <c r="AI326">
        <v>3.4181778288878322</v>
      </c>
      <c r="AJ326">
        <v>11198.929500000086</v>
      </c>
      <c r="AK326">
        <v>0.53117585300852488</v>
      </c>
      <c r="AL326">
        <v>15177930.804000001</v>
      </c>
      <c r="AM326">
        <v>1433.4455573500004</v>
      </c>
    </row>
    <row r="327" spans="1:39" ht="15" x14ac:dyDescent="0.25">
      <c r="A327" t="s">
        <v>500</v>
      </c>
      <c r="B327">
        <v>612807.15789473685</v>
      </c>
      <c r="C327">
        <v>0.31325767695130868</v>
      </c>
      <c r="D327">
        <v>644329.35</v>
      </c>
      <c r="E327">
        <v>5.531380569597088E-3</v>
      </c>
      <c r="F327">
        <v>0.69426952988604884</v>
      </c>
      <c r="G327">
        <v>28.8</v>
      </c>
      <c r="H327">
        <v>37.42</v>
      </c>
      <c r="I327">
        <v>0</v>
      </c>
      <c r="J327">
        <v>-1.4685000000000059</v>
      </c>
      <c r="K327">
        <v>10365.936075997157</v>
      </c>
      <c r="L327">
        <v>1501.5981029</v>
      </c>
      <c r="M327">
        <v>1825.1893641624251</v>
      </c>
      <c r="N327">
        <v>0.4452477608414539</v>
      </c>
      <c r="O327">
        <v>0.15686516754722252</v>
      </c>
      <c r="P327">
        <v>5.4737981382142033E-3</v>
      </c>
      <c r="Q327">
        <v>8528.1397383350177</v>
      </c>
      <c r="R327">
        <v>88.617500000000007</v>
      </c>
      <c r="S327">
        <v>56093.171811436776</v>
      </c>
      <c r="T327">
        <v>15.267300476768131</v>
      </c>
      <c r="U327">
        <v>16.944712984455666</v>
      </c>
      <c r="V327">
        <v>10.984500000000001</v>
      </c>
      <c r="W327">
        <v>136.70154334744413</v>
      </c>
      <c r="X327">
        <v>0.11169158929637722</v>
      </c>
      <c r="Y327">
        <v>0.17013694842513455</v>
      </c>
      <c r="Z327">
        <v>0.2889686066653458</v>
      </c>
      <c r="AA327">
        <v>179.06285941672255</v>
      </c>
      <c r="AB327">
        <v>5.7264296195576883</v>
      </c>
      <c r="AC327">
        <v>1.5040221797456828</v>
      </c>
      <c r="AD327">
        <v>2.8214437736176059</v>
      </c>
      <c r="AE327">
        <v>1.1829245949911718</v>
      </c>
      <c r="AF327">
        <v>80</v>
      </c>
      <c r="AG327">
        <v>4.3342645554592732E-2</v>
      </c>
      <c r="AH327">
        <v>13.577999999999999</v>
      </c>
      <c r="AI327">
        <v>3.3579102156034142</v>
      </c>
      <c r="AJ327">
        <v>2300.644000000204</v>
      </c>
      <c r="AK327">
        <v>0.49976403191566809</v>
      </c>
      <c r="AL327">
        <v>15565469.9465</v>
      </c>
      <c r="AM327">
        <v>1501.5981029</v>
      </c>
    </row>
    <row r="328" spans="1:39" ht="15" x14ac:dyDescent="0.25">
      <c r="A328" t="s">
        <v>501</v>
      </c>
      <c r="B328">
        <v>489931.63157894736</v>
      </c>
      <c r="C328">
        <v>0.3392275075543193</v>
      </c>
      <c r="D328">
        <v>471624.35</v>
      </c>
      <c r="E328">
        <v>2.4029890151202474E-3</v>
      </c>
      <c r="F328">
        <v>0.68558011502025251</v>
      </c>
      <c r="G328">
        <v>43.94736842105263</v>
      </c>
      <c r="H328">
        <v>33.212000000000003</v>
      </c>
      <c r="I328">
        <v>0</v>
      </c>
      <c r="J328">
        <v>16.958000000000013</v>
      </c>
      <c r="K328">
        <v>10229.232113283599</v>
      </c>
      <c r="L328">
        <v>1332.5292958499999</v>
      </c>
      <c r="M328">
        <v>1546.3260475955367</v>
      </c>
      <c r="N328">
        <v>0.31182086854979968</v>
      </c>
      <c r="O328">
        <v>0.12241953948632955</v>
      </c>
      <c r="P328">
        <v>3.2248323645739383E-3</v>
      </c>
      <c r="Q328">
        <v>8814.9271534261297</v>
      </c>
      <c r="R328">
        <v>81.666499999999999</v>
      </c>
      <c r="S328">
        <v>56133.655452358085</v>
      </c>
      <c r="T328">
        <v>13.695334072110352</v>
      </c>
      <c r="U328">
        <v>16.316718554731747</v>
      </c>
      <c r="V328">
        <v>9.8019999999999978</v>
      </c>
      <c r="W328">
        <v>135.94463332483164</v>
      </c>
      <c r="X328">
        <v>0.11478657348229299</v>
      </c>
      <c r="Y328">
        <v>0.16620637862654417</v>
      </c>
      <c r="Z328">
        <v>0.28661208202633948</v>
      </c>
      <c r="AA328">
        <v>163.89872303759452</v>
      </c>
      <c r="AB328">
        <v>6.1503853322243591</v>
      </c>
      <c r="AC328">
        <v>1.2879817385405714</v>
      </c>
      <c r="AD328">
        <v>2.9986598914788636</v>
      </c>
      <c r="AE328">
        <v>1.2108783204165843</v>
      </c>
      <c r="AF328">
        <v>71.599999999999994</v>
      </c>
      <c r="AG328">
        <v>2.6859305591615971E-2</v>
      </c>
      <c r="AH328">
        <v>14.7075</v>
      </c>
      <c r="AI328">
        <v>3.9040666341363695</v>
      </c>
      <c r="AJ328">
        <v>-15350.456999999937</v>
      </c>
      <c r="AK328">
        <v>0.44181955461208328</v>
      </c>
      <c r="AL328">
        <v>13630751.465</v>
      </c>
      <c r="AM328">
        <v>1332.5292958499999</v>
      </c>
    </row>
    <row r="329" spans="1:39" ht="15" x14ac:dyDescent="0.25">
      <c r="A329" t="s">
        <v>503</v>
      </c>
      <c r="B329">
        <v>676739.4</v>
      </c>
      <c r="C329">
        <v>0.40187762506887187</v>
      </c>
      <c r="D329">
        <v>611412.05000000005</v>
      </c>
      <c r="E329">
        <v>3.6077446848271962E-3</v>
      </c>
      <c r="F329">
        <v>0.66235351219436112</v>
      </c>
      <c r="G329">
        <v>48.7</v>
      </c>
      <c r="H329">
        <v>34.907499999999999</v>
      </c>
      <c r="I329">
        <v>0</v>
      </c>
      <c r="J329">
        <v>7.1004999999999967</v>
      </c>
      <c r="K329">
        <v>11189.868152927795</v>
      </c>
      <c r="L329">
        <v>1230.9213187999999</v>
      </c>
      <c r="M329">
        <v>1487.8474050257214</v>
      </c>
      <c r="N329">
        <v>0.45800475013269393</v>
      </c>
      <c r="O329">
        <v>0.14300103415350807</v>
      </c>
      <c r="P329">
        <v>2.6251016581223259E-2</v>
      </c>
      <c r="Q329">
        <v>9257.5671520305441</v>
      </c>
      <c r="R329">
        <v>78.718499999999992</v>
      </c>
      <c r="S329">
        <v>53239.206844642613</v>
      </c>
      <c r="T329">
        <v>13.792818714787503</v>
      </c>
      <c r="U329">
        <v>15.637001706079257</v>
      </c>
      <c r="V329">
        <v>9.7965</v>
      </c>
      <c r="W329">
        <v>125.6490908793957</v>
      </c>
      <c r="X329">
        <v>0.11015541867518067</v>
      </c>
      <c r="Y329">
        <v>0.19568398373377352</v>
      </c>
      <c r="Z329">
        <v>0.31301090276297733</v>
      </c>
      <c r="AA329">
        <v>181.02367437849594</v>
      </c>
      <c r="AB329">
        <v>6.3792061851876287</v>
      </c>
      <c r="AC329">
        <v>1.3109078634934268</v>
      </c>
      <c r="AD329">
        <v>3.2156168089077619</v>
      </c>
      <c r="AE329">
        <v>1.4842511539122234</v>
      </c>
      <c r="AF329">
        <v>136.19999999999999</v>
      </c>
      <c r="AG329">
        <v>2.4546238460317945E-2</v>
      </c>
      <c r="AH329">
        <v>6.8025000000000002</v>
      </c>
      <c r="AI329">
        <v>3.242573069893087</v>
      </c>
      <c r="AJ329">
        <v>-26666.795999999973</v>
      </c>
      <c r="AK329">
        <v>0.51255555161772826</v>
      </c>
      <c r="AL329">
        <v>13773847.264000002</v>
      </c>
      <c r="AM329">
        <v>1230.9213187999999</v>
      </c>
    </row>
    <row r="330" spans="1:39" ht="15" x14ac:dyDescent="0.25">
      <c r="A330" t="s">
        <v>504</v>
      </c>
      <c r="B330">
        <v>1207930</v>
      </c>
      <c r="C330">
        <v>0.33050237343323319</v>
      </c>
      <c r="D330">
        <v>1120538.1000000001</v>
      </c>
      <c r="E330">
        <v>2.3029645572139076E-3</v>
      </c>
      <c r="F330">
        <v>0.75897304011327826</v>
      </c>
      <c r="G330">
        <v>79.94736842105263</v>
      </c>
      <c r="H330">
        <v>55.555999999999997</v>
      </c>
      <c r="I330">
        <v>0</v>
      </c>
      <c r="J330">
        <v>-0.79449999999999221</v>
      </c>
      <c r="K330">
        <v>10250.712262640609</v>
      </c>
      <c r="L330">
        <v>2987.8759303999996</v>
      </c>
      <c r="M330">
        <v>3440.7022853007848</v>
      </c>
      <c r="N330">
        <v>0.19640939000483743</v>
      </c>
      <c r="O330">
        <v>0.11426084899525787</v>
      </c>
      <c r="P330">
        <v>9.3469703898518986E-3</v>
      </c>
      <c r="Q330">
        <v>8901.6293475453986</v>
      </c>
      <c r="R330">
        <v>171.05149999999998</v>
      </c>
      <c r="S330">
        <v>62324.69959924349</v>
      </c>
      <c r="T330">
        <v>13.160656293572401</v>
      </c>
      <c r="U330">
        <v>17.467697917878528</v>
      </c>
      <c r="V330">
        <v>17.213999999999999</v>
      </c>
      <c r="W330">
        <v>173.57243699314512</v>
      </c>
      <c r="X330">
        <v>0.11408299647278962</v>
      </c>
      <c r="Y330">
        <v>0.15547882088609918</v>
      </c>
      <c r="Z330">
        <v>0.27596447903238097</v>
      </c>
      <c r="AA330">
        <v>162.55154541674005</v>
      </c>
      <c r="AB330">
        <v>5.5134471642406879</v>
      </c>
      <c r="AC330">
        <v>1.2332419288802789</v>
      </c>
      <c r="AD330">
        <v>2.6347178323924094</v>
      </c>
      <c r="AE330">
        <v>1.0719196374982753</v>
      </c>
      <c r="AF330">
        <v>55.05</v>
      </c>
      <c r="AG330">
        <v>5.088605642495838E-2</v>
      </c>
      <c r="AH330">
        <v>49.827999999999996</v>
      </c>
      <c r="AI330">
        <v>4.2766746647877225</v>
      </c>
      <c r="AJ330">
        <v>-7879.989500000258</v>
      </c>
      <c r="AK330">
        <v>0.36365205501580561</v>
      </c>
      <c r="AL330">
        <v>30627856.438999999</v>
      </c>
      <c r="AM330">
        <v>2987.8759303999996</v>
      </c>
    </row>
    <row r="331" spans="1:39" ht="15" x14ac:dyDescent="0.25">
      <c r="A331" t="s">
        <v>505</v>
      </c>
      <c r="B331">
        <v>925976.05</v>
      </c>
      <c r="C331">
        <v>0.3202795558093488</v>
      </c>
      <c r="D331">
        <v>880096</v>
      </c>
      <c r="E331">
        <v>4.8480519789405535E-3</v>
      </c>
      <c r="F331">
        <v>0.77264725029798864</v>
      </c>
      <c r="G331">
        <v>58.89473684210526</v>
      </c>
      <c r="H331">
        <v>35.112499999999997</v>
      </c>
      <c r="I331">
        <v>0</v>
      </c>
      <c r="J331">
        <v>-6.8010000000000161</v>
      </c>
      <c r="K331">
        <v>11436.30310416994</v>
      </c>
      <c r="L331">
        <v>3287.0866593499995</v>
      </c>
      <c r="M331">
        <v>3748.4952642097387</v>
      </c>
      <c r="N331">
        <v>0.10607949964086179</v>
      </c>
      <c r="O331">
        <v>9.9776209114260009E-2</v>
      </c>
      <c r="P331">
        <v>1.5912192686256377E-2</v>
      </c>
      <c r="Q331">
        <v>10028.589264851375</v>
      </c>
      <c r="R331">
        <v>193.24449999999999</v>
      </c>
      <c r="S331">
        <v>68418.745172566356</v>
      </c>
      <c r="T331">
        <v>14.560052161898527</v>
      </c>
      <c r="U331">
        <v>17.009988172237762</v>
      </c>
      <c r="V331">
        <v>18.731000000000002</v>
      </c>
      <c r="W331">
        <v>175.48911747103733</v>
      </c>
      <c r="X331">
        <v>0.11654158003676175</v>
      </c>
      <c r="Y331">
        <v>0.14147766705488238</v>
      </c>
      <c r="Z331">
        <v>0.26480773081893344</v>
      </c>
      <c r="AA331">
        <v>164.1588147562569</v>
      </c>
      <c r="AB331">
        <v>6.4894719806228363</v>
      </c>
      <c r="AC331">
        <v>1.3494543593754127</v>
      </c>
      <c r="AD331">
        <v>2.9342454493269834</v>
      </c>
      <c r="AE331">
        <v>0.89403949689544293</v>
      </c>
      <c r="AF331">
        <v>31.05</v>
      </c>
      <c r="AG331">
        <v>8.3408815106978965E-2</v>
      </c>
      <c r="AH331">
        <v>84.612000000000009</v>
      </c>
      <c r="AI331">
        <v>8.4517651504451976</v>
      </c>
      <c r="AJ331">
        <v>34498.741052631405</v>
      </c>
      <c r="AK331">
        <v>0.30710384272134211</v>
      </c>
      <c r="AL331">
        <v>37592119.366000004</v>
      </c>
      <c r="AM331">
        <v>3287.0866593499995</v>
      </c>
    </row>
    <row r="332" spans="1:39" ht="15" x14ac:dyDescent="0.25">
      <c r="A332" t="s">
        <v>506</v>
      </c>
      <c r="B332">
        <v>526892.94999999995</v>
      </c>
      <c r="C332">
        <v>0.46834129451255097</v>
      </c>
      <c r="D332">
        <v>516685.9</v>
      </c>
      <c r="E332">
        <v>5.1530544571813212E-3</v>
      </c>
      <c r="F332">
        <v>0.67396120532256854</v>
      </c>
      <c r="G332">
        <v>19.157894736842106</v>
      </c>
      <c r="H332">
        <v>13.723499999999998</v>
      </c>
      <c r="I332">
        <v>0</v>
      </c>
      <c r="J332">
        <v>44.062500000000028</v>
      </c>
      <c r="K332">
        <v>11411.936925346672</v>
      </c>
      <c r="L332">
        <v>792.02347635000001</v>
      </c>
      <c r="M332">
        <v>915.20675325296202</v>
      </c>
      <c r="N332">
        <v>0.31101673379078493</v>
      </c>
      <c r="O332">
        <v>0.11812235002319198</v>
      </c>
      <c r="P332">
        <v>4.6941771437555707E-3</v>
      </c>
      <c r="Q332">
        <v>9875.9345070105283</v>
      </c>
      <c r="R332">
        <v>52.165499999999994</v>
      </c>
      <c r="S332">
        <v>56054.581936337228</v>
      </c>
      <c r="T332">
        <v>14.225877256040867</v>
      </c>
      <c r="U332">
        <v>15.182898205710668</v>
      </c>
      <c r="V332">
        <v>7.4099999999999993</v>
      </c>
      <c r="W332">
        <v>106.88575929149798</v>
      </c>
      <c r="X332">
        <v>0.12000828819420625</v>
      </c>
      <c r="Y332">
        <v>0.14073983241394322</v>
      </c>
      <c r="Z332">
        <v>0.27855572532169892</v>
      </c>
      <c r="AA332">
        <v>211.48546097638663</v>
      </c>
      <c r="AB332">
        <v>5.4840584753146908</v>
      </c>
      <c r="AC332">
        <v>1.2621036056702792</v>
      </c>
      <c r="AD332">
        <v>2.3699217827666565</v>
      </c>
      <c r="AE332">
        <v>1.154672004035874</v>
      </c>
      <c r="AF332">
        <v>53.7</v>
      </c>
      <c r="AG332">
        <v>3.2931021649968181E-2</v>
      </c>
      <c r="AH332">
        <v>12.759000000000004</v>
      </c>
      <c r="AI332">
        <v>3.8907634686667905</v>
      </c>
      <c r="AJ332">
        <v>-17493.18550000008</v>
      </c>
      <c r="AK332">
        <v>0.49846060349041815</v>
      </c>
      <c r="AL332">
        <v>9038521.9555000011</v>
      </c>
      <c r="AM332">
        <v>792.02347635000001</v>
      </c>
    </row>
    <row r="333" spans="1:39" ht="15" x14ac:dyDescent="0.25">
      <c r="A333" t="s">
        <v>507</v>
      </c>
      <c r="B333">
        <v>1084888.3999999999</v>
      </c>
      <c r="C333">
        <v>0.34505340763353859</v>
      </c>
      <c r="D333">
        <v>1036613.45</v>
      </c>
      <c r="E333">
        <v>3.2140222150572853E-3</v>
      </c>
      <c r="F333">
        <v>0.75599714063220746</v>
      </c>
      <c r="G333">
        <v>61.1</v>
      </c>
      <c r="H333">
        <v>37.890999999999998</v>
      </c>
      <c r="I333">
        <v>0</v>
      </c>
      <c r="J333">
        <v>19.081000000000003</v>
      </c>
      <c r="K333">
        <v>10795.03932725439</v>
      </c>
      <c r="L333">
        <v>2397.4664505999999</v>
      </c>
      <c r="M333">
        <v>2716.3859052038028</v>
      </c>
      <c r="N333">
        <v>0.13808097104639419</v>
      </c>
      <c r="O333">
        <v>0.10349950260530248</v>
      </c>
      <c r="P333">
        <v>5.9035614018531374E-3</v>
      </c>
      <c r="Q333">
        <v>9527.6391216800384</v>
      </c>
      <c r="R333">
        <v>137.93049999999999</v>
      </c>
      <c r="S333">
        <v>64684.465274177935</v>
      </c>
      <c r="T333">
        <v>14.520356266380531</v>
      </c>
      <c r="U333">
        <v>17.381699120934094</v>
      </c>
      <c r="V333">
        <v>13.866</v>
      </c>
      <c r="W333">
        <v>172.90252780902929</v>
      </c>
      <c r="X333">
        <v>0.11528874366340938</v>
      </c>
      <c r="Y333">
        <v>0.15072378621741528</v>
      </c>
      <c r="Z333">
        <v>0.27194886005416935</v>
      </c>
      <c r="AA333">
        <v>161.70334725767611</v>
      </c>
      <c r="AB333">
        <v>6.4197774250225725</v>
      </c>
      <c r="AC333">
        <v>1.3233638956108844</v>
      </c>
      <c r="AD333">
        <v>2.7465428427973864</v>
      </c>
      <c r="AE333">
        <v>1.0380119294343355</v>
      </c>
      <c r="AF333">
        <v>53.9</v>
      </c>
      <c r="AG333">
        <v>6.8088111887123187E-2</v>
      </c>
      <c r="AH333">
        <v>53.470499999999994</v>
      </c>
      <c r="AI333">
        <v>6.7365854563879912</v>
      </c>
      <c r="AJ333">
        <v>-16410.018947368371</v>
      </c>
      <c r="AK333">
        <v>0.31780840971072405</v>
      </c>
      <c r="AL333">
        <v>25880744.619999997</v>
      </c>
      <c r="AM333">
        <v>2397.4664505999999</v>
      </c>
    </row>
    <row r="334" spans="1:39" ht="15" x14ac:dyDescent="0.25">
      <c r="A334" t="s">
        <v>508</v>
      </c>
      <c r="B334">
        <v>1803370.7</v>
      </c>
      <c r="C334">
        <v>0.32683140812979539</v>
      </c>
      <c r="D334">
        <v>1593318.95</v>
      </c>
      <c r="E334">
        <v>3.8577757068487769E-3</v>
      </c>
      <c r="F334">
        <v>0.79253005437291668</v>
      </c>
      <c r="G334">
        <v>103.4</v>
      </c>
      <c r="H334">
        <v>109.285</v>
      </c>
      <c r="I334">
        <v>0</v>
      </c>
      <c r="J334">
        <v>-4.6810000000000116</v>
      </c>
      <c r="K334">
        <v>11576.956361479373</v>
      </c>
      <c r="L334">
        <v>7292.2084040500004</v>
      </c>
      <c r="M334">
        <v>8606.161950941243</v>
      </c>
      <c r="N334">
        <v>0.21694665924130288</v>
      </c>
      <c r="O334">
        <v>0.11346791118043953</v>
      </c>
      <c r="P334">
        <v>4.2197717666584963E-2</v>
      </c>
      <c r="Q334">
        <v>9809.4340954468007</v>
      </c>
      <c r="R334">
        <v>420.54449999999997</v>
      </c>
      <c r="S334">
        <v>70910.637069620469</v>
      </c>
      <c r="T334">
        <v>13.979852310516486</v>
      </c>
      <c r="U334">
        <v>17.33992099302214</v>
      </c>
      <c r="V334">
        <v>42.462499999999999</v>
      </c>
      <c r="W334">
        <v>171.73290324521636</v>
      </c>
      <c r="X334">
        <v>0.11573218440145522</v>
      </c>
      <c r="Y334">
        <v>0.1448988104436984</v>
      </c>
      <c r="Z334">
        <v>0.26738572094452223</v>
      </c>
      <c r="AA334">
        <v>150.68767773967005</v>
      </c>
      <c r="AB334">
        <v>6.5810563464332752</v>
      </c>
      <c r="AC334">
        <v>1.3282735787486863</v>
      </c>
      <c r="AD334">
        <v>3.4794573752581055</v>
      </c>
      <c r="AE334">
        <v>0.84720711717776243</v>
      </c>
      <c r="AF334">
        <v>29.5</v>
      </c>
      <c r="AG334">
        <v>9.8995108177270447E-2</v>
      </c>
      <c r="AH334">
        <v>135.18900000000002</v>
      </c>
      <c r="AI334">
        <v>4.2839411475937776</v>
      </c>
      <c r="AJ334">
        <v>103194.96199999982</v>
      </c>
      <c r="AK334">
        <v>0.37626827356480647</v>
      </c>
      <c r="AL334">
        <v>84421578.472499996</v>
      </c>
      <c r="AM334">
        <v>7292.2084040500004</v>
      </c>
    </row>
    <row r="335" spans="1:39" ht="15" x14ac:dyDescent="0.25">
      <c r="A335" t="s">
        <v>509</v>
      </c>
      <c r="B335">
        <v>611756.44999999995</v>
      </c>
      <c r="C335">
        <v>0.43697240455327607</v>
      </c>
      <c r="D335">
        <v>669764.1</v>
      </c>
      <c r="E335">
        <v>2.4529869859331484E-3</v>
      </c>
      <c r="F335">
        <v>0.6678572665966972</v>
      </c>
      <c r="G335">
        <v>37.799999999999997</v>
      </c>
      <c r="H335">
        <v>19.065000000000005</v>
      </c>
      <c r="I335">
        <v>0</v>
      </c>
      <c r="J335">
        <v>81.209499999999991</v>
      </c>
      <c r="K335">
        <v>10335.260035506179</v>
      </c>
      <c r="L335">
        <v>917.11084960000005</v>
      </c>
      <c r="M335">
        <v>1047.4612290805378</v>
      </c>
      <c r="N335">
        <v>0.25395708746830631</v>
      </c>
      <c r="O335">
        <v>0.11081000698478705</v>
      </c>
      <c r="P335">
        <v>4.8992195457721235E-3</v>
      </c>
      <c r="Q335">
        <v>9049.0978079640245</v>
      </c>
      <c r="R335">
        <v>56.928000000000011</v>
      </c>
      <c r="S335">
        <v>54216.627920355531</v>
      </c>
      <c r="T335">
        <v>14.758993816750982</v>
      </c>
      <c r="U335">
        <v>16.110013518830804</v>
      </c>
      <c r="V335">
        <v>8.5625</v>
      </c>
      <c r="W335">
        <v>107.10783644963507</v>
      </c>
      <c r="X335">
        <v>0.11426618266323116</v>
      </c>
      <c r="Y335">
        <v>0.14789075271630703</v>
      </c>
      <c r="Z335">
        <v>0.27331600594890348</v>
      </c>
      <c r="AA335">
        <v>177.03939504239395</v>
      </c>
      <c r="AB335">
        <v>6.2115108882931782</v>
      </c>
      <c r="AC335">
        <v>1.4024674228858174</v>
      </c>
      <c r="AD335">
        <v>2.4407011281697533</v>
      </c>
      <c r="AE335">
        <v>1.1978045408132543</v>
      </c>
      <c r="AF335">
        <v>66</v>
      </c>
      <c r="AG335">
        <v>2.8399762788005562E-2</v>
      </c>
      <c r="AH335">
        <v>9.2844999999999995</v>
      </c>
      <c r="AI335">
        <v>4.0458032423915107</v>
      </c>
      <c r="AJ335">
        <v>-3785.6359999999986</v>
      </c>
      <c r="AK335">
        <v>0.46381252624535507</v>
      </c>
      <c r="AL335">
        <v>9478579.1119999997</v>
      </c>
      <c r="AM335">
        <v>917.11084960000005</v>
      </c>
    </row>
    <row r="336" spans="1:39" ht="15" x14ac:dyDescent="0.25">
      <c r="A336" t="s">
        <v>510</v>
      </c>
      <c r="B336">
        <v>626355.35</v>
      </c>
      <c r="C336">
        <v>0.39515254041263842</v>
      </c>
      <c r="D336">
        <v>618958.6</v>
      </c>
      <c r="E336">
        <v>8.9969753522492859E-4</v>
      </c>
      <c r="F336">
        <v>0.6825438772495982</v>
      </c>
      <c r="G336">
        <v>51.473684210526315</v>
      </c>
      <c r="H336">
        <v>31.624499999999994</v>
      </c>
      <c r="I336">
        <v>0</v>
      </c>
      <c r="J336">
        <v>58.663999999999973</v>
      </c>
      <c r="K336">
        <v>10135.618318542016</v>
      </c>
      <c r="L336">
        <v>1304.63381645</v>
      </c>
      <c r="M336">
        <v>1530.0913708825442</v>
      </c>
      <c r="N336">
        <v>0.32393063530267352</v>
      </c>
      <c r="O336">
        <v>0.13381734035152607</v>
      </c>
      <c r="P336">
        <v>1.527051364819772E-3</v>
      </c>
      <c r="Q336">
        <v>8642.1442932345435</v>
      </c>
      <c r="R336">
        <v>80.742499999999993</v>
      </c>
      <c r="S336">
        <v>54043.276552001742</v>
      </c>
      <c r="T336">
        <v>13.456977428244109</v>
      </c>
      <c r="U336">
        <v>16.157956670278967</v>
      </c>
      <c r="V336">
        <v>11.503499999999999</v>
      </c>
      <c r="W336">
        <v>113.41190215586559</v>
      </c>
      <c r="X336">
        <v>0.11530502775279194</v>
      </c>
      <c r="Y336">
        <v>0.15983485113565707</v>
      </c>
      <c r="Z336">
        <v>0.28312088168082894</v>
      </c>
      <c r="AA336">
        <v>162.31044859484183</v>
      </c>
      <c r="AB336">
        <v>6.1649892210693729</v>
      </c>
      <c r="AC336">
        <v>1.4195075221115656</v>
      </c>
      <c r="AD336">
        <v>2.642585108688928</v>
      </c>
      <c r="AE336">
        <v>1.2382355529571445</v>
      </c>
      <c r="AF336">
        <v>80.3</v>
      </c>
      <c r="AG336">
        <v>2.5006037365448257E-2</v>
      </c>
      <c r="AH336">
        <v>10.708499999999999</v>
      </c>
      <c r="AI336">
        <v>3.3155201677969424</v>
      </c>
      <c r="AJ336">
        <v>4889.5285000000149</v>
      </c>
      <c r="AK336">
        <v>0.46611418902818164</v>
      </c>
      <c r="AL336">
        <v>13223270.409</v>
      </c>
      <c r="AM336">
        <v>1304.63381645</v>
      </c>
    </row>
    <row r="337" spans="1:39" ht="15" x14ac:dyDescent="0.25">
      <c r="A337" t="s">
        <v>511</v>
      </c>
      <c r="B337">
        <v>889692.05</v>
      </c>
      <c r="C337">
        <v>0.32056355332846559</v>
      </c>
      <c r="D337">
        <v>912403.9</v>
      </c>
      <c r="E337">
        <v>4.4340466560422818E-3</v>
      </c>
      <c r="F337">
        <v>0.77299666475040274</v>
      </c>
      <c r="G337">
        <v>72.10526315789474</v>
      </c>
      <c r="H337">
        <v>37.862000000000009</v>
      </c>
      <c r="I337">
        <v>0</v>
      </c>
      <c r="J337">
        <v>-17.906999999999996</v>
      </c>
      <c r="K337">
        <v>11085.440161883087</v>
      </c>
      <c r="L337">
        <v>3273.2665966</v>
      </c>
      <c r="M337">
        <v>3725.0107711508799</v>
      </c>
      <c r="N337">
        <v>0.11383983849254915</v>
      </c>
      <c r="O337">
        <v>0.10190158285501871</v>
      </c>
      <c r="P337">
        <v>1.1351941891502694E-2</v>
      </c>
      <c r="Q337">
        <v>9741.0727699155614</v>
      </c>
      <c r="R337">
        <v>192.20599999999999</v>
      </c>
      <c r="S337">
        <v>66847.752983777857</v>
      </c>
      <c r="T337">
        <v>13.939211054805787</v>
      </c>
      <c r="U337">
        <v>17.029991761963732</v>
      </c>
      <c r="V337">
        <v>19.782</v>
      </c>
      <c r="W337">
        <v>165.46691924982304</v>
      </c>
      <c r="X337">
        <v>0.11512526569491476</v>
      </c>
      <c r="Y337">
        <v>0.14700611306263064</v>
      </c>
      <c r="Z337">
        <v>0.26808461228918007</v>
      </c>
      <c r="AA337">
        <v>156.47987564839102</v>
      </c>
      <c r="AB337">
        <v>6.3589447703423092</v>
      </c>
      <c r="AC337">
        <v>1.3766157266389996</v>
      </c>
      <c r="AD337">
        <v>2.9833310890943361</v>
      </c>
      <c r="AE337">
        <v>0.92031553706007008</v>
      </c>
      <c r="AF337">
        <v>35.85</v>
      </c>
      <c r="AG337">
        <v>8.462017313261487E-2</v>
      </c>
      <c r="AH337">
        <v>86.099500000000006</v>
      </c>
      <c r="AI337">
        <v>7.9772767520838981</v>
      </c>
      <c r="AJ337">
        <v>-5091.7236842105631</v>
      </c>
      <c r="AK337">
        <v>0.3047630872381516</v>
      </c>
      <c r="AL337">
        <v>36285600.990499996</v>
      </c>
      <c r="AM337">
        <v>3273.2665966</v>
      </c>
    </row>
    <row r="338" spans="1:39" ht="15" x14ac:dyDescent="0.25">
      <c r="A338" t="s">
        <v>512</v>
      </c>
      <c r="B338">
        <v>266996.90000000002</v>
      </c>
      <c r="C338">
        <v>0.34191358123303128</v>
      </c>
      <c r="D338">
        <v>114140.5</v>
      </c>
      <c r="E338">
        <v>7.2300628282168915E-3</v>
      </c>
      <c r="F338">
        <v>0.67316240602684629</v>
      </c>
      <c r="G338">
        <v>48.421052631578945</v>
      </c>
      <c r="H338">
        <v>58.315500000000007</v>
      </c>
      <c r="I338">
        <v>0</v>
      </c>
      <c r="J338">
        <v>-46.105000000000018</v>
      </c>
      <c r="K338">
        <v>11007.125653109857</v>
      </c>
      <c r="L338">
        <v>1827.8581414499999</v>
      </c>
      <c r="M338">
        <v>2235.5181348534916</v>
      </c>
      <c r="N338">
        <v>0.51671786682021126</v>
      </c>
      <c r="O338">
        <v>0.15141825261146555</v>
      </c>
      <c r="P338">
        <v>4.3648840241348914E-3</v>
      </c>
      <c r="Q338">
        <v>8999.9109939309728</v>
      </c>
      <c r="R338">
        <v>120.40150000000001</v>
      </c>
      <c r="S338">
        <v>52126.387241853306</v>
      </c>
      <c r="T338">
        <v>13.346594519171274</v>
      </c>
      <c r="U338">
        <v>15.181356888826137</v>
      </c>
      <c r="V338">
        <v>13.732499999999998</v>
      </c>
      <c r="W338">
        <v>133.10454334243582</v>
      </c>
      <c r="X338">
        <v>0.10736164286314889</v>
      </c>
      <c r="Y338">
        <v>0.1874653748592551</v>
      </c>
      <c r="Z338">
        <v>0.31381490224337621</v>
      </c>
      <c r="AA338">
        <v>187.71399279804871</v>
      </c>
      <c r="AB338">
        <v>5.810423804528253</v>
      </c>
      <c r="AC338">
        <v>1.2037298287117231</v>
      </c>
      <c r="AD338">
        <v>2.8719386892803</v>
      </c>
      <c r="AE338">
        <v>1.4155905742364276</v>
      </c>
      <c r="AF338">
        <v>167.6</v>
      </c>
      <c r="AG338">
        <v>1.7834673860986472E-2</v>
      </c>
      <c r="AH338">
        <v>12.9375</v>
      </c>
      <c r="AI338">
        <v>2.9825109307516078</v>
      </c>
      <c r="AJ338">
        <v>2940.7124999999069</v>
      </c>
      <c r="AK338">
        <v>0.51394563993735376</v>
      </c>
      <c r="AL338">
        <v>20119464.239</v>
      </c>
      <c r="AM338">
        <v>1827.8581414499999</v>
      </c>
    </row>
    <row r="339" spans="1:39" ht="15" x14ac:dyDescent="0.25">
      <c r="A339" t="s">
        <v>513</v>
      </c>
      <c r="B339">
        <v>818405</v>
      </c>
      <c r="C339">
        <v>0.31678272841156757</v>
      </c>
      <c r="D339">
        <v>596435.65</v>
      </c>
      <c r="E339">
        <v>4.2601367206105689E-3</v>
      </c>
      <c r="F339">
        <v>0.69853188116180043</v>
      </c>
      <c r="G339">
        <v>48.55</v>
      </c>
      <c r="H339">
        <v>131.15950000000001</v>
      </c>
      <c r="I339">
        <v>11.363</v>
      </c>
      <c r="J339">
        <v>-10.898499999999999</v>
      </c>
      <c r="K339">
        <v>11792.913043937475</v>
      </c>
      <c r="L339">
        <v>2497.8879188500005</v>
      </c>
      <c r="M339">
        <v>3153.8437598108999</v>
      </c>
      <c r="N339">
        <v>0.5259535750326404</v>
      </c>
      <c r="O339">
        <v>0.15157258059613352</v>
      </c>
      <c r="P339">
        <v>3.526758253851426E-2</v>
      </c>
      <c r="Q339">
        <v>9340.1503891449047</v>
      </c>
      <c r="R339">
        <v>153.74800000000002</v>
      </c>
      <c r="S339">
        <v>60787.326744087717</v>
      </c>
      <c r="T339">
        <v>12.279509326950592</v>
      </c>
      <c r="U339">
        <v>16.246636826820513</v>
      </c>
      <c r="V339">
        <v>17.602</v>
      </c>
      <c r="W339">
        <v>141.90932387512785</v>
      </c>
      <c r="X339">
        <v>0.11409631365845971</v>
      </c>
      <c r="Y339">
        <v>0.15025718197952051</v>
      </c>
      <c r="Z339">
        <v>0.27395142704159481</v>
      </c>
      <c r="AA339">
        <v>173.16883865595702</v>
      </c>
      <c r="AB339">
        <v>6.2716723439616588</v>
      </c>
      <c r="AC339">
        <v>1.1777264996803309</v>
      </c>
      <c r="AD339">
        <v>2.7889702728904568</v>
      </c>
      <c r="AE339">
        <v>0.91663571941320554</v>
      </c>
      <c r="AF339">
        <v>17.8</v>
      </c>
      <c r="AG339">
        <v>0.12288571585691557</v>
      </c>
      <c r="AH339">
        <v>87.342500000000001</v>
      </c>
      <c r="AI339">
        <v>3.0503536216559501</v>
      </c>
      <c r="AJ339">
        <v>70067.48450000002</v>
      </c>
      <c r="AK339">
        <v>0.55828154325845258</v>
      </c>
      <c r="AL339">
        <v>29457375.020499997</v>
      </c>
      <c r="AM339">
        <v>2497.8879188500005</v>
      </c>
    </row>
    <row r="340" spans="1:39" ht="15" x14ac:dyDescent="0.25">
      <c r="A340" t="s">
        <v>514</v>
      </c>
      <c r="B340">
        <v>3477865.35</v>
      </c>
      <c r="C340">
        <v>0.3410666938526612</v>
      </c>
      <c r="D340">
        <v>3233986.45</v>
      </c>
      <c r="E340">
        <v>3.0204408907030748E-3</v>
      </c>
      <c r="F340">
        <v>0.78691717995404598</v>
      </c>
      <c r="G340">
        <v>150.19999999999999</v>
      </c>
      <c r="H340">
        <v>126.79349999999999</v>
      </c>
      <c r="I340">
        <v>0</v>
      </c>
      <c r="J340">
        <v>-9.6444999999999936</v>
      </c>
      <c r="K340">
        <v>11227.346054479141</v>
      </c>
      <c r="L340">
        <v>8029.9756788499999</v>
      </c>
      <c r="M340">
        <v>9410.8629348397899</v>
      </c>
      <c r="N340">
        <v>0.16299102934362064</v>
      </c>
      <c r="O340">
        <v>0.12093058492788246</v>
      </c>
      <c r="P340">
        <v>3.0201718155730709E-2</v>
      </c>
      <c r="Q340">
        <v>9579.9201815741635</v>
      </c>
      <c r="R340">
        <v>462.21500000000003</v>
      </c>
      <c r="S340">
        <v>69450.517005343863</v>
      </c>
      <c r="T340">
        <v>13.925662300011902</v>
      </c>
      <c r="U340">
        <v>17.372814986207718</v>
      </c>
      <c r="V340">
        <v>45.081499999999998</v>
      </c>
      <c r="W340">
        <v>178.12130649712188</v>
      </c>
      <c r="X340">
        <v>0.11401245273143437</v>
      </c>
      <c r="Y340">
        <v>0.15137545697701063</v>
      </c>
      <c r="Z340">
        <v>0.27194240278256848</v>
      </c>
      <c r="AA340">
        <v>154.42249137391983</v>
      </c>
      <c r="AB340">
        <v>6.0880476542566599</v>
      </c>
      <c r="AC340">
        <v>1.2306884047642082</v>
      </c>
      <c r="AD340">
        <v>3.3282234634857644</v>
      </c>
      <c r="AE340">
        <v>0.82991914034742309</v>
      </c>
      <c r="AF340">
        <v>32.9</v>
      </c>
      <c r="AG340">
        <v>0.10079014719642983</v>
      </c>
      <c r="AH340">
        <v>131.21150000000003</v>
      </c>
      <c r="AI340">
        <v>4.4782450475067259</v>
      </c>
      <c r="AJ340">
        <v>103841.91849999968</v>
      </c>
      <c r="AK340">
        <v>0.39413278361509546</v>
      </c>
      <c r="AL340">
        <v>90155315.755499989</v>
      </c>
      <c r="AM340">
        <v>8029.9756788499999</v>
      </c>
    </row>
    <row r="341" spans="1:39" ht="15" x14ac:dyDescent="0.25">
      <c r="A341" t="s">
        <v>515</v>
      </c>
      <c r="B341">
        <v>4245066.3</v>
      </c>
      <c r="C341">
        <v>0.30251035880381255</v>
      </c>
      <c r="D341">
        <v>4161708.55</v>
      </c>
      <c r="E341">
        <v>2.3936358521678635E-3</v>
      </c>
      <c r="F341">
        <v>0.71638942771071457</v>
      </c>
      <c r="G341">
        <v>120.57894736842105</v>
      </c>
      <c r="H341">
        <v>576.00699999999995</v>
      </c>
      <c r="I341">
        <v>51.037999999999997</v>
      </c>
      <c r="J341">
        <v>-31.704000000000008</v>
      </c>
      <c r="K341">
        <v>11000.972373507535</v>
      </c>
      <c r="L341">
        <v>7238.7355737999997</v>
      </c>
      <c r="M341">
        <v>9148.654120990599</v>
      </c>
      <c r="N341">
        <v>0.53871757083715011</v>
      </c>
      <c r="O341">
        <v>0.15548994227304511</v>
      </c>
      <c r="P341">
        <v>4.7002295633157276E-2</v>
      </c>
      <c r="Q341">
        <v>8704.3546529746236</v>
      </c>
      <c r="R341">
        <v>435.39700000000005</v>
      </c>
      <c r="S341">
        <v>61791.599871611419</v>
      </c>
      <c r="T341">
        <v>12.348959685069028</v>
      </c>
      <c r="U341">
        <v>16.625598186942032</v>
      </c>
      <c r="V341">
        <v>44.077999999999996</v>
      </c>
      <c r="W341">
        <v>164.22559040337583</v>
      </c>
      <c r="X341">
        <v>0.11632631643556929</v>
      </c>
      <c r="Y341">
        <v>0.15067490083160401</v>
      </c>
      <c r="Z341">
        <v>0.27413506706496954</v>
      </c>
      <c r="AA341">
        <v>142.98731310842015</v>
      </c>
      <c r="AB341">
        <v>6.5014431204524108</v>
      </c>
      <c r="AC341">
        <v>1.3626765393873044</v>
      </c>
      <c r="AD341">
        <v>3.4496749597977323</v>
      </c>
      <c r="AE341">
        <v>0.83001409795570658</v>
      </c>
      <c r="AF341">
        <v>28.95</v>
      </c>
      <c r="AG341">
        <v>8.9452922735495752E-2</v>
      </c>
      <c r="AH341">
        <v>128.566</v>
      </c>
      <c r="AI341">
        <v>2.9481743763082018</v>
      </c>
      <c r="AJ341">
        <v>280551.47100000037</v>
      </c>
      <c r="AK341">
        <v>0.51498343196586083</v>
      </c>
      <c r="AL341">
        <v>79633130.066499993</v>
      </c>
      <c r="AM341">
        <v>7238.7355737999997</v>
      </c>
    </row>
    <row r="342" spans="1:39" ht="15" x14ac:dyDescent="0.25">
      <c r="A342" t="s">
        <v>516</v>
      </c>
      <c r="B342">
        <v>2950829.7</v>
      </c>
      <c r="C342">
        <v>0.32349167715127547</v>
      </c>
      <c r="D342">
        <v>2519500.2000000002</v>
      </c>
      <c r="E342">
        <v>1.7673358247369258E-3</v>
      </c>
      <c r="F342">
        <v>0.75734165681181809</v>
      </c>
      <c r="G342">
        <v>125.16666666666667</v>
      </c>
      <c r="H342">
        <v>163.18849999999998</v>
      </c>
      <c r="I342">
        <v>0</v>
      </c>
      <c r="J342">
        <v>-40.498999999999995</v>
      </c>
      <c r="K342">
        <v>10827.101487840931</v>
      </c>
      <c r="L342">
        <v>6625.3539796000014</v>
      </c>
      <c r="M342">
        <v>7912.4961656928836</v>
      </c>
      <c r="N342">
        <v>0.28640965506035709</v>
      </c>
      <c r="O342">
        <v>0.13235477599386195</v>
      </c>
      <c r="P342">
        <v>2.5121323888878239E-2</v>
      </c>
      <c r="Q342">
        <v>9065.8344001508212</v>
      </c>
      <c r="R342">
        <v>385.97250000000003</v>
      </c>
      <c r="S342">
        <v>63806.855216174728</v>
      </c>
      <c r="T342">
        <v>13.083574606999202</v>
      </c>
      <c r="U342">
        <v>17.165352401013028</v>
      </c>
      <c r="V342">
        <v>38.251999999999995</v>
      </c>
      <c r="W342">
        <v>173.20281239150899</v>
      </c>
      <c r="X342">
        <v>0.11374243719611213</v>
      </c>
      <c r="Y342">
        <v>0.15026465663713984</v>
      </c>
      <c r="Z342">
        <v>0.27239273808771192</v>
      </c>
      <c r="AA342">
        <v>152.06439581977259</v>
      </c>
      <c r="AB342">
        <v>6.4276615779492303</v>
      </c>
      <c r="AC342">
        <v>1.1987350925767346</v>
      </c>
      <c r="AD342">
        <v>3.2779585117507737</v>
      </c>
      <c r="AE342">
        <v>0.87679715628705868</v>
      </c>
      <c r="AF342">
        <v>31.15</v>
      </c>
      <c r="AG342">
        <v>9.1338424983869709E-2</v>
      </c>
      <c r="AH342">
        <v>110.80842105263159</v>
      </c>
      <c r="AI342">
        <v>3.7519714440235798</v>
      </c>
      <c r="AJ342">
        <v>112371.97900000028</v>
      </c>
      <c r="AK342">
        <v>0.41342654757106179</v>
      </c>
      <c r="AL342">
        <v>71733379.929999992</v>
      </c>
      <c r="AM342">
        <v>6625.3539796000014</v>
      </c>
    </row>
    <row r="343" spans="1:39" ht="15" x14ac:dyDescent="0.25">
      <c r="A343" t="s">
        <v>517</v>
      </c>
      <c r="B343">
        <v>664219.65</v>
      </c>
      <c r="C343">
        <v>0.38014380963547373</v>
      </c>
      <c r="D343">
        <v>654934.35</v>
      </c>
      <c r="E343">
        <v>5.932551750417527E-3</v>
      </c>
      <c r="F343">
        <v>0.71707222674853555</v>
      </c>
      <c r="G343">
        <v>74.526315789473685</v>
      </c>
      <c r="H343">
        <v>75.715499999999992</v>
      </c>
      <c r="I343">
        <v>0</v>
      </c>
      <c r="J343">
        <v>20.31400000000005</v>
      </c>
      <c r="K343">
        <v>10070.583327727523</v>
      </c>
      <c r="L343">
        <v>2818.3959640999997</v>
      </c>
      <c r="M343">
        <v>3365.7669900275955</v>
      </c>
      <c r="N343">
        <v>0.40677293751593052</v>
      </c>
      <c r="O343">
        <v>0.13319721259247458</v>
      </c>
      <c r="P343">
        <v>1.0432816050171125E-2</v>
      </c>
      <c r="Q343">
        <v>8432.8153110703879</v>
      </c>
      <c r="R343">
        <v>170.4915</v>
      </c>
      <c r="S343">
        <v>56457.600607654924</v>
      </c>
      <c r="T343">
        <v>13.206230222621066</v>
      </c>
      <c r="U343">
        <v>16.531005734010193</v>
      </c>
      <c r="V343">
        <v>18.904</v>
      </c>
      <c r="W343">
        <v>149.08992615848496</v>
      </c>
      <c r="X343">
        <v>0.11557493066657404</v>
      </c>
      <c r="Y343">
        <v>0.16372751201564745</v>
      </c>
      <c r="Z343">
        <v>0.28500146781301416</v>
      </c>
      <c r="AA343">
        <v>160.17186930089673</v>
      </c>
      <c r="AB343">
        <v>5.7176886578195525</v>
      </c>
      <c r="AC343">
        <v>1.3323746535298284</v>
      </c>
      <c r="AD343">
        <v>2.9105271895668801</v>
      </c>
      <c r="AE343">
        <v>1.2596827123956189</v>
      </c>
      <c r="AF343">
        <v>86.45</v>
      </c>
      <c r="AG343">
        <v>2.8845487050434437E-2</v>
      </c>
      <c r="AH343">
        <v>24.6935</v>
      </c>
      <c r="AI343">
        <v>3.254559665709118</v>
      </c>
      <c r="AJ343">
        <v>38435.197499999776</v>
      </c>
      <c r="AK343">
        <v>0.48533831760306262</v>
      </c>
      <c r="AL343">
        <v>28382891.406999998</v>
      </c>
      <c r="AM343">
        <v>2818.3959640999997</v>
      </c>
    </row>
    <row r="344" spans="1:39" ht="15" x14ac:dyDescent="0.25">
      <c r="A344" t="s">
        <v>518</v>
      </c>
      <c r="B344">
        <v>749665.95</v>
      </c>
      <c r="C344">
        <v>0.3963165975676794</v>
      </c>
      <c r="D344">
        <v>709893.85</v>
      </c>
      <c r="E344">
        <v>3.2051047475721299E-3</v>
      </c>
      <c r="F344">
        <v>0.70381452910612363</v>
      </c>
      <c r="G344">
        <v>66.21052631578948</v>
      </c>
      <c r="H344">
        <v>51.9895</v>
      </c>
      <c r="I344">
        <v>0</v>
      </c>
      <c r="J344">
        <v>67.24799999999999</v>
      </c>
      <c r="K344">
        <v>10167.679138118627</v>
      </c>
      <c r="L344">
        <v>2015.91785235</v>
      </c>
      <c r="M344">
        <v>2340.7283737389271</v>
      </c>
      <c r="N344">
        <v>0.29799850326227501</v>
      </c>
      <c r="O344">
        <v>0.11385645723730128</v>
      </c>
      <c r="P344">
        <v>1.2929084024736746E-2</v>
      </c>
      <c r="Q344">
        <v>8756.7639720447787</v>
      </c>
      <c r="R344">
        <v>119.83150000000001</v>
      </c>
      <c r="S344">
        <v>58910.490276763623</v>
      </c>
      <c r="T344">
        <v>13.939573484434392</v>
      </c>
      <c r="U344">
        <v>16.822937644525858</v>
      </c>
      <c r="V344">
        <v>13.715999999999999</v>
      </c>
      <c r="W344">
        <v>146.97563811242344</v>
      </c>
      <c r="X344">
        <v>0.11050469318948525</v>
      </c>
      <c r="Y344">
        <v>0.16412816656200752</v>
      </c>
      <c r="Z344">
        <v>0.28012503336809946</v>
      </c>
      <c r="AA344">
        <v>164.10700942716912</v>
      </c>
      <c r="AB344">
        <v>5.6486975564968018</v>
      </c>
      <c r="AC344">
        <v>1.229291968215944</v>
      </c>
      <c r="AD344">
        <v>2.6254697987236502</v>
      </c>
      <c r="AE344">
        <v>1.1961818590950988</v>
      </c>
      <c r="AF344">
        <v>63.65</v>
      </c>
      <c r="AG344">
        <v>3.2554904343307593E-2</v>
      </c>
      <c r="AH344">
        <v>27.002499999999998</v>
      </c>
      <c r="AI344">
        <v>3.995238160778841</v>
      </c>
      <c r="AJ344">
        <v>-17035.357999999775</v>
      </c>
      <c r="AK344">
        <v>0.39011069334712772</v>
      </c>
      <c r="AL344">
        <v>20497205.8915</v>
      </c>
      <c r="AM344">
        <v>2015.91785235</v>
      </c>
    </row>
    <row r="345" spans="1:39" ht="15" x14ac:dyDescent="0.25">
      <c r="A345" t="s">
        <v>519</v>
      </c>
      <c r="B345">
        <v>560866.55000000005</v>
      </c>
      <c r="C345">
        <v>0.41545989428570579</v>
      </c>
      <c r="D345">
        <v>573580.4</v>
      </c>
      <c r="E345">
        <v>5.1835612444593908E-3</v>
      </c>
      <c r="F345">
        <v>0.65008552511239115</v>
      </c>
      <c r="G345">
        <v>22.157894736842106</v>
      </c>
      <c r="H345">
        <v>16.927999999999997</v>
      </c>
      <c r="I345">
        <v>0.15</v>
      </c>
      <c r="J345">
        <v>25.299499999999995</v>
      </c>
      <c r="K345">
        <v>11681.617173815503</v>
      </c>
      <c r="L345">
        <v>695.91019420000009</v>
      </c>
      <c r="M345">
        <v>828.83518916091123</v>
      </c>
      <c r="N345">
        <v>0.40664324313471883</v>
      </c>
      <c r="O345">
        <v>0.13956500157560134</v>
      </c>
      <c r="P345">
        <v>4.1126019906779516E-3</v>
      </c>
      <c r="Q345">
        <v>9808.1700467253613</v>
      </c>
      <c r="R345">
        <v>48.360999999999997</v>
      </c>
      <c r="S345">
        <v>52331.770714005084</v>
      </c>
      <c r="T345">
        <v>13.843799756001737</v>
      </c>
      <c r="U345">
        <v>14.389904968879881</v>
      </c>
      <c r="V345">
        <v>7.2705000000000002</v>
      </c>
      <c r="W345">
        <v>95.716965023038298</v>
      </c>
      <c r="X345">
        <v>0.11717922941947527</v>
      </c>
      <c r="Y345">
        <v>0.15770887324148714</v>
      </c>
      <c r="Z345">
        <v>0.28210059473180116</v>
      </c>
      <c r="AA345">
        <v>218.93687040344267</v>
      </c>
      <c r="AB345">
        <v>5.5696064495761375</v>
      </c>
      <c r="AC345">
        <v>1.3528806402451035</v>
      </c>
      <c r="AD345">
        <v>2.3369500276974859</v>
      </c>
      <c r="AE345">
        <v>1.1953790455499103</v>
      </c>
      <c r="AF345">
        <v>57.95</v>
      </c>
      <c r="AG345">
        <v>4.6715787422184699E-2</v>
      </c>
      <c r="AH345">
        <v>9.6470000000000002</v>
      </c>
      <c r="AI345">
        <v>3.4359511937933678</v>
      </c>
      <c r="AJ345">
        <v>-6075.0905000000494</v>
      </c>
      <c r="AK345">
        <v>0.55765377153379314</v>
      </c>
      <c r="AL345">
        <v>8129356.4760000007</v>
      </c>
      <c r="AM345">
        <v>695.91019420000009</v>
      </c>
    </row>
    <row r="346" spans="1:39" ht="15" x14ac:dyDescent="0.25">
      <c r="A346" t="s">
        <v>520</v>
      </c>
      <c r="B346">
        <v>447737</v>
      </c>
      <c r="C346">
        <v>0.48764792412738317</v>
      </c>
      <c r="D346">
        <v>448339.35</v>
      </c>
      <c r="E346">
        <v>1.4274705466977094E-3</v>
      </c>
      <c r="F346">
        <v>0.64629484320607422</v>
      </c>
      <c r="G346">
        <v>20.45</v>
      </c>
      <c r="H346">
        <v>13.896111111111111</v>
      </c>
      <c r="I346">
        <v>0</v>
      </c>
      <c r="J346">
        <v>77.596499999999992</v>
      </c>
      <c r="K346">
        <v>10059.041079864095</v>
      </c>
      <c r="L346">
        <v>779.58330210000008</v>
      </c>
      <c r="M346">
        <v>899.48376480069203</v>
      </c>
      <c r="N346">
        <v>0.27959177609738084</v>
      </c>
      <c r="O346">
        <v>0.12387746978399526</v>
      </c>
      <c r="P346">
        <v>1.8340099077912254E-3</v>
      </c>
      <c r="Q346">
        <v>8718.1789909655618</v>
      </c>
      <c r="R346">
        <v>50.455500000000001</v>
      </c>
      <c r="S346">
        <v>52707.213136922641</v>
      </c>
      <c r="T346">
        <v>14.595039192952203</v>
      </c>
      <c r="U346">
        <v>15.450908267681418</v>
      </c>
      <c r="V346">
        <v>6.7380000000000013</v>
      </c>
      <c r="W346">
        <v>115.6995105520926</v>
      </c>
      <c r="X346">
        <v>0.11434902358676435</v>
      </c>
      <c r="Y346">
        <v>0.1514369302299729</v>
      </c>
      <c r="Z346">
        <v>0.2724445594166478</v>
      </c>
      <c r="AA346">
        <v>187.54365262334164</v>
      </c>
      <c r="AB346">
        <v>5.9564984518408624</v>
      </c>
      <c r="AC346">
        <v>1.4439100645049208</v>
      </c>
      <c r="AD346">
        <v>2.5262545834333636</v>
      </c>
      <c r="AE346">
        <v>1.3100149918355302</v>
      </c>
      <c r="AF346">
        <v>71.099999999999994</v>
      </c>
      <c r="AG346">
        <v>2.6014715538261634E-2</v>
      </c>
      <c r="AH346">
        <v>6.0670000000000002</v>
      </c>
      <c r="AI346">
        <v>4.4207664042954748</v>
      </c>
      <c r="AJ346">
        <v>-718.83449999999721</v>
      </c>
      <c r="AK346">
        <v>0.53309640475373588</v>
      </c>
      <c r="AL346">
        <v>7841860.4610000001</v>
      </c>
      <c r="AM346">
        <v>779.58330210000008</v>
      </c>
    </row>
    <row r="347" spans="1:39" ht="15" x14ac:dyDescent="0.25">
      <c r="A347" t="s">
        <v>521</v>
      </c>
      <c r="B347">
        <v>775418.7</v>
      </c>
      <c r="C347">
        <v>0.51578468564145064</v>
      </c>
      <c r="D347">
        <v>770577.2</v>
      </c>
      <c r="E347">
        <v>1.7706892598914261E-3</v>
      </c>
      <c r="F347">
        <v>0.63312210058381524</v>
      </c>
      <c r="G347">
        <v>17.7</v>
      </c>
      <c r="H347">
        <v>15.425000000000001</v>
      </c>
      <c r="I347">
        <v>0</v>
      </c>
      <c r="J347">
        <v>39.228999999999999</v>
      </c>
      <c r="K347">
        <v>11081.18222058227</v>
      </c>
      <c r="L347">
        <v>661.47678844999996</v>
      </c>
      <c r="M347">
        <v>767.03084982925532</v>
      </c>
      <c r="N347">
        <v>0.35369973570536706</v>
      </c>
      <c r="O347">
        <v>0.12711054789544673</v>
      </c>
      <c r="P347">
        <v>3.2722809595058283E-3</v>
      </c>
      <c r="Q347">
        <v>9556.2581728383921</v>
      </c>
      <c r="R347">
        <v>44.661000000000001</v>
      </c>
      <c r="S347">
        <v>53177.300732182441</v>
      </c>
      <c r="T347">
        <v>15.11161863818544</v>
      </c>
      <c r="U347">
        <v>14.811060846152124</v>
      </c>
      <c r="V347">
        <v>6.4849999999999994</v>
      </c>
      <c r="W347">
        <v>102.00104679259832</v>
      </c>
      <c r="X347">
        <v>0.11504593710303922</v>
      </c>
      <c r="Y347">
        <v>0.15878594922361422</v>
      </c>
      <c r="Z347">
        <v>0.27980171214425914</v>
      </c>
      <c r="AA347">
        <v>200.24731375742351</v>
      </c>
      <c r="AB347">
        <v>5.6720019334291871</v>
      </c>
      <c r="AC347">
        <v>1.3599754980694017</v>
      </c>
      <c r="AD347">
        <v>2.4129269218878755</v>
      </c>
      <c r="AE347">
        <v>1.303602976090023</v>
      </c>
      <c r="AF347">
        <v>74.55</v>
      </c>
      <c r="AG347">
        <v>3.5285641579520806E-2</v>
      </c>
      <c r="AH347">
        <v>5.2189999999999994</v>
      </c>
      <c r="AI347">
        <v>3.6403380382654</v>
      </c>
      <c r="AJ347">
        <v>-3042.8250000000116</v>
      </c>
      <c r="AK347">
        <v>0.57558751028881661</v>
      </c>
      <c r="AL347">
        <v>7329944.8275000006</v>
      </c>
      <c r="AM347">
        <v>661.47678844999996</v>
      </c>
    </row>
    <row r="348" spans="1:39" ht="15" x14ac:dyDescent="0.25">
      <c r="A348" t="s">
        <v>522</v>
      </c>
      <c r="B348">
        <v>758753.05</v>
      </c>
      <c r="C348">
        <v>0.3871361133232461</v>
      </c>
      <c r="D348">
        <v>739702.55</v>
      </c>
      <c r="E348">
        <v>1.035179672592318E-3</v>
      </c>
      <c r="F348">
        <v>0.70683118606184592</v>
      </c>
      <c r="G348">
        <v>45.842105263157897</v>
      </c>
      <c r="H348">
        <v>41.688999999999993</v>
      </c>
      <c r="I348">
        <v>0</v>
      </c>
      <c r="J348">
        <v>52.226500000000001</v>
      </c>
      <c r="K348">
        <v>9777.437637340674</v>
      </c>
      <c r="L348">
        <v>1510.5969625</v>
      </c>
      <c r="M348">
        <v>1725.3309621312958</v>
      </c>
      <c r="N348">
        <v>0.26911003486808605</v>
      </c>
      <c r="O348">
        <v>0.11428129629249137</v>
      </c>
      <c r="P348">
        <v>4.86588781287848E-3</v>
      </c>
      <c r="Q348">
        <v>8560.5416700775804</v>
      </c>
      <c r="R348">
        <v>89.672500000000014</v>
      </c>
      <c r="S348">
        <v>56529.335365134226</v>
      </c>
      <c r="T348">
        <v>14.055033594468757</v>
      </c>
      <c r="U348">
        <v>16.845710362708743</v>
      </c>
      <c r="V348">
        <v>12.401</v>
      </c>
      <c r="W348">
        <v>121.81251209579874</v>
      </c>
      <c r="X348">
        <v>0.11407930078657617</v>
      </c>
      <c r="Y348">
        <v>0.15682534022781783</v>
      </c>
      <c r="Z348">
        <v>0.27712258192066974</v>
      </c>
      <c r="AA348">
        <v>160.78034447921112</v>
      </c>
      <c r="AB348">
        <v>5.5979451284059296</v>
      </c>
      <c r="AC348">
        <v>1.1981729005497905</v>
      </c>
      <c r="AD348">
        <v>2.9309851433436966</v>
      </c>
      <c r="AE348">
        <v>1.1666114472286866</v>
      </c>
      <c r="AF348">
        <v>65.3</v>
      </c>
      <c r="AG348">
        <v>3.9094478561584947E-2</v>
      </c>
      <c r="AH348">
        <v>15.5845</v>
      </c>
      <c r="AI348">
        <v>3.9380332141417287</v>
      </c>
      <c r="AJ348">
        <v>546.92599999997765</v>
      </c>
      <c r="AK348">
        <v>0.42596313052702234</v>
      </c>
      <c r="AL348">
        <v>14769767.595999997</v>
      </c>
      <c r="AM348">
        <v>1510.5969625</v>
      </c>
    </row>
    <row r="349" spans="1:39" ht="15" x14ac:dyDescent="0.25">
      <c r="A349" t="s">
        <v>523</v>
      </c>
      <c r="B349">
        <v>592837.1</v>
      </c>
      <c r="C349">
        <v>0.49369237655412646</v>
      </c>
      <c r="D349">
        <v>596625.75</v>
      </c>
      <c r="E349">
        <v>6.5093496862061208E-3</v>
      </c>
      <c r="F349">
        <v>0.66752464094587716</v>
      </c>
      <c r="G349">
        <v>19.100000000000001</v>
      </c>
      <c r="H349">
        <v>12.562500000000002</v>
      </c>
      <c r="I349">
        <v>0</v>
      </c>
      <c r="J349">
        <v>39.234000000000002</v>
      </c>
      <c r="K349">
        <v>11370.893915827457</v>
      </c>
      <c r="L349">
        <v>720.86024680000003</v>
      </c>
      <c r="M349">
        <v>852.02447176496457</v>
      </c>
      <c r="N349">
        <v>0.38218741333427619</v>
      </c>
      <c r="O349">
        <v>0.14488920593644253</v>
      </c>
      <c r="P349">
        <v>3.6850412570149792E-3</v>
      </c>
      <c r="Q349">
        <v>9620.4107582970191</v>
      </c>
      <c r="R349">
        <v>51.962000000000003</v>
      </c>
      <c r="S349">
        <v>53380.167622493362</v>
      </c>
      <c r="T349">
        <v>13.927485470151264</v>
      </c>
      <c r="U349">
        <v>13.872834894730765</v>
      </c>
      <c r="V349">
        <v>8.8390000000000004</v>
      </c>
      <c r="W349">
        <v>81.554502409774869</v>
      </c>
      <c r="X349">
        <v>0.11614598426826135</v>
      </c>
      <c r="Y349">
        <v>0.16119234564292478</v>
      </c>
      <c r="Z349">
        <v>0.28318550733598025</v>
      </c>
      <c r="AA349">
        <v>201.85701825831353</v>
      </c>
      <c r="AB349">
        <v>5.4737928791490944</v>
      </c>
      <c r="AC349">
        <v>1.4577734867607677</v>
      </c>
      <c r="AD349">
        <v>2.3734796135267024</v>
      </c>
      <c r="AE349">
        <v>1.2994926625701972</v>
      </c>
      <c r="AF349">
        <v>75.900000000000006</v>
      </c>
      <c r="AG349">
        <v>2.9214098985124348E-2</v>
      </c>
      <c r="AH349">
        <v>5.9575000000000005</v>
      </c>
      <c r="AI349">
        <v>3.6168326226981935</v>
      </c>
      <c r="AJ349">
        <v>-10884.706500000029</v>
      </c>
      <c r="AK349">
        <v>0.56002379196378904</v>
      </c>
      <c r="AL349">
        <v>8196825.3944999995</v>
      </c>
      <c r="AM349">
        <v>720.86024680000003</v>
      </c>
    </row>
    <row r="350" spans="1:39" ht="15" x14ac:dyDescent="0.25">
      <c r="A350" t="s">
        <v>524</v>
      </c>
      <c r="B350">
        <v>617389.9</v>
      </c>
      <c r="C350">
        <v>0.51829249475167105</v>
      </c>
      <c r="D350">
        <v>557977.44999999995</v>
      </c>
      <c r="E350">
        <v>3.2010158379592178E-3</v>
      </c>
      <c r="F350">
        <v>0.69696109874793255</v>
      </c>
      <c r="G350">
        <v>43.736842105263158</v>
      </c>
      <c r="H350">
        <v>25.624500000000001</v>
      </c>
      <c r="I350">
        <v>0</v>
      </c>
      <c r="J350">
        <v>55.445999999999984</v>
      </c>
      <c r="K350">
        <v>11149.158727833179</v>
      </c>
      <c r="L350">
        <v>1519.7930918499999</v>
      </c>
      <c r="M350">
        <v>1763.3015167989397</v>
      </c>
      <c r="N350">
        <v>0.28510751751249974</v>
      </c>
      <c r="O350">
        <v>0.12187214022307245</v>
      </c>
      <c r="P350">
        <v>9.1343838674127608E-3</v>
      </c>
      <c r="Q350">
        <v>9609.4821294434842</v>
      </c>
      <c r="R350">
        <v>92.037499999999994</v>
      </c>
      <c r="S350">
        <v>62150.034318891754</v>
      </c>
      <c r="T350">
        <v>14.181176151025397</v>
      </c>
      <c r="U350">
        <v>16.512759384490018</v>
      </c>
      <c r="V350">
        <v>11.611500000000001</v>
      </c>
      <c r="W350">
        <v>130.88688729707616</v>
      </c>
      <c r="X350">
        <v>0.11511082346939712</v>
      </c>
      <c r="Y350">
        <v>0.15246018333917619</v>
      </c>
      <c r="Z350">
        <v>0.2733896737642641</v>
      </c>
      <c r="AA350">
        <v>196.38696319949983</v>
      </c>
      <c r="AB350">
        <v>5.4666185553504905</v>
      </c>
      <c r="AC350">
        <v>1.2923977631739199</v>
      </c>
      <c r="AD350">
        <v>2.8245457320234646</v>
      </c>
      <c r="AE350">
        <v>1.1044746133474588</v>
      </c>
      <c r="AF350">
        <v>55.4</v>
      </c>
      <c r="AG350">
        <v>5.9550463788733007E-2</v>
      </c>
      <c r="AH350">
        <v>20.410000000000004</v>
      </c>
      <c r="AI350">
        <v>4.2962716883152154</v>
      </c>
      <c r="AJ350">
        <v>-33259.407499999914</v>
      </c>
      <c r="AK350">
        <v>0.3912232109237781</v>
      </c>
      <c r="AL350">
        <v>16944414.414500002</v>
      </c>
      <c r="AM350">
        <v>1519.7930918499999</v>
      </c>
    </row>
    <row r="351" spans="1:39" ht="15" x14ac:dyDescent="0.25">
      <c r="A351" t="s">
        <v>525</v>
      </c>
      <c r="B351">
        <v>669983.6</v>
      </c>
      <c r="C351">
        <v>0.56797490676867923</v>
      </c>
      <c r="D351">
        <v>651350</v>
      </c>
      <c r="E351">
        <v>7.3967042212364734E-4</v>
      </c>
      <c r="F351">
        <v>0.62897707585137508</v>
      </c>
      <c r="G351">
        <v>20</v>
      </c>
      <c r="H351">
        <v>8.7894736842105257</v>
      </c>
      <c r="I351">
        <v>0</v>
      </c>
      <c r="J351">
        <v>38.059000000000012</v>
      </c>
      <c r="K351">
        <v>10949.594937278647</v>
      </c>
      <c r="L351">
        <v>552.01009180000005</v>
      </c>
      <c r="M351">
        <v>640.91787622825768</v>
      </c>
      <c r="N351">
        <v>0.31268196925018615</v>
      </c>
      <c r="O351">
        <v>0.12611691966172131</v>
      </c>
      <c r="P351">
        <v>5.2706367025154464E-3</v>
      </c>
      <c r="Q351">
        <v>9430.6729936603861</v>
      </c>
      <c r="R351">
        <v>39.424999999999997</v>
      </c>
      <c r="S351">
        <v>50012.217495244149</v>
      </c>
      <c r="T351">
        <v>15.651236525047558</v>
      </c>
      <c r="U351">
        <v>14.001524205453391</v>
      </c>
      <c r="V351">
        <v>6.1560000000000006</v>
      </c>
      <c r="W351">
        <v>89.670255328135141</v>
      </c>
      <c r="X351">
        <v>0.11510096973798982</v>
      </c>
      <c r="Y351">
        <v>0.14705869098081384</v>
      </c>
      <c r="Z351">
        <v>0.2746949889642416</v>
      </c>
      <c r="AA351">
        <v>210.62585943107212</v>
      </c>
      <c r="AB351">
        <v>5.9915976849956492</v>
      </c>
      <c r="AC351">
        <v>1.3341499609521486</v>
      </c>
      <c r="AD351">
        <v>2.4498271788529218</v>
      </c>
      <c r="AE351">
        <v>1.2771055269397955</v>
      </c>
      <c r="AF351">
        <v>58.75</v>
      </c>
      <c r="AG351">
        <v>2.7962811990872822E-2</v>
      </c>
      <c r="AH351">
        <v>4.8525000000000009</v>
      </c>
      <c r="AI351">
        <v>4.201360324246493</v>
      </c>
      <c r="AJ351">
        <v>-803.99300000001676</v>
      </c>
      <c r="AK351">
        <v>0.56599357748674162</v>
      </c>
      <c r="AL351">
        <v>6044286.9064999996</v>
      </c>
      <c r="AM351">
        <v>552.01009180000005</v>
      </c>
    </row>
    <row r="352" spans="1:39" ht="15" x14ac:dyDescent="0.25">
      <c r="A352" t="s">
        <v>526</v>
      </c>
      <c r="B352">
        <v>299494.05</v>
      </c>
      <c r="C352">
        <v>0.4392749247319222</v>
      </c>
      <c r="D352">
        <v>264601.40000000002</v>
      </c>
      <c r="E352">
        <v>9.6789505808661264E-4</v>
      </c>
      <c r="F352">
        <v>0.65246112850249083</v>
      </c>
      <c r="G352">
        <v>22.35</v>
      </c>
      <c r="H352">
        <v>16.860526315789471</v>
      </c>
      <c r="I352">
        <v>0</v>
      </c>
      <c r="J352">
        <v>43.113500000000002</v>
      </c>
      <c r="K352">
        <v>10628.769258364466</v>
      </c>
      <c r="L352">
        <v>669.86702179999997</v>
      </c>
      <c r="M352">
        <v>790.87762818335409</v>
      </c>
      <c r="N352">
        <v>0.38499935958483389</v>
      </c>
      <c r="O352">
        <v>0.1322101675673206</v>
      </c>
      <c r="P352">
        <v>4.0798860983724868E-3</v>
      </c>
      <c r="Q352">
        <v>9002.4825014387152</v>
      </c>
      <c r="R352">
        <v>44.908000000000001</v>
      </c>
      <c r="S352">
        <v>50147.936770731278</v>
      </c>
      <c r="T352">
        <v>14.999554645052106</v>
      </c>
      <c r="U352">
        <v>14.916429629464682</v>
      </c>
      <c r="V352">
        <v>6.3325000000000005</v>
      </c>
      <c r="W352">
        <v>105.78239586261348</v>
      </c>
      <c r="X352">
        <v>0.11573553463991462</v>
      </c>
      <c r="Y352">
        <v>0.16312576792917896</v>
      </c>
      <c r="Z352">
        <v>0.28619758075661333</v>
      </c>
      <c r="AA352">
        <v>206.15487179667574</v>
      </c>
      <c r="AB352">
        <v>5.8831263063795669</v>
      </c>
      <c r="AC352">
        <v>1.4134515865191222</v>
      </c>
      <c r="AD352">
        <v>2.5793234071718767</v>
      </c>
      <c r="AE352">
        <v>1.3562608953668285</v>
      </c>
      <c r="AF352">
        <v>79.315789473684205</v>
      </c>
      <c r="AG352">
        <v>1.5056517651519122E-2</v>
      </c>
      <c r="AH352">
        <v>5.4352631578947372</v>
      </c>
      <c r="AI352">
        <v>3.6954596190472606</v>
      </c>
      <c r="AJ352">
        <v>-496.83750000008149</v>
      </c>
      <c r="AK352">
        <v>0.53649288171136078</v>
      </c>
      <c r="AL352">
        <v>7119862.0084999995</v>
      </c>
      <c r="AM352">
        <v>669.86702179999997</v>
      </c>
    </row>
    <row r="353" spans="1:39" ht="15" x14ac:dyDescent="0.25">
      <c r="A353" t="s">
        <v>527</v>
      </c>
      <c r="B353">
        <v>592703.69999999995</v>
      </c>
      <c r="C353">
        <v>0.53340687894403527</v>
      </c>
      <c r="D353">
        <v>559959.35</v>
      </c>
      <c r="E353">
        <v>1.5014513110940683E-3</v>
      </c>
      <c r="F353">
        <v>0.62499063287323153</v>
      </c>
      <c r="G353">
        <v>20.399999999999999</v>
      </c>
      <c r="H353">
        <v>12.048500000000001</v>
      </c>
      <c r="I353">
        <v>0</v>
      </c>
      <c r="J353">
        <v>23.5565</v>
      </c>
      <c r="K353">
        <v>11022.341545394072</v>
      </c>
      <c r="L353">
        <v>696.62391860000002</v>
      </c>
      <c r="M353">
        <v>818.26576710372649</v>
      </c>
      <c r="N353">
        <v>0.37008400747725911</v>
      </c>
      <c r="O353">
        <v>0.14051992622752302</v>
      </c>
      <c r="P353">
        <v>4.1730251034765437E-3</v>
      </c>
      <c r="Q353">
        <v>9383.7810014685019</v>
      </c>
      <c r="R353">
        <v>50.087500000000006</v>
      </c>
      <c r="S353">
        <v>51736.426773146981</v>
      </c>
      <c r="T353">
        <v>14.878961816820562</v>
      </c>
      <c r="U353">
        <v>13.908139128525079</v>
      </c>
      <c r="V353">
        <v>7.548</v>
      </c>
      <c r="W353">
        <v>92.292517037625871</v>
      </c>
      <c r="X353">
        <v>0.11694915802024494</v>
      </c>
      <c r="Y353">
        <v>0.15551347449918027</v>
      </c>
      <c r="Z353">
        <v>0.27974997147820896</v>
      </c>
      <c r="AA353">
        <v>204.23868058669899</v>
      </c>
      <c r="AB353">
        <v>5.4425318541119108</v>
      </c>
      <c r="AC353">
        <v>1.4022635932373029</v>
      </c>
      <c r="AD353">
        <v>2.4302756478446526</v>
      </c>
      <c r="AE353">
        <v>1.2866853638719169</v>
      </c>
      <c r="AF353">
        <v>88.25</v>
      </c>
      <c r="AG353">
        <v>4.2295698134588791E-2</v>
      </c>
      <c r="AH353">
        <v>3.9820000000000002</v>
      </c>
      <c r="AI353">
        <v>3.3120866151536394</v>
      </c>
      <c r="AJ353">
        <v>4496.2305000000051</v>
      </c>
      <c r="AK353">
        <v>0.58000448909650748</v>
      </c>
      <c r="AL353">
        <v>7678426.7594999997</v>
      </c>
      <c r="AM353">
        <v>696.62391860000002</v>
      </c>
    </row>
    <row r="354" spans="1:39" ht="15" x14ac:dyDescent="0.25">
      <c r="A354" t="s">
        <v>528</v>
      </c>
      <c r="B354">
        <v>363314.25</v>
      </c>
      <c r="C354">
        <v>0.40652338112104708</v>
      </c>
      <c r="D354">
        <v>327362.7</v>
      </c>
      <c r="E354">
        <v>6.5181670446322522E-4</v>
      </c>
      <c r="F354">
        <v>0.66056759530202924</v>
      </c>
      <c r="G354">
        <v>30.75</v>
      </c>
      <c r="H354">
        <v>20.414999999999999</v>
      </c>
      <c r="I354">
        <v>0</v>
      </c>
      <c r="J354">
        <v>45.944499999999991</v>
      </c>
      <c r="K354">
        <v>10601.951737524168</v>
      </c>
      <c r="L354">
        <v>978.61765034999985</v>
      </c>
      <c r="M354">
        <v>1150.6497655103487</v>
      </c>
      <c r="N354">
        <v>0.36015129486367542</v>
      </c>
      <c r="O354">
        <v>0.13677960069709269</v>
      </c>
      <c r="P354">
        <v>1.5553257183289473E-3</v>
      </c>
      <c r="Q354">
        <v>9016.8680422910893</v>
      </c>
      <c r="R354">
        <v>62.561500000000002</v>
      </c>
      <c r="S354">
        <v>54269.314186840158</v>
      </c>
      <c r="T354">
        <v>14.823813367646236</v>
      </c>
      <c r="U354">
        <v>15.642490195247872</v>
      </c>
      <c r="V354">
        <v>9.3974999999999991</v>
      </c>
      <c r="W354">
        <v>104.13595640861929</v>
      </c>
      <c r="X354">
        <v>0.11588383534444811</v>
      </c>
      <c r="Y354">
        <v>0.16175219316734299</v>
      </c>
      <c r="Z354">
        <v>0.28445615139784358</v>
      </c>
      <c r="AA354">
        <v>185.57084059852207</v>
      </c>
      <c r="AB354">
        <v>6.3715283649104713</v>
      </c>
      <c r="AC354">
        <v>1.4810943465109867</v>
      </c>
      <c r="AD354">
        <v>2.6007793212553327</v>
      </c>
      <c r="AE354">
        <v>1.4143840191287615</v>
      </c>
      <c r="AF354">
        <v>98.421052631578945</v>
      </c>
      <c r="AG354">
        <v>1.6950085048565329E-2</v>
      </c>
      <c r="AH354">
        <v>5.7505263157894744</v>
      </c>
      <c r="AI354">
        <v>3.3600917547943192</v>
      </c>
      <c r="AJ354">
        <v>-275.65850000001956</v>
      </c>
      <c r="AK354">
        <v>0.50663669404878231</v>
      </c>
      <c r="AL354">
        <v>10375257.0985</v>
      </c>
      <c r="AM354">
        <v>978.61765034999985</v>
      </c>
    </row>
    <row r="355" spans="1:39" ht="15" x14ac:dyDescent="0.25">
      <c r="A355" t="s">
        <v>529</v>
      </c>
      <c r="B355">
        <v>873465.95</v>
      </c>
      <c r="C355">
        <v>0.4834024886187927</v>
      </c>
      <c r="D355">
        <v>790390.3</v>
      </c>
      <c r="E355">
        <v>3.0322099590495018E-3</v>
      </c>
      <c r="F355">
        <v>0.62376854174171181</v>
      </c>
      <c r="G355">
        <v>24.45</v>
      </c>
      <c r="H355">
        <v>19.527999999999999</v>
      </c>
      <c r="I355">
        <v>0</v>
      </c>
      <c r="J355">
        <v>12.885000000000005</v>
      </c>
      <c r="K355">
        <v>11611.595166533963</v>
      </c>
      <c r="L355">
        <v>715.62876270000004</v>
      </c>
      <c r="M355">
        <v>876.57377970877894</v>
      </c>
      <c r="N355">
        <v>0.53175320031054429</v>
      </c>
      <c r="O355">
        <v>0.15068189160418718</v>
      </c>
      <c r="P355">
        <v>5.178231218682122E-3</v>
      </c>
      <c r="Q355">
        <v>9479.6258733185787</v>
      </c>
      <c r="R355">
        <v>52.414000000000001</v>
      </c>
      <c r="S355">
        <v>49169.64814744152</v>
      </c>
      <c r="T355">
        <v>13.551722822146756</v>
      </c>
      <c r="U355">
        <v>13.653389603922616</v>
      </c>
      <c r="V355">
        <v>8.1530000000000005</v>
      </c>
      <c r="W355">
        <v>87.774900367962715</v>
      </c>
      <c r="X355">
        <v>0.11091619508384969</v>
      </c>
      <c r="Y355">
        <v>0.17686826793853574</v>
      </c>
      <c r="Z355">
        <v>0.29335487958443435</v>
      </c>
      <c r="AA355">
        <v>194.02168727279974</v>
      </c>
      <c r="AB355">
        <v>6.6381311798916069</v>
      </c>
      <c r="AC355">
        <v>1.5232244260789713</v>
      </c>
      <c r="AD355">
        <v>2.6977073515907746</v>
      </c>
      <c r="AE355">
        <v>1.5350977153536653</v>
      </c>
      <c r="AF355">
        <v>88.94736842105263</v>
      </c>
      <c r="AG355">
        <v>1.1393649757983669E-2</v>
      </c>
      <c r="AH355">
        <v>5.0805263157894736</v>
      </c>
      <c r="AI355">
        <v>3.3681137054417651</v>
      </c>
      <c r="AJ355">
        <v>-17341.438000000024</v>
      </c>
      <c r="AK355">
        <v>0.58357888209757014</v>
      </c>
      <c r="AL355">
        <v>8309591.4820000008</v>
      </c>
      <c r="AM355">
        <v>715.62876270000004</v>
      </c>
    </row>
    <row r="356" spans="1:39" ht="15" x14ac:dyDescent="0.25">
      <c r="A356" t="s">
        <v>530</v>
      </c>
      <c r="B356">
        <v>698199.45</v>
      </c>
      <c r="C356">
        <v>0.43219401662090701</v>
      </c>
      <c r="D356">
        <v>724911.95</v>
      </c>
      <c r="E356">
        <v>6.2321226563147028E-3</v>
      </c>
      <c r="F356">
        <v>0.64605497316522043</v>
      </c>
      <c r="G356">
        <v>29.35</v>
      </c>
      <c r="H356">
        <v>18.890999999999998</v>
      </c>
      <c r="I356">
        <v>0</v>
      </c>
      <c r="J356">
        <v>23.740999999999985</v>
      </c>
      <c r="K356">
        <v>11334.476704014091</v>
      </c>
      <c r="L356">
        <v>826.86952059999999</v>
      </c>
      <c r="M356">
        <v>991.38306424886684</v>
      </c>
      <c r="N356">
        <v>0.42371649337826617</v>
      </c>
      <c r="O356">
        <v>0.14589466088006633</v>
      </c>
      <c r="P356">
        <v>2.9817094941544998E-3</v>
      </c>
      <c r="Q356">
        <v>9453.5943334889507</v>
      </c>
      <c r="R356">
        <v>53.785000000000004</v>
      </c>
      <c r="S356">
        <v>52092.407437017748</v>
      </c>
      <c r="T356">
        <v>14.359951659384587</v>
      </c>
      <c r="U356">
        <v>15.373608266245236</v>
      </c>
      <c r="V356">
        <v>8.245000000000001</v>
      </c>
      <c r="W356">
        <v>100.28738879320801</v>
      </c>
      <c r="X356">
        <v>0.10599280970396791</v>
      </c>
      <c r="Y356">
        <v>0.19311251953305764</v>
      </c>
      <c r="Z356">
        <v>0.30512382680081929</v>
      </c>
      <c r="AA356">
        <v>203.01588801845116</v>
      </c>
      <c r="AB356">
        <v>5.7799962857644109</v>
      </c>
      <c r="AC356">
        <v>1.2671479466115121</v>
      </c>
      <c r="AD356">
        <v>2.691310225645025</v>
      </c>
      <c r="AE356">
        <v>1.3136478065696278</v>
      </c>
      <c r="AF356">
        <v>91.85</v>
      </c>
      <c r="AG356">
        <v>2.6423246556688412E-2</v>
      </c>
      <c r="AH356">
        <v>7.7240000000000011</v>
      </c>
      <c r="AI356">
        <v>3.2932639223514837</v>
      </c>
      <c r="AJ356">
        <v>-22405.50600000011</v>
      </c>
      <c r="AK356">
        <v>0.50005101668811525</v>
      </c>
      <c r="AL356">
        <v>9372133.318500001</v>
      </c>
      <c r="AM356">
        <v>826.86952059999999</v>
      </c>
    </row>
    <row r="357" spans="1:39" ht="15" x14ac:dyDescent="0.25">
      <c r="A357" t="s">
        <v>531</v>
      </c>
      <c r="B357">
        <v>663101.1</v>
      </c>
      <c r="C357">
        <v>0.50433048442759076</v>
      </c>
      <c r="D357">
        <v>656360.65</v>
      </c>
      <c r="E357">
        <v>6.1972698858573042E-3</v>
      </c>
      <c r="F357">
        <v>0.65675288722567549</v>
      </c>
      <c r="G357">
        <v>19.05</v>
      </c>
      <c r="H357">
        <v>12.112500000000001</v>
      </c>
      <c r="I357">
        <v>0</v>
      </c>
      <c r="J357">
        <v>39.3245</v>
      </c>
      <c r="K357">
        <v>11304.400366129552</v>
      </c>
      <c r="L357">
        <v>676.94000165</v>
      </c>
      <c r="M357">
        <v>798.3094161796846</v>
      </c>
      <c r="N357">
        <v>0.39037406824221166</v>
      </c>
      <c r="O357">
        <v>0.14110674981117066</v>
      </c>
      <c r="P357">
        <v>5.0320556352071201E-3</v>
      </c>
      <c r="Q357">
        <v>9585.7579121647104</v>
      </c>
      <c r="R357">
        <v>48.527000000000001</v>
      </c>
      <c r="S357">
        <v>52429.962489954036</v>
      </c>
      <c r="T357">
        <v>14.71861025820677</v>
      </c>
      <c r="U357">
        <v>13.949759961464752</v>
      </c>
      <c r="V357">
        <v>8.1490000000000009</v>
      </c>
      <c r="W357">
        <v>83.070315578598596</v>
      </c>
      <c r="X357">
        <v>0.11536985893308191</v>
      </c>
      <c r="Y357">
        <v>0.15832716116820847</v>
      </c>
      <c r="Z357">
        <v>0.28406310773690047</v>
      </c>
      <c r="AA357">
        <v>203.25191252494213</v>
      </c>
      <c r="AB357">
        <v>5.7118893613495523</v>
      </c>
      <c r="AC357">
        <v>1.4374126885547467</v>
      </c>
      <c r="AD357">
        <v>2.4381667549123529</v>
      </c>
      <c r="AE357">
        <v>1.2989437197488418</v>
      </c>
      <c r="AF357">
        <v>76.3</v>
      </c>
      <c r="AG357">
        <v>2.3013416240253444E-2</v>
      </c>
      <c r="AH357">
        <v>5.6074999999999999</v>
      </c>
      <c r="AI357">
        <v>3.5860446658171043</v>
      </c>
      <c r="AJ357">
        <v>-6146.1019999999553</v>
      </c>
      <c r="AK357">
        <v>0.56814898933484792</v>
      </c>
      <c r="AL357">
        <v>7652400.8025000002</v>
      </c>
      <c r="AM357">
        <v>676.94000165</v>
      </c>
    </row>
    <row r="358" spans="1:39" ht="15" x14ac:dyDescent="0.25">
      <c r="A358" t="s">
        <v>532</v>
      </c>
      <c r="B358">
        <v>675130.25</v>
      </c>
      <c r="C358">
        <v>0.38950925139883458</v>
      </c>
      <c r="D358">
        <v>640316.4</v>
      </c>
      <c r="E358">
        <v>4.3686285652805102E-3</v>
      </c>
      <c r="F358">
        <v>0.67143334594378279</v>
      </c>
      <c r="G358">
        <v>41.05</v>
      </c>
      <c r="H358">
        <v>25.935499999999998</v>
      </c>
      <c r="I358">
        <v>0</v>
      </c>
      <c r="J358">
        <v>34.783000000000015</v>
      </c>
      <c r="K358">
        <v>10394.100664281717</v>
      </c>
      <c r="L358">
        <v>1077.6423081500002</v>
      </c>
      <c r="M358">
        <v>1258.2276492806006</v>
      </c>
      <c r="N358">
        <v>0.34452166372102172</v>
      </c>
      <c r="O358">
        <v>0.13201628237316532</v>
      </c>
      <c r="P358">
        <v>2.3817075300302188E-3</v>
      </c>
      <c r="Q358">
        <v>8902.3020892954537</v>
      </c>
      <c r="R358">
        <v>69.260000000000005</v>
      </c>
      <c r="S358">
        <v>52996.656071325451</v>
      </c>
      <c r="T358">
        <v>13.74891712388103</v>
      </c>
      <c r="U358">
        <v>15.559374937193185</v>
      </c>
      <c r="V358">
        <v>9.9195000000000011</v>
      </c>
      <c r="W358">
        <v>108.638772937144</v>
      </c>
      <c r="X358">
        <v>0.11583607136816491</v>
      </c>
      <c r="Y358">
        <v>0.16376183056141655</v>
      </c>
      <c r="Z358">
        <v>0.28726548545732034</v>
      </c>
      <c r="AA358">
        <v>171.20560190025424</v>
      </c>
      <c r="AB358">
        <v>6.0693398885843992</v>
      </c>
      <c r="AC358">
        <v>1.496301832427815</v>
      </c>
      <c r="AD358">
        <v>2.5935419141846214</v>
      </c>
      <c r="AE358">
        <v>1.2860607076755139</v>
      </c>
      <c r="AF358">
        <v>90</v>
      </c>
      <c r="AG358">
        <v>3.6915417191928507E-2</v>
      </c>
      <c r="AH358">
        <v>7.2590000000000003</v>
      </c>
      <c r="AI358">
        <v>3.4241070622502261</v>
      </c>
      <c r="AJ358">
        <v>-2341.7615000000224</v>
      </c>
      <c r="AK358">
        <v>0.49315322325281685</v>
      </c>
      <c r="AL358">
        <v>11201122.631000001</v>
      </c>
      <c r="AM358">
        <v>1077.6423081500002</v>
      </c>
    </row>
    <row r="359" spans="1:39" ht="15" x14ac:dyDescent="0.25">
      <c r="A359" t="s">
        <v>533</v>
      </c>
      <c r="B359">
        <v>729961.05</v>
      </c>
      <c r="C359">
        <v>0.49331399701951723</v>
      </c>
      <c r="D359">
        <v>691997.25</v>
      </c>
      <c r="E359">
        <v>5.7932029794354901E-3</v>
      </c>
      <c r="F359">
        <v>0.65214427856685031</v>
      </c>
      <c r="G359">
        <v>21.3</v>
      </c>
      <c r="H359">
        <v>14.228</v>
      </c>
      <c r="I359">
        <v>0</v>
      </c>
      <c r="J359">
        <v>24.109999999999985</v>
      </c>
      <c r="K359">
        <v>11006.243840866146</v>
      </c>
      <c r="L359">
        <v>800.94693430000007</v>
      </c>
      <c r="M359">
        <v>945.73315898955809</v>
      </c>
      <c r="N359">
        <v>0.36622713227107723</v>
      </c>
      <c r="O359">
        <v>0.14549602796325975</v>
      </c>
      <c r="P359">
        <v>3.7821229725381071E-3</v>
      </c>
      <c r="Q359">
        <v>9321.2521721439716</v>
      </c>
      <c r="R359">
        <v>56.080500000000008</v>
      </c>
      <c r="S359">
        <v>53269.93100097181</v>
      </c>
      <c r="T359">
        <v>14.151977960253562</v>
      </c>
      <c r="U359">
        <v>14.282093317641605</v>
      </c>
      <c r="V359">
        <v>8.9629999999999992</v>
      </c>
      <c r="W359">
        <v>89.361478779426534</v>
      </c>
      <c r="X359">
        <v>0.11662354641767764</v>
      </c>
      <c r="Y359">
        <v>0.15826213114089283</v>
      </c>
      <c r="Z359">
        <v>0.2812585232608093</v>
      </c>
      <c r="AA359">
        <v>189.31659952294041</v>
      </c>
      <c r="AB359">
        <v>5.9809706062451635</v>
      </c>
      <c r="AC359">
        <v>1.4833347523338489</v>
      </c>
      <c r="AD359">
        <v>2.4446774917390757</v>
      </c>
      <c r="AE359">
        <v>1.3532937264564571</v>
      </c>
      <c r="AF359">
        <v>87.2</v>
      </c>
      <c r="AG359">
        <v>3.6942858069320954E-2</v>
      </c>
      <c r="AH359">
        <v>4.7134999999999998</v>
      </c>
      <c r="AI359">
        <v>3.5083545097786137</v>
      </c>
      <c r="AJ359">
        <v>-8258.7330000000075</v>
      </c>
      <c r="AK359">
        <v>0.55193419322636394</v>
      </c>
      <c r="AL359">
        <v>8815417.2624999993</v>
      </c>
      <c r="AM359">
        <v>800.94693430000007</v>
      </c>
    </row>
    <row r="360" spans="1:39" ht="15" x14ac:dyDescent="0.25">
      <c r="A360" t="s">
        <v>534</v>
      </c>
      <c r="B360">
        <v>522717.45</v>
      </c>
      <c r="C360">
        <v>0.43565769392900189</v>
      </c>
      <c r="D360">
        <v>499146.4</v>
      </c>
      <c r="E360">
        <v>1.1134093468781899E-3</v>
      </c>
      <c r="F360">
        <v>0.6316402551230057</v>
      </c>
      <c r="G360">
        <v>25.2</v>
      </c>
      <c r="H360">
        <v>23.6325</v>
      </c>
      <c r="I360">
        <v>0</v>
      </c>
      <c r="J360">
        <v>21.802999999999997</v>
      </c>
      <c r="K360">
        <v>10817.752015816823</v>
      </c>
      <c r="L360">
        <v>846.30136290000007</v>
      </c>
      <c r="M360">
        <v>1026.6091371263524</v>
      </c>
      <c r="N360">
        <v>0.48110024424964798</v>
      </c>
      <c r="O360">
        <v>0.14588708403697645</v>
      </c>
      <c r="P360">
        <v>1.7731538265020087E-3</v>
      </c>
      <c r="Q360">
        <v>8917.7837439929353</v>
      </c>
      <c r="R360">
        <v>56.292499999999997</v>
      </c>
      <c r="S360">
        <v>52684.480454767523</v>
      </c>
      <c r="T360">
        <v>14.341164453524005</v>
      </c>
      <c r="U360">
        <v>15.033998541546387</v>
      </c>
      <c r="V360">
        <v>7.5539999999999994</v>
      </c>
      <c r="W360">
        <v>112.03354023034154</v>
      </c>
      <c r="X360">
        <v>0.11622429917855032</v>
      </c>
      <c r="Y360">
        <v>0.16524477351029271</v>
      </c>
      <c r="Z360">
        <v>0.28965079896359419</v>
      </c>
      <c r="AA360">
        <v>205.06105461690734</v>
      </c>
      <c r="AB360">
        <v>5.5542736674878839</v>
      </c>
      <c r="AC360">
        <v>1.5397203149989238</v>
      </c>
      <c r="AD360">
        <v>2.5195767400037283</v>
      </c>
      <c r="AE360">
        <v>1.43498815963591</v>
      </c>
      <c r="AF360">
        <v>93.421052631578945</v>
      </c>
      <c r="AG360">
        <v>1.9340380216891946E-2</v>
      </c>
      <c r="AH360">
        <v>5.4305263157894741</v>
      </c>
      <c r="AI360">
        <v>3.1008338694823956</v>
      </c>
      <c r="AJ360">
        <v>-6313.511000000115</v>
      </c>
      <c r="AK360">
        <v>0.5712586150018647</v>
      </c>
      <c r="AL360">
        <v>9155078.2745000012</v>
      </c>
      <c r="AM360">
        <v>846.30136290000007</v>
      </c>
    </row>
    <row r="361" spans="1:39" ht="15" x14ac:dyDescent="0.25">
      <c r="A361" t="s">
        <v>535</v>
      </c>
      <c r="B361">
        <v>355221.7</v>
      </c>
      <c r="C361">
        <v>0.37689173716821722</v>
      </c>
      <c r="D361">
        <v>301865.8</v>
      </c>
      <c r="E361">
        <v>1.6095089133199355E-3</v>
      </c>
      <c r="F361">
        <v>0.65790374436866395</v>
      </c>
      <c r="G361">
        <v>30.35</v>
      </c>
      <c r="H361">
        <v>24.048000000000002</v>
      </c>
      <c r="I361">
        <v>0</v>
      </c>
      <c r="J361">
        <v>50.875</v>
      </c>
      <c r="K361">
        <v>10342.381366470401</v>
      </c>
      <c r="L361">
        <v>1039.9002366</v>
      </c>
      <c r="M361">
        <v>1231.3252358554441</v>
      </c>
      <c r="N361">
        <v>0.37981990011983052</v>
      </c>
      <c r="O361">
        <v>0.13693724435104146</v>
      </c>
      <c r="P361">
        <v>1.0051330533565918E-3</v>
      </c>
      <c r="Q361">
        <v>8734.528065225677</v>
      </c>
      <c r="R361">
        <v>66.387</v>
      </c>
      <c r="S361">
        <v>53823.070631298302</v>
      </c>
      <c r="T361">
        <v>14.755901004714778</v>
      </c>
      <c r="U361">
        <v>15.664214930634005</v>
      </c>
      <c r="V361">
        <v>9.1585000000000001</v>
      </c>
      <c r="W361">
        <v>113.54482028716491</v>
      </c>
      <c r="X361">
        <v>0.11365699223896057</v>
      </c>
      <c r="Y361">
        <v>0.16660364458849275</v>
      </c>
      <c r="Z361">
        <v>0.28577202256252432</v>
      </c>
      <c r="AA361">
        <v>188.7949854131229</v>
      </c>
      <c r="AB361">
        <v>5.8923615868244941</v>
      </c>
      <c r="AC361">
        <v>1.4712294225045393</v>
      </c>
      <c r="AD361">
        <v>2.6271249228650322</v>
      </c>
      <c r="AE361">
        <v>1.4163324751461857</v>
      </c>
      <c r="AF361">
        <v>92.84210526315789</v>
      </c>
      <c r="AG361">
        <v>1.4932738192131756E-2</v>
      </c>
      <c r="AH361">
        <v>6.4615789473684213</v>
      </c>
      <c r="AI361">
        <v>3.4687225919204683</v>
      </c>
      <c r="AJ361">
        <v>-11263.185999999987</v>
      </c>
      <c r="AK361">
        <v>0.48933540169558981</v>
      </c>
      <c r="AL361">
        <v>10755044.830000002</v>
      </c>
      <c r="AM361">
        <v>1039.9002366</v>
      </c>
    </row>
    <row r="362" spans="1:39" ht="15" x14ac:dyDescent="0.25">
      <c r="A362" t="s">
        <v>536</v>
      </c>
      <c r="B362">
        <v>496134.75</v>
      </c>
      <c r="C362">
        <v>0.36222926192253213</v>
      </c>
      <c r="D362">
        <v>491767.75</v>
      </c>
      <c r="E362">
        <v>1.771666641112199E-3</v>
      </c>
      <c r="F362">
        <v>0.66573589676706146</v>
      </c>
      <c r="G362">
        <v>28.1</v>
      </c>
      <c r="H362">
        <v>27.673999999999999</v>
      </c>
      <c r="I362">
        <v>0</v>
      </c>
      <c r="J362">
        <v>57.704999999999984</v>
      </c>
      <c r="K362">
        <v>10455.645583247482</v>
      </c>
      <c r="L362">
        <v>1115.3096720000001</v>
      </c>
      <c r="M362">
        <v>1341.4087346768147</v>
      </c>
      <c r="N362">
        <v>0.42797485042342581</v>
      </c>
      <c r="O362">
        <v>0.14126059847349734</v>
      </c>
      <c r="P362">
        <v>1.952304373094328E-3</v>
      </c>
      <c r="Q362">
        <v>8693.310505995436</v>
      </c>
      <c r="R362">
        <v>71.197000000000003</v>
      </c>
      <c r="S362">
        <v>53236.673300841314</v>
      </c>
      <c r="T362">
        <v>13.8545163419807</v>
      </c>
      <c r="U362">
        <v>15.665121732657271</v>
      </c>
      <c r="V362">
        <v>9.6579999999999995</v>
      </c>
      <c r="W362">
        <v>115.48039676951748</v>
      </c>
      <c r="X362">
        <v>0.11421771860132256</v>
      </c>
      <c r="Y362">
        <v>0.1708318786417734</v>
      </c>
      <c r="Z362">
        <v>0.29118750072983457</v>
      </c>
      <c r="AA362">
        <v>186.48466450311574</v>
      </c>
      <c r="AB362">
        <v>5.9099635387881477</v>
      </c>
      <c r="AC362">
        <v>1.4995928109365846</v>
      </c>
      <c r="AD362">
        <v>2.721355606076596</v>
      </c>
      <c r="AE362">
        <v>1.3701320076188237</v>
      </c>
      <c r="AF362">
        <v>88.84210526315789</v>
      </c>
      <c r="AG362">
        <v>1.2180972145494896E-2</v>
      </c>
      <c r="AH362">
        <v>8.6168421052631583</v>
      </c>
      <c r="AI362">
        <v>3.53796834791607</v>
      </c>
      <c r="AJ362">
        <v>-13032.816999999981</v>
      </c>
      <c r="AK362">
        <v>0.49770382417062803</v>
      </c>
      <c r="AL362">
        <v>11661282.645999998</v>
      </c>
      <c r="AM362">
        <v>1115.3096720000001</v>
      </c>
    </row>
    <row r="363" spans="1:39" ht="15" x14ac:dyDescent="0.25">
      <c r="A363" t="s">
        <v>537</v>
      </c>
      <c r="B363">
        <v>721776.8</v>
      </c>
      <c r="C363">
        <v>0.34828218974896996</v>
      </c>
      <c r="D363">
        <v>676914.7</v>
      </c>
      <c r="E363">
        <v>8.8116352905415335E-3</v>
      </c>
      <c r="F363">
        <v>0.66299383837530457</v>
      </c>
      <c r="G363">
        <v>52.65</v>
      </c>
      <c r="H363">
        <v>42.958500000000001</v>
      </c>
      <c r="I363">
        <v>0</v>
      </c>
      <c r="J363">
        <v>22.405499999999989</v>
      </c>
      <c r="K363">
        <v>10723.35728889565</v>
      </c>
      <c r="L363">
        <v>1472.7529401500001</v>
      </c>
      <c r="M363">
        <v>1756.3471041938933</v>
      </c>
      <c r="N363">
        <v>0.41359907275959013</v>
      </c>
      <c r="O363">
        <v>0.14454357648630362</v>
      </c>
      <c r="P363">
        <v>7.3239923044400119E-3</v>
      </c>
      <c r="Q363">
        <v>8991.8763425458601</v>
      </c>
      <c r="R363">
        <v>92.063000000000002</v>
      </c>
      <c r="S363">
        <v>54238.415096184137</v>
      </c>
      <c r="T363">
        <v>13.546158608778773</v>
      </c>
      <c r="U363">
        <v>15.997229507511161</v>
      </c>
      <c r="V363">
        <v>12.3515</v>
      </c>
      <c r="W363">
        <v>119.23676801603041</v>
      </c>
      <c r="X363">
        <v>0.10966023581767176</v>
      </c>
      <c r="Y363">
        <v>0.1864344251190066</v>
      </c>
      <c r="Z363">
        <v>0.30306227016627302</v>
      </c>
      <c r="AA363">
        <v>179.0603113466818</v>
      </c>
      <c r="AB363">
        <v>5.6907528546336215</v>
      </c>
      <c r="AC363">
        <v>1.2893103394010728</v>
      </c>
      <c r="AD363">
        <v>3.0458655591942105</v>
      </c>
      <c r="AE363">
        <v>1.4774991686426646</v>
      </c>
      <c r="AF363">
        <v>137.4</v>
      </c>
      <c r="AG363">
        <v>2.0900228700003128E-2</v>
      </c>
      <c r="AH363">
        <v>8.1150000000000002</v>
      </c>
      <c r="AI363">
        <v>3.266060682258296</v>
      </c>
      <c r="AJ363">
        <v>-33991.390500000096</v>
      </c>
      <c r="AK363">
        <v>0.486730954596794</v>
      </c>
      <c r="AL363">
        <v>15792855.975499999</v>
      </c>
      <c r="AM363">
        <v>1472.7529401500001</v>
      </c>
    </row>
    <row r="364" spans="1:39" ht="15" x14ac:dyDescent="0.25">
      <c r="A364" t="s">
        <v>539</v>
      </c>
      <c r="B364">
        <v>1080941.3500000001</v>
      </c>
      <c r="C364">
        <v>0.34068970594234321</v>
      </c>
      <c r="D364">
        <v>1121524.05</v>
      </c>
      <c r="E364">
        <v>1.5700179964234658E-3</v>
      </c>
      <c r="F364">
        <v>0.66693071841904583</v>
      </c>
      <c r="G364">
        <v>56.684210526315788</v>
      </c>
      <c r="H364">
        <v>41.402499999999996</v>
      </c>
      <c r="I364">
        <v>0</v>
      </c>
      <c r="J364">
        <v>11.321499999999986</v>
      </c>
      <c r="K364">
        <v>10008.143488402715</v>
      </c>
      <c r="L364">
        <v>1786.4821904999997</v>
      </c>
      <c r="M364">
        <v>2126.024328710781</v>
      </c>
      <c r="N364">
        <v>0.40840652987186893</v>
      </c>
      <c r="O364">
        <v>0.13453300409489866</v>
      </c>
      <c r="P364">
        <v>5.3074000683691691E-3</v>
      </c>
      <c r="Q364">
        <v>8409.7674050804599</v>
      </c>
      <c r="R364">
        <v>105.721</v>
      </c>
      <c r="S364">
        <v>54672.305232640603</v>
      </c>
      <c r="T364">
        <v>14.472526744922954</v>
      </c>
      <c r="U364">
        <v>16.898082599483544</v>
      </c>
      <c r="V364">
        <v>12.185500000000001</v>
      </c>
      <c r="W364">
        <v>146.60721271182962</v>
      </c>
      <c r="X364">
        <v>0.11294154931437987</v>
      </c>
      <c r="Y364">
        <v>0.1588923606050778</v>
      </c>
      <c r="Z364">
        <v>0.2905940966091527</v>
      </c>
      <c r="AA364">
        <v>174.57425641210162</v>
      </c>
      <c r="AB364">
        <v>5.7331748755426082</v>
      </c>
      <c r="AC364">
        <v>1.4157751083932022</v>
      </c>
      <c r="AD364">
        <v>2.7342108939577487</v>
      </c>
      <c r="AE364">
        <v>1.3729145244902925</v>
      </c>
      <c r="AF364">
        <v>118.45</v>
      </c>
      <c r="AG364">
        <v>2.4059266578632964E-2</v>
      </c>
      <c r="AH364">
        <v>9.8465000000000007</v>
      </c>
      <c r="AI364">
        <v>3.0556322247280194</v>
      </c>
      <c r="AJ364">
        <v>8364.3355000000447</v>
      </c>
      <c r="AK364">
        <v>0.5240496002458066</v>
      </c>
      <c r="AL364">
        <v>17879370.102000002</v>
      </c>
      <c r="AM364">
        <v>1786.4821904999997</v>
      </c>
    </row>
    <row r="365" spans="1:39" ht="15" x14ac:dyDescent="0.25">
      <c r="A365" t="s">
        <v>540</v>
      </c>
      <c r="B365">
        <v>796302.7</v>
      </c>
      <c r="C365">
        <v>0.47657970612207134</v>
      </c>
      <c r="D365">
        <v>807493.5</v>
      </c>
      <c r="E365">
        <v>8.2040354808818783E-4</v>
      </c>
      <c r="F365">
        <v>0.63923326679647474</v>
      </c>
      <c r="G365">
        <v>25.3</v>
      </c>
      <c r="H365">
        <v>15.363</v>
      </c>
      <c r="I365">
        <v>0</v>
      </c>
      <c r="J365">
        <v>43.175999999999974</v>
      </c>
      <c r="K365">
        <v>10679.708954428839</v>
      </c>
      <c r="L365">
        <v>738.56973374999995</v>
      </c>
      <c r="M365">
        <v>862.24819237630277</v>
      </c>
      <c r="N365">
        <v>0.34461495539181364</v>
      </c>
      <c r="O365">
        <v>0.13469657339583607</v>
      </c>
      <c r="P365">
        <v>1.7331034450882002E-3</v>
      </c>
      <c r="Q365">
        <v>9147.8415017165298</v>
      </c>
      <c r="R365">
        <v>48.681499999999993</v>
      </c>
      <c r="S365">
        <v>53763.358589299824</v>
      </c>
      <c r="T365">
        <v>14.791039717346424</v>
      </c>
      <c r="U365">
        <v>15.171466239741997</v>
      </c>
      <c r="V365">
        <v>7.4329999999999998</v>
      </c>
      <c r="W365">
        <v>99.363612774115452</v>
      </c>
      <c r="X365">
        <v>0.11288308214583288</v>
      </c>
      <c r="Y365">
        <v>0.16511411941627188</v>
      </c>
      <c r="Z365">
        <v>0.282772334074603</v>
      </c>
      <c r="AA365">
        <v>182.81780829879554</v>
      </c>
      <c r="AB365">
        <v>5.9132180313530149</v>
      </c>
      <c r="AC365">
        <v>1.4081897992722756</v>
      </c>
      <c r="AD365">
        <v>2.5698859755731776</v>
      </c>
      <c r="AE365">
        <v>1.2703259914168079</v>
      </c>
      <c r="AF365">
        <v>67.25</v>
      </c>
      <c r="AG365">
        <v>4.0311378824664276E-2</v>
      </c>
      <c r="AH365">
        <v>5.9949999999999992</v>
      </c>
      <c r="AI365">
        <v>3.7850341205788069</v>
      </c>
      <c r="AJ365">
        <v>-3284.8014999999432</v>
      </c>
      <c r="AK365">
        <v>0.5115480253578546</v>
      </c>
      <c r="AL365">
        <v>7887709.7990000006</v>
      </c>
      <c r="AM365">
        <v>738.56973374999995</v>
      </c>
    </row>
    <row r="366" spans="1:39" ht="15" x14ac:dyDescent="0.25">
      <c r="A366" t="s">
        <v>541</v>
      </c>
      <c r="B366">
        <v>283488.59999999998</v>
      </c>
      <c r="C366">
        <v>0.38496498344783642</v>
      </c>
      <c r="D366">
        <v>245961.2</v>
      </c>
      <c r="E366">
        <v>5.0267672696033174E-4</v>
      </c>
      <c r="F366">
        <v>0.66495046516468692</v>
      </c>
      <c r="G366">
        <v>30.55</v>
      </c>
      <c r="H366">
        <v>21.283499999999997</v>
      </c>
      <c r="I366">
        <v>0</v>
      </c>
      <c r="J366">
        <v>31.522999999999982</v>
      </c>
      <c r="K366">
        <v>10862.244205481886</v>
      </c>
      <c r="L366">
        <v>955.50431915000013</v>
      </c>
      <c r="M366">
        <v>1127.8648182859281</v>
      </c>
      <c r="N366">
        <v>0.37239973082124822</v>
      </c>
      <c r="O366">
        <v>0.1411679123753127</v>
      </c>
      <c r="P366">
        <v>1.4097999067113902E-3</v>
      </c>
      <c r="Q366">
        <v>9202.2741429007056</v>
      </c>
      <c r="R366">
        <v>62.395500000000006</v>
      </c>
      <c r="S366">
        <v>53659.183306488456</v>
      </c>
      <c r="T366">
        <v>14.699778028864262</v>
      </c>
      <c r="U366">
        <v>15.313673568606708</v>
      </c>
      <c r="V366">
        <v>9.2309999999999999</v>
      </c>
      <c r="W366">
        <v>103.51038014841293</v>
      </c>
      <c r="X366">
        <v>0.11515192008957534</v>
      </c>
      <c r="Y366">
        <v>0.16484545619743179</v>
      </c>
      <c r="Z366">
        <v>0.28703664093347891</v>
      </c>
      <c r="AA366">
        <v>191.32577041894166</v>
      </c>
      <c r="AB366">
        <v>6.2083656979879942</v>
      </c>
      <c r="AC366">
        <v>1.5058380768065223</v>
      </c>
      <c r="AD366">
        <v>2.6397511276575032</v>
      </c>
      <c r="AE366">
        <v>1.4422484884672715</v>
      </c>
      <c r="AF366">
        <v>104.84210526315789</v>
      </c>
      <c r="AG366">
        <v>2.8750565623688946E-2</v>
      </c>
      <c r="AH366">
        <v>5.4073684210526318</v>
      </c>
      <c r="AI366">
        <v>3.2452839215492855</v>
      </c>
      <c r="AJ366">
        <v>3633.9699999999721</v>
      </c>
      <c r="AK366">
        <v>0.53342162505353719</v>
      </c>
      <c r="AL366">
        <v>10378921.254000001</v>
      </c>
      <c r="AM366">
        <v>955.50431915000013</v>
      </c>
    </row>
    <row r="367" spans="1:39" ht="15" x14ac:dyDescent="0.25">
      <c r="A367" t="s">
        <v>542</v>
      </c>
      <c r="B367">
        <v>565800.9</v>
      </c>
      <c r="C367">
        <v>0.47007904878684015</v>
      </c>
      <c r="D367">
        <v>542639.30000000005</v>
      </c>
      <c r="E367">
        <v>9.1003288994093894E-4</v>
      </c>
      <c r="F367">
        <v>0.63639191651610316</v>
      </c>
      <c r="G367">
        <v>28</v>
      </c>
      <c r="H367">
        <v>22.531500000000001</v>
      </c>
      <c r="I367">
        <v>0</v>
      </c>
      <c r="J367">
        <v>28.275500000000008</v>
      </c>
      <c r="K367">
        <v>10723.601320406467</v>
      </c>
      <c r="L367">
        <v>908.74450330000002</v>
      </c>
      <c r="M367">
        <v>1097.9188114310989</v>
      </c>
      <c r="N367">
        <v>0.44025636611517766</v>
      </c>
      <c r="O367">
        <v>0.15070636257239411</v>
      </c>
      <c r="P367">
        <v>3.0514204927020883E-3</v>
      </c>
      <c r="Q367">
        <v>8875.896518065585</v>
      </c>
      <c r="R367">
        <v>59.591999999999999</v>
      </c>
      <c r="S367">
        <v>53195.62744160289</v>
      </c>
      <c r="T367">
        <v>14.130252382870182</v>
      </c>
      <c r="U367">
        <v>15.249437899382462</v>
      </c>
      <c r="V367">
        <v>8.168000000000001</v>
      </c>
      <c r="W367">
        <v>111.25667278403523</v>
      </c>
      <c r="X367">
        <v>0.11781199220245943</v>
      </c>
      <c r="Y367">
        <v>0.15839314433331841</v>
      </c>
      <c r="Z367">
        <v>0.28316359309412015</v>
      </c>
      <c r="AA367">
        <v>202.85476207072429</v>
      </c>
      <c r="AB367">
        <v>5.7439602827661336</v>
      </c>
      <c r="AC367">
        <v>1.4246374872079597</v>
      </c>
      <c r="AD367">
        <v>2.4119356211500125</v>
      </c>
      <c r="AE367">
        <v>1.4413315730760159</v>
      </c>
      <c r="AF367">
        <v>93.1</v>
      </c>
      <c r="AG367">
        <v>1.1646801086518704E-2</v>
      </c>
      <c r="AH367">
        <v>6.2255000000000003</v>
      </c>
      <c r="AI367">
        <v>3.3110633424821194</v>
      </c>
      <c r="AJ367">
        <v>-3037.4590000000317</v>
      </c>
      <c r="AK367">
        <v>0.53380668287656974</v>
      </c>
      <c r="AL367">
        <v>9745013.7555</v>
      </c>
      <c r="AM367">
        <v>908.74450330000002</v>
      </c>
    </row>
    <row r="368" spans="1:39" ht="15" x14ac:dyDescent="0.25">
      <c r="A368" t="s">
        <v>543</v>
      </c>
      <c r="B368">
        <v>381953</v>
      </c>
      <c r="C368">
        <v>0.34585446926324909</v>
      </c>
      <c r="D368">
        <v>309630.25</v>
      </c>
      <c r="E368">
        <v>2.5605818234269769E-3</v>
      </c>
      <c r="F368">
        <v>0.68371112660114164</v>
      </c>
      <c r="G368">
        <v>44.578947368421055</v>
      </c>
      <c r="H368">
        <v>32.071999999999996</v>
      </c>
      <c r="I368">
        <v>0</v>
      </c>
      <c r="J368">
        <v>25.010999999999996</v>
      </c>
      <c r="K368">
        <v>10491.155915191121</v>
      </c>
      <c r="L368">
        <v>1117.1516967</v>
      </c>
      <c r="M368">
        <v>1331.3741324730941</v>
      </c>
      <c r="N368">
        <v>0.40488294448830348</v>
      </c>
      <c r="O368">
        <v>0.14110896095459516</v>
      </c>
      <c r="P368">
        <v>9.8280233852148088E-4</v>
      </c>
      <c r="Q368">
        <v>8803.0947463498633</v>
      </c>
      <c r="R368">
        <v>74.015000000000001</v>
      </c>
      <c r="S368">
        <v>52840.860893062214</v>
      </c>
      <c r="T368">
        <v>13.789772343443897</v>
      </c>
      <c r="U368">
        <v>15.093585039519013</v>
      </c>
      <c r="V368">
        <v>10.170500000000001</v>
      </c>
      <c r="W368">
        <v>109.84235747505038</v>
      </c>
      <c r="X368">
        <v>0.11303656427419194</v>
      </c>
      <c r="Y368">
        <v>0.17485947489553022</v>
      </c>
      <c r="Z368">
        <v>0.29537961616323749</v>
      </c>
      <c r="AA368">
        <v>189.21347085127695</v>
      </c>
      <c r="AB368">
        <v>5.957549029556465</v>
      </c>
      <c r="AC368">
        <v>1.3696756956601648</v>
      </c>
      <c r="AD368">
        <v>2.6018623011668791</v>
      </c>
      <c r="AE368">
        <v>1.3722646912673881</v>
      </c>
      <c r="AF368">
        <v>89.368421052631575</v>
      </c>
      <c r="AG368">
        <v>1.6241426963408401E-2</v>
      </c>
      <c r="AH368">
        <v>7.7726315789473688</v>
      </c>
      <c r="AI368">
        <v>3.4019560125747628</v>
      </c>
      <c r="AJ368">
        <v>3760.0749999998952</v>
      </c>
      <c r="AK368">
        <v>0.49498052499653272</v>
      </c>
      <c r="AL368">
        <v>11720212.631000001</v>
      </c>
      <c r="AM368">
        <v>1117.1516967</v>
      </c>
    </row>
    <row r="369" spans="1:39" ht="15" x14ac:dyDescent="0.25">
      <c r="A369" t="s">
        <v>544</v>
      </c>
      <c r="B369">
        <v>625207.55000000005</v>
      </c>
      <c r="C369">
        <v>0.35003764949362592</v>
      </c>
      <c r="D369">
        <v>605417.25</v>
      </c>
      <c r="E369">
        <v>2.612168713762764E-3</v>
      </c>
      <c r="F369">
        <v>0.65235454820320682</v>
      </c>
      <c r="G369">
        <v>43.45</v>
      </c>
      <c r="H369">
        <v>28.671999999999997</v>
      </c>
      <c r="I369">
        <v>0</v>
      </c>
      <c r="J369">
        <v>26.019999999999996</v>
      </c>
      <c r="K369">
        <v>10562.590222925377</v>
      </c>
      <c r="L369">
        <v>1285.54538815</v>
      </c>
      <c r="M369">
        <v>1544.348873567272</v>
      </c>
      <c r="N369">
        <v>0.45343406512379386</v>
      </c>
      <c r="O369">
        <v>0.14030858880025304</v>
      </c>
      <c r="P369">
        <v>5.5029760638638419E-3</v>
      </c>
      <c r="Q369">
        <v>8792.501085997983</v>
      </c>
      <c r="R369">
        <v>80.623999999999995</v>
      </c>
      <c r="S369">
        <v>53423.796682563501</v>
      </c>
      <c r="T369">
        <v>13.972266322683073</v>
      </c>
      <c r="U369">
        <v>15.944946767091684</v>
      </c>
      <c r="V369">
        <v>10.029500000000001</v>
      </c>
      <c r="W369">
        <v>128.17641838077671</v>
      </c>
      <c r="X369">
        <v>0.11257560499277298</v>
      </c>
      <c r="Y369">
        <v>0.16433400422247027</v>
      </c>
      <c r="Z369">
        <v>0.29958364217119549</v>
      </c>
      <c r="AA369">
        <v>178.77960756464793</v>
      </c>
      <c r="AB369">
        <v>6.1132699312054646</v>
      </c>
      <c r="AC369">
        <v>1.4540271888745255</v>
      </c>
      <c r="AD369">
        <v>2.9844509403283221</v>
      </c>
      <c r="AE369">
        <v>1.3741203273365861</v>
      </c>
      <c r="AF369">
        <v>110</v>
      </c>
      <c r="AG369">
        <v>2.175555732776777E-2</v>
      </c>
      <c r="AH369">
        <v>7.7465000000000002</v>
      </c>
      <c r="AI369">
        <v>2.9710040915980303</v>
      </c>
      <c r="AJ369">
        <v>-22570.455000000075</v>
      </c>
      <c r="AK369">
        <v>0.52030359647701785</v>
      </c>
      <c r="AL369">
        <v>13578689.147999998</v>
      </c>
      <c r="AM369">
        <v>1285.54538815</v>
      </c>
    </row>
    <row r="370" spans="1:39" ht="15" x14ac:dyDescent="0.25">
      <c r="A370" t="s">
        <v>545</v>
      </c>
      <c r="B370">
        <v>666041.1</v>
      </c>
      <c r="C370">
        <v>0.41859736782347812</v>
      </c>
      <c r="D370">
        <v>460823.1</v>
      </c>
      <c r="E370">
        <v>4.0675733242163904E-3</v>
      </c>
      <c r="F370">
        <v>0.65908786606456493</v>
      </c>
      <c r="G370">
        <v>54.157894736842103</v>
      </c>
      <c r="H370">
        <v>47.762999999999998</v>
      </c>
      <c r="I370">
        <v>0</v>
      </c>
      <c r="J370">
        <v>-16.341999999999985</v>
      </c>
      <c r="K370">
        <v>11272.266914030039</v>
      </c>
      <c r="L370">
        <v>1670.6937538500001</v>
      </c>
      <c r="M370">
        <v>2049.2413057466993</v>
      </c>
      <c r="N370">
        <v>0.52334661989075826</v>
      </c>
      <c r="O370">
        <v>0.15678587556598836</v>
      </c>
      <c r="P370">
        <v>2.6599997394848706E-3</v>
      </c>
      <c r="Q370">
        <v>9189.9894230064074</v>
      </c>
      <c r="R370">
        <v>109.617</v>
      </c>
      <c r="S370">
        <v>51989.853179707541</v>
      </c>
      <c r="T370">
        <v>13.273488601220615</v>
      </c>
      <c r="U370">
        <v>15.241192094748078</v>
      </c>
      <c r="V370">
        <v>12.811499999999999</v>
      </c>
      <c r="W370">
        <v>130.40578806931271</v>
      </c>
      <c r="X370">
        <v>0.10724063607017768</v>
      </c>
      <c r="Y370">
        <v>0.20909409772696116</v>
      </c>
      <c r="Z370">
        <v>0.32468598640596202</v>
      </c>
      <c r="AA370">
        <v>189.613775277478</v>
      </c>
      <c r="AB370">
        <v>6.0501151343073127</v>
      </c>
      <c r="AC370">
        <v>1.2808225270296358</v>
      </c>
      <c r="AD370">
        <v>2.9664971429500402</v>
      </c>
      <c r="AE370">
        <v>1.5105791617410607</v>
      </c>
      <c r="AF370">
        <v>191.95</v>
      </c>
      <c r="AG370">
        <v>1.7711048457336565E-2</v>
      </c>
      <c r="AH370">
        <v>8.5019999999999989</v>
      </c>
      <c r="AI370">
        <v>2.9888389582254318</v>
      </c>
      <c r="AJ370">
        <v>-19570.800000000047</v>
      </c>
      <c r="AK370">
        <v>0.52088806966508694</v>
      </c>
      <c r="AL370">
        <v>18832505.925000001</v>
      </c>
      <c r="AM370">
        <v>1670.6937538500001</v>
      </c>
    </row>
    <row r="371" spans="1:39" ht="15" x14ac:dyDescent="0.25">
      <c r="A371" t="s">
        <v>546</v>
      </c>
      <c r="B371">
        <v>314554.65000000002</v>
      </c>
      <c r="C371">
        <v>0.39382913300450773</v>
      </c>
      <c r="D371">
        <v>185909.85</v>
      </c>
      <c r="E371">
        <v>9.5364448071082013E-3</v>
      </c>
      <c r="F371">
        <v>0.66656583408130254</v>
      </c>
      <c r="G371">
        <v>45.789473684210527</v>
      </c>
      <c r="H371">
        <v>44.512500000000003</v>
      </c>
      <c r="I371">
        <v>0</v>
      </c>
      <c r="J371">
        <v>-0.76400000000001</v>
      </c>
      <c r="K371">
        <v>11219.659777154491</v>
      </c>
      <c r="L371">
        <v>1537.3203766500001</v>
      </c>
      <c r="M371">
        <v>1877.0675788024753</v>
      </c>
      <c r="N371">
        <v>0.50571205251577755</v>
      </c>
      <c r="O371">
        <v>0.15590112564712685</v>
      </c>
      <c r="P371">
        <v>2.9749214083573047E-3</v>
      </c>
      <c r="Q371">
        <v>9188.9134889346642</v>
      </c>
      <c r="R371">
        <v>102.43350000000001</v>
      </c>
      <c r="S371">
        <v>51034.926894033677</v>
      </c>
      <c r="T371">
        <v>12.97280674779247</v>
      </c>
      <c r="U371">
        <v>15.007984464555053</v>
      </c>
      <c r="V371">
        <v>12.126499999999998</v>
      </c>
      <c r="W371">
        <v>126.77362607924793</v>
      </c>
      <c r="X371">
        <v>0.10924791131809435</v>
      </c>
      <c r="Y371">
        <v>0.20354893479373065</v>
      </c>
      <c r="Z371">
        <v>0.32057392256322409</v>
      </c>
      <c r="AA371">
        <v>185.53874932794088</v>
      </c>
      <c r="AB371">
        <v>6.2039537412461767</v>
      </c>
      <c r="AC371">
        <v>1.3473855556432033</v>
      </c>
      <c r="AD371">
        <v>3.1061245370005164</v>
      </c>
      <c r="AE371">
        <v>1.4519679915504586</v>
      </c>
      <c r="AF371">
        <v>170.25</v>
      </c>
      <c r="AG371">
        <v>1.9831118384746903E-2</v>
      </c>
      <c r="AH371">
        <v>7.9015000000000004</v>
      </c>
      <c r="AI371">
        <v>3.0772996299426696</v>
      </c>
      <c r="AJ371">
        <v>-31519.576499999966</v>
      </c>
      <c r="AK371">
        <v>0.51317847223320501</v>
      </c>
      <c r="AL371">
        <v>17248211.594499998</v>
      </c>
      <c r="AM371">
        <v>1537.3203766500001</v>
      </c>
    </row>
    <row r="372" spans="1:39" ht="15" x14ac:dyDescent="0.25">
      <c r="A372" t="s">
        <v>547</v>
      </c>
      <c r="B372">
        <v>333393.40000000002</v>
      </c>
      <c r="C372">
        <v>0.29575259185532699</v>
      </c>
      <c r="D372">
        <v>350452</v>
      </c>
      <c r="E372">
        <v>3.0444030318364985E-3</v>
      </c>
      <c r="F372">
        <v>0.70817645682238739</v>
      </c>
      <c r="G372">
        <v>52.85</v>
      </c>
      <c r="H372">
        <v>73.652000000000015</v>
      </c>
      <c r="I372">
        <v>0.05</v>
      </c>
      <c r="J372">
        <v>-6.843000000000103</v>
      </c>
      <c r="K372">
        <v>9874.005684617292</v>
      </c>
      <c r="L372">
        <v>2301.0270393500005</v>
      </c>
      <c r="M372">
        <v>2824.1086084109215</v>
      </c>
      <c r="N372">
        <v>0.49280113025978195</v>
      </c>
      <c r="O372">
        <v>0.15356569236570888</v>
      </c>
      <c r="P372">
        <v>9.6857092588949791E-3</v>
      </c>
      <c r="Q372">
        <v>8045.1417482078932</v>
      </c>
      <c r="R372">
        <v>140.4385</v>
      </c>
      <c r="S372">
        <v>55271.412789228023</v>
      </c>
      <c r="T372">
        <v>14.227580043933822</v>
      </c>
      <c r="U372">
        <v>16.384588551928427</v>
      </c>
      <c r="V372">
        <v>15.897</v>
      </c>
      <c r="W372">
        <v>144.74599228470782</v>
      </c>
      <c r="X372">
        <v>0.1116526002174331</v>
      </c>
      <c r="Y372">
        <v>0.15801638104658269</v>
      </c>
      <c r="Z372">
        <v>0.28585839282831088</v>
      </c>
      <c r="AA372">
        <v>173.98224495140587</v>
      </c>
      <c r="AB372">
        <v>5.2256683461231557</v>
      </c>
      <c r="AC372">
        <v>1.2047008495449532</v>
      </c>
      <c r="AD372">
        <v>2.6483677423955787</v>
      </c>
      <c r="AE372">
        <v>1.2553816599010803</v>
      </c>
      <c r="AF372">
        <v>68.75</v>
      </c>
      <c r="AG372">
        <v>2.4720803972189453E-2</v>
      </c>
      <c r="AH372">
        <v>25.630500000000005</v>
      </c>
      <c r="AI372">
        <v>3.0453539344504317</v>
      </c>
      <c r="AJ372">
        <v>31443.407499999972</v>
      </c>
      <c r="AK372">
        <v>0.49311977870758622</v>
      </c>
      <c r="AL372">
        <v>22720354.067000002</v>
      </c>
      <c r="AM372">
        <v>2301.0270393500005</v>
      </c>
    </row>
    <row r="373" spans="1:39" ht="15" x14ac:dyDescent="0.25">
      <c r="A373" t="s">
        <v>548</v>
      </c>
      <c r="B373">
        <v>821810.15</v>
      </c>
      <c r="C373">
        <v>0.43984554211258148</v>
      </c>
      <c r="D373">
        <v>804180.9</v>
      </c>
      <c r="E373">
        <v>3.6735193914244806E-3</v>
      </c>
      <c r="F373">
        <v>0.67343188021753753</v>
      </c>
      <c r="G373">
        <v>39.157894736842103</v>
      </c>
      <c r="H373">
        <v>18.976315789473684</v>
      </c>
      <c r="I373">
        <v>0</v>
      </c>
      <c r="J373">
        <v>46.055000000000007</v>
      </c>
      <c r="K373">
        <v>10048.601084179811</v>
      </c>
      <c r="L373">
        <v>1056.1557394500001</v>
      </c>
      <c r="M373">
        <v>1219.9313184286962</v>
      </c>
      <c r="N373">
        <v>0.27564788839911647</v>
      </c>
      <c r="O373">
        <v>0.1245354987783284</v>
      </c>
      <c r="P373">
        <v>1.9656679620764232E-3</v>
      </c>
      <c r="Q373">
        <v>8699.5780403192548</v>
      </c>
      <c r="R373">
        <v>66.009499999999989</v>
      </c>
      <c r="S373">
        <v>54431.85151379725</v>
      </c>
      <c r="T373">
        <v>14.291882229073087</v>
      </c>
      <c r="U373">
        <v>16.000056650179143</v>
      </c>
      <c r="V373">
        <v>9.0655000000000001</v>
      </c>
      <c r="W373">
        <v>116.50275654404062</v>
      </c>
      <c r="X373">
        <v>0.11538569370236357</v>
      </c>
      <c r="Y373">
        <v>0.16074975273788641</v>
      </c>
      <c r="Z373">
        <v>0.28377056229422482</v>
      </c>
      <c r="AA373">
        <v>168.58138752597202</v>
      </c>
      <c r="AB373">
        <v>5.9397544737885584</v>
      </c>
      <c r="AC373">
        <v>1.4273046231301414</v>
      </c>
      <c r="AD373">
        <v>2.4753218707069209</v>
      </c>
      <c r="AE373">
        <v>1.320439989854389</v>
      </c>
      <c r="AF373">
        <v>88.2</v>
      </c>
      <c r="AG373">
        <v>2.8262136081694401E-2</v>
      </c>
      <c r="AH373">
        <v>7.6295000000000019</v>
      </c>
      <c r="AI373">
        <v>4.1075036428012384</v>
      </c>
      <c r="AJ373">
        <v>-12728.915499999945</v>
      </c>
      <c r="AK373">
        <v>0.45570325770491765</v>
      </c>
      <c r="AL373">
        <v>10612887.708500002</v>
      </c>
      <c r="AM373">
        <v>1056.1557394500001</v>
      </c>
    </row>
    <row r="374" spans="1:39" ht="15" x14ac:dyDescent="0.25">
      <c r="A374" t="s">
        <v>549</v>
      </c>
      <c r="B374">
        <v>488337.05</v>
      </c>
      <c r="C374">
        <v>0.44999042541402695</v>
      </c>
      <c r="D374">
        <v>419198.3</v>
      </c>
      <c r="E374">
        <v>1.5796723271583111E-3</v>
      </c>
      <c r="F374">
        <v>0.62812415050612502</v>
      </c>
      <c r="G374">
        <v>26.4</v>
      </c>
      <c r="H374">
        <v>18.673500000000001</v>
      </c>
      <c r="I374">
        <v>0</v>
      </c>
      <c r="J374">
        <v>8.2659999999999911</v>
      </c>
      <c r="K374">
        <v>11047.063570057342</v>
      </c>
      <c r="L374">
        <v>751.31921690000013</v>
      </c>
      <c r="M374">
        <v>898.09770406114944</v>
      </c>
      <c r="N374">
        <v>0.43106522256452073</v>
      </c>
      <c r="O374">
        <v>0.1445762745803128</v>
      </c>
      <c r="P374">
        <v>3.0271760642357126E-3</v>
      </c>
      <c r="Q374">
        <v>9241.6127031262095</v>
      </c>
      <c r="R374">
        <v>52.851500000000001</v>
      </c>
      <c r="S374">
        <v>51122.338864554462</v>
      </c>
      <c r="T374">
        <v>14.401672610994957</v>
      </c>
      <c r="U374">
        <v>14.215664965043565</v>
      </c>
      <c r="V374">
        <v>7.8379999999999992</v>
      </c>
      <c r="W374">
        <v>95.855985825465666</v>
      </c>
      <c r="X374">
        <v>0.11807353549021235</v>
      </c>
      <c r="Y374">
        <v>0.16881089090951723</v>
      </c>
      <c r="Z374">
        <v>0.29337150977890203</v>
      </c>
      <c r="AA374">
        <v>196.96554629681003</v>
      </c>
      <c r="AB374">
        <v>5.9264830116769387</v>
      </c>
      <c r="AC374">
        <v>1.4689098821494215</v>
      </c>
      <c r="AD374">
        <v>2.5357721679370742</v>
      </c>
      <c r="AE374">
        <v>1.4551592001588347</v>
      </c>
      <c r="AF374">
        <v>90.84210526315789</v>
      </c>
      <c r="AG374">
        <v>2.5061951680421347E-2</v>
      </c>
      <c r="AH374">
        <v>4.7784210526315789</v>
      </c>
      <c r="AI374">
        <v>3.4110237437804076</v>
      </c>
      <c r="AJ374">
        <v>-13356.651000000013</v>
      </c>
      <c r="AK374">
        <v>0.56028633291954999</v>
      </c>
      <c r="AL374">
        <v>8299871.1504999995</v>
      </c>
      <c r="AM374">
        <v>751.31921690000013</v>
      </c>
    </row>
    <row r="375" spans="1:39" ht="15" x14ac:dyDescent="0.25">
      <c r="A375" t="s">
        <v>550</v>
      </c>
      <c r="B375">
        <v>917886.05</v>
      </c>
      <c r="C375">
        <v>0.39972529294202042</v>
      </c>
      <c r="D375">
        <v>906097.35</v>
      </c>
      <c r="E375">
        <v>1.0593556448891762E-3</v>
      </c>
      <c r="F375">
        <v>0.67977457388321805</v>
      </c>
      <c r="G375">
        <v>42.6</v>
      </c>
      <c r="H375">
        <v>29.581499999999995</v>
      </c>
      <c r="I375">
        <v>0</v>
      </c>
      <c r="J375">
        <v>76.936000000000007</v>
      </c>
      <c r="K375">
        <v>10026.642935562706</v>
      </c>
      <c r="L375">
        <v>1135.23815455</v>
      </c>
      <c r="M375">
        <v>1315.900421861201</v>
      </c>
      <c r="N375">
        <v>0.30311936003983553</v>
      </c>
      <c r="O375">
        <v>0.12139536461812094</v>
      </c>
      <c r="P375">
        <v>1.8684328847639853E-3</v>
      </c>
      <c r="Q375">
        <v>8650.0676140832074</v>
      </c>
      <c r="R375">
        <v>71.768999999999991</v>
      </c>
      <c r="S375">
        <v>54181.570419401141</v>
      </c>
      <c r="T375">
        <v>12.97705137315554</v>
      </c>
      <c r="U375">
        <v>15.817945833855845</v>
      </c>
      <c r="V375">
        <v>11.172000000000001</v>
      </c>
      <c r="W375">
        <v>101.61458597833872</v>
      </c>
      <c r="X375">
        <v>0.11736840327432872</v>
      </c>
      <c r="Y375">
        <v>0.15617517092870645</v>
      </c>
      <c r="Z375">
        <v>0.28115944276417565</v>
      </c>
      <c r="AA375">
        <v>167.21830502186407</v>
      </c>
      <c r="AB375">
        <v>5.9277188138391397</v>
      </c>
      <c r="AC375">
        <v>1.3537996608590939</v>
      </c>
      <c r="AD375">
        <v>2.608371394059819</v>
      </c>
      <c r="AE375">
        <v>1.328853023849359</v>
      </c>
      <c r="AF375">
        <v>67.599999999999994</v>
      </c>
      <c r="AG375">
        <v>2.8990175576210548E-2</v>
      </c>
      <c r="AH375">
        <v>11.485999999999999</v>
      </c>
      <c r="AI375">
        <v>3.6521221098589738</v>
      </c>
      <c r="AJ375">
        <v>-2449.1519999999437</v>
      </c>
      <c r="AK375">
        <v>0.43081293190999526</v>
      </c>
      <c r="AL375">
        <v>11382627.622500001</v>
      </c>
      <c r="AM375">
        <v>1135.23815455</v>
      </c>
    </row>
    <row r="376" spans="1:39" ht="15" x14ac:dyDescent="0.25">
      <c r="A376" t="s">
        <v>551</v>
      </c>
      <c r="B376">
        <v>606043.15</v>
      </c>
      <c r="C376">
        <v>0.36450379844912961</v>
      </c>
      <c r="D376">
        <v>587002</v>
      </c>
      <c r="E376">
        <v>8.9879036624802508E-4</v>
      </c>
      <c r="F376">
        <v>0.68119173174232384</v>
      </c>
      <c r="G376">
        <v>55.7</v>
      </c>
      <c r="H376">
        <v>35.358499999999999</v>
      </c>
      <c r="I376">
        <v>0</v>
      </c>
      <c r="J376">
        <v>38.401999999999987</v>
      </c>
      <c r="K376">
        <v>9979.2437749060209</v>
      </c>
      <c r="L376">
        <v>1304.5017519999999</v>
      </c>
      <c r="M376">
        <v>1528.5535740032813</v>
      </c>
      <c r="N376">
        <v>0.36163159085584723</v>
      </c>
      <c r="O376">
        <v>0.13418123554195119</v>
      </c>
      <c r="P376">
        <v>1.1019519887927292E-3</v>
      </c>
      <c r="Q376">
        <v>8516.509469737468</v>
      </c>
      <c r="R376">
        <v>78.620499999999993</v>
      </c>
      <c r="S376">
        <v>53347.877827475029</v>
      </c>
      <c r="T376">
        <v>13.879967692904524</v>
      </c>
      <c r="U376">
        <v>16.592386871108683</v>
      </c>
      <c r="V376">
        <v>10.523</v>
      </c>
      <c r="W376">
        <v>123.96671595552601</v>
      </c>
      <c r="X376">
        <v>0.11503543065849069</v>
      </c>
      <c r="Y376">
        <v>0.16360284751385576</v>
      </c>
      <c r="Z376">
        <v>0.28646030707717268</v>
      </c>
      <c r="AA376">
        <v>175.21448296222755</v>
      </c>
      <c r="AB376">
        <v>5.8886353621423151</v>
      </c>
      <c r="AC376">
        <v>1.4636620150887525</v>
      </c>
      <c r="AD376">
        <v>2.7317252204599431</v>
      </c>
      <c r="AE376">
        <v>1.3695447106240057</v>
      </c>
      <c r="AF376">
        <v>92.15</v>
      </c>
      <c r="AG376">
        <v>2.9365680533179082E-2</v>
      </c>
      <c r="AH376">
        <v>8.6384999999999987</v>
      </c>
      <c r="AI376">
        <v>3.2257758085834003</v>
      </c>
      <c r="AJ376">
        <v>-200.91799999994691</v>
      </c>
      <c r="AK376">
        <v>0.47323751441513334</v>
      </c>
      <c r="AL376">
        <v>13017940.988</v>
      </c>
      <c r="AM376">
        <v>1304.5017519999999</v>
      </c>
    </row>
    <row r="377" spans="1:39" ht="15" x14ac:dyDescent="0.25">
      <c r="A377" t="s">
        <v>552</v>
      </c>
      <c r="B377">
        <v>862880.1</v>
      </c>
      <c r="C377">
        <v>0.42203557913496553</v>
      </c>
      <c r="D377">
        <v>915233</v>
      </c>
      <c r="E377">
        <v>4.6175729845116583E-3</v>
      </c>
      <c r="F377">
        <v>0.71833814698184006</v>
      </c>
      <c r="G377">
        <v>60.4</v>
      </c>
      <c r="H377">
        <v>28.001000000000005</v>
      </c>
      <c r="I377">
        <v>0</v>
      </c>
      <c r="J377">
        <v>19.442999999999998</v>
      </c>
      <c r="K377">
        <v>10801.032192609482</v>
      </c>
      <c r="L377">
        <v>1808.7499782999998</v>
      </c>
      <c r="M377">
        <v>2038.2110485035962</v>
      </c>
      <c r="N377">
        <v>0.14035134396440865</v>
      </c>
      <c r="O377">
        <v>0.10016057590793889</v>
      </c>
      <c r="P377">
        <v>7.912972423890257E-3</v>
      </c>
      <c r="Q377">
        <v>9585.0558549091947</v>
      </c>
      <c r="R377">
        <v>105.58800000000001</v>
      </c>
      <c r="S377">
        <v>63029.222962126376</v>
      </c>
      <c r="T377">
        <v>14.77677387581922</v>
      </c>
      <c r="U377">
        <v>17.130260808993444</v>
      </c>
      <c r="V377">
        <v>11.742000000000001</v>
      </c>
      <c r="W377">
        <v>154.04104737693748</v>
      </c>
      <c r="X377">
        <v>0.11516659210279953</v>
      </c>
      <c r="Y377">
        <v>0.15047031731983804</v>
      </c>
      <c r="Z377">
        <v>0.27038846805565775</v>
      </c>
      <c r="AA377">
        <v>165.99837103091343</v>
      </c>
      <c r="AB377">
        <v>6.2483676911422519</v>
      </c>
      <c r="AC377">
        <v>1.3021636984968004</v>
      </c>
      <c r="AD377">
        <v>2.5736021336251791</v>
      </c>
      <c r="AE377">
        <v>1.0424188869952535</v>
      </c>
      <c r="AF377">
        <v>56.6</v>
      </c>
      <c r="AG377">
        <v>5.1171552367284864E-2</v>
      </c>
      <c r="AH377">
        <v>36.844999999999992</v>
      </c>
      <c r="AI377">
        <v>7.7120568754546923</v>
      </c>
      <c r="AJ377">
        <v>-7851.6389473683666</v>
      </c>
      <c r="AK377">
        <v>0.32577870313289303</v>
      </c>
      <c r="AL377">
        <v>19536366.743999999</v>
      </c>
      <c r="AM377">
        <v>1808.7499782999998</v>
      </c>
    </row>
    <row r="378" spans="1:39" ht="15" x14ac:dyDescent="0.25">
      <c r="A378" t="s">
        <v>553</v>
      </c>
      <c r="B378">
        <v>775697.36842105258</v>
      </c>
      <c r="C378">
        <v>0.27731926914123978</v>
      </c>
      <c r="D378">
        <v>831814.6</v>
      </c>
      <c r="E378">
        <v>2.1151833791326047E-3</v>
      </c>
      <c r="F378">
        <v>0.72076371800408823</v>
      </c>
      <c r="G378">
        <v>63.95</v>
      </c>
      <c r="H378">
        <v>66.266999999999996</v>
      </c>
      <c r="I378">
        <v>0</v>
      </c>
      <c r="J378">
        <v>96.168000000000006</v>
      </c>
      <c r="K378">
        <v>9760.3216245966596</v>
      </c>
      <c r="L378">
        <v>2572.9996791000003</v>
      </c>
      <c r="M378">
        <v>3085.7467410143249</v>
      </c>
      <c r="N378">
        <v>0.42201592688492462</v>
      </c>
      <c r="O378">
        <v>0.14054331995738489</v>
      </c>
      <c r="P378">
        <v>1.6955717291523387E-2</v>
      </c>
      <c r="Q378">
        <v>8138.4852730152879</v>
      </c>
      <c r="R378">
        <v>152.74799999999999</v>
      </c>
      <c r="S378">
        <v>56400.389985728136</v>
      </c>
      <c r="T378">
        <v>13.467606777175481</v>
      </c>
      <c r="U378">
        <v>16.844735637127823</v>
      </c>
      <c r="V378">
        <v>16.630500000000001</v>
      </c>
      <c r="W378">
        <v>154.71571384504375</v>
      </c>
      <c r="X378">
        <v>0.11071633791840466</v>
      </c>
      <c r="Y378">
        <v>0.15492179988330865</v>
      </c>
      <c r="Z378">
        <v>0.28132669906185409</v>
      </c>
      <c r="AA378">
        <v>162.36630474284772</v>
      </c>
      <c r="AB378">
        <v>5.6050316161979197</v>
      </c>
      <c r="AC378">
        <v>1.2819649305733831</v>
      </c>
      <c r="AD378">
        <v>2.765830648532698</v>
      </c>
      <c r="AE378">
        <v>1.1937977232536006</v>
      </c>
      <c r="AF378">
        <v>69.900000000000006</v>
      </c>
      <c r="AG378">
        <v>2.8913248318800183E-2</v>
      </c>
      <c r="AH378">
        <v>28.170000000000005</v>
      </c>
      <c r="AI378">
        <v>3.2984346463068785</v>
      </c>
      <c r="AJ378">
        <v>3944.1449999999022</v>
      </c>
      <c r="AK378">
        <v>0.48149831112040736</v>
      </c>
      <c r="AL378">
        <v>25113304.408</v>
      </c>
      <c r="AM378">
        <v>2572.9996791000003</v>
      </c>
    </row>
    <row r="379" spans="1:39" ht="15" x14ac:dyDescent="0.25">
      <c r="A379" t="s">
        <v>554</v>
      </c>
      <c r="B379">
        <v>742736.9</v>
      </c>
      <c r="C379">
        <v>0.31860547265973144</v>
      </c>
      <c r="D379">
        <v>663168.85</v>
      </c>
      <c r="E379">
        <v>2.7852866283871189E-3</v>
      </c>
      <c r="F379">
        <v>0.76465240167097859</v>
      </c>
      <c r="G379">
        <v>91.05263157894737</v>
      </c>
      <c r="H379">
        <v>89.895499999999998</v>
      </c>
      <c r="I379">
        <v>0</v>
      </c>
      <c r="J379">
        <v>-28.001500000000007</v>
      </c>
      <c r="K379">
        <v>10175.592056558449</v>
      </c>
      <c r="L379">
        <v>3739.0558568999995</v>
      </c>
      <c r="M379">
        <v>4357.4372109887981</v>
      </c>
      <c r="N379">
        <v>0.25137200113379765</v>
      </c>
      <c r="O379">
        <v>0.12139792303780492</v>
      </c>
      <c r="P379">
        <v>1.7117590763424572E-2</v>
      </c>
      <c r="Q379">
        <v>8731.5330627257099</v>
      </c>
      <c r="R379">
        <v>214.3185</v>
      </c>
      <c r="S379">
        <v>61593.374374120744</v>
      </c>
      <c r="T379">
        <v>13.245240144924491</v>
      </c>
      <c r="U379">
        <v>17.446258054717628</v>
      </c>
      <c r="V379">
        <v>20.5535</v>
      </c>
      <c r="W379">
        <v>181.91820648064808</v>
      </c>
      <c r="X379">
        <v>0.11320598479473236</v>
      </c>
      <c r="Y379">
        <v>0.15749140199556161</v>
      </c>
      <c r="Z379">
        <v>0.27700751462924467</v>
      </c>
      <c r="AA379">
        <v>148.23426587147219</v>
      </c>
      <c r="AB379">
        <v>6.0242148477545223</v>
      </c>
      <c r="AC379">
        <v>1.2776225931257061</v>
      </c>
      <c r="AD379">
        <v>2.9661696053197057</v>
      </c>
      <c r="AE379">
        <v>1.0476275253363598</v>
      </c>
      <c r="AF379">
        <v>35.549999999999997</v>
      </c>
      <c r="AG379">
        <v>6.264435166121364E-2</v>
      </c>
      <c r="AH379">
        <v>72.270499999999998</v>
      </c>
      <c r="AI379">
        <v>3.8501175515146242</v>
      </c>
      <c r="AJ379">
        <v>-22314.169499999844</v>
      </c>
      <c r="AK379">
        <v>0.38008547818582156</v>
      </c>
      <c r="AL379">
        <v>38047107.076499999</v>
      </c>
      <c r="AM379">
        <v>3739.0558568999995</v>
      </c>
    </row>
    <row r="380" spans="1:39" ht="15" x14ac:dyDescent="0.25">
      <c r="A380" t="s">
        <v>555</v>
      </c>
      <c r="B380">
        <v>839958.9</v>
      </c>
      <c r="C380">
        <v>0.37340341948766914</v>
      </c>
      <c r="D380">
        <v>811223.05</v>
      </c>
      <c r="E380">
        <v>1.9421590924879892E-3</v>
      </c>
      <c r="F380">
        <v>0.71596342824615455</v>
      </c>
      <c r="G380">
        <v>42.05263157894737</v>
      </c>
      <c r="H380">
        <v>47.170999999999992</v>
      </c>
      <c r="I380">
        <v>0</v>
      </c>
      <c r="J380">
        <v>75.931499999999943</v>
      </c>
      <c r="K380">
        <v>10991.597511327362</v>
      </c>
      <c r="L380">
        <v>1939.9120409499999</v>
      </c>
      <c r="M380">
        <v>2311.2749291223181</v>
      </c>
      <c r="N380">
        <v>0.35796487827351875</v>
      </c>
      <c r="O380">
        <v>0.13025156198641927</v>
      </c>
      <c r="P380">
        <v>1.1456824474946822E-2</v>
      </c>
      <c r="Q380">
        <v>9225.5283405843347</v>
      </c>
      <c r="R380">
        <v>118.98050000000001</v>
      </c>
      <c r="S380">
        <v>61176.727977273586</v>
      </c>
      <c r="T380">
        <v>13.847647303549744</v>
      </c>
      <c r="U380">
        <v>16.304453594916815</v>
      </c>
      <c r="V380">
        <v>14.864500000000001</v>
      </c>
      <c r="W380">
        <v>130.50637700225369</v>
      </c>
      <c r="X380">
        <v>0.11624447721414168</v>
      </c>
      <c r="Y380">
        <v>0.14864426406827447</v>
      </c>
      <c r="Z380">
        <v>0.2757963135089736</v>
      </c>
      <c r="AA380">
        <v>182.35076773211159</v>
      </c>
      <c r="AB380">
        <v>5.681555379879458</v>
      </c>
      <c r="AC380">
        <v>1.1882598370094568</v>
      </c>
      <c r="AD380">
        <v>2.8809040622404112</v>
      </c>
      <c r="AE380">
        <v>1.1591799047403502</v>
      </c>
      <c r="AF380">
        <v>55.15</v>
      </c>
      <c r="AG380">
        <v>2.9034382988088348E-2</v>
      </c>
      <c r="AH380">
        <v>36.556999999999995</v>
      </c>
      <c r="AI380">
        <v>3.6008714013953753</v>
      </c>
      <c r="AJ380">
        <v>-6939.778999999864</v>
      </c>
      <c r="AK380">
        <v>0.43733970285584844</v>
      </c>
      <c r="AL380">
        <v>21322732.361500002</v>
      </c>
      <c r="AM380">
        <v>1939.9120409499999</v>
      </c>
    </row>
    <row r="381" spans="1:39" ht="15" x14ac:dyDescent="0.25">
      <c r="A381" t="s">
        <v>556</v>
      </c>
      <c r="B381">
        <v>1049022.5</v>
      </c>
      <c r="C381">
        <v>0.42742169494907606</v>
      </c>
      <c r="D381">
        <v>1110430.8</v>
      </c>
      <c r="E381">
        <v>7.564477479333304E-3</v>
      </c>
      <c r="F381">
        <v>0.63949583747504368</v>
      </c>
      <c r="G381">
        <v>24.473684210526315</v>
      </c>
      <c r="H381">
        <v>29.719000000000001</v>
      </c>
      <c r="I381">
        <v>0.05</v>
      </c>
      <c r="J381">
        <v>3.3235000000000099</v>
      </c>
      <c r="K381">
        <v>11483.792605699757</v>
      </c>
      <c r="L381">
        <v>1168.0977582999999</v>
      </c>
      <c r="M381">
        <v>1526.4259568771608</v>
      </c>
      <c r="N381">
        <v>0.78819598202117358</v>
      </c>
      <c r="O381">
        <v>0.15707491872686014</v>
      </c>
      <c r="P381">
        <v>1.2252744599758215E-3</v>
      </c>
      <c r="Q381">
        <v>8787.974509384936</v>
      </c>
      <c r="R381">
        <v>76.231500000000011</v>
      </c>
      <c r="S381">
        <v>53622.555944721011</v>
      </c>
      <c r="T381">
        <v>13.174999836025789</v>
      </c>
      <c r="U381">
        <v>15.32303258233145</v>
      </c>
      <c r="V381">
        <v>9.2324999999999999</v>
      </c>
      <c r="W381">
        <v>126.52020127809371</v>
      </c>
      <c r="X381">
        <v>0.11071173602043025</v>
      </c>
      <c r="Y381">
        <v>0.19141084248941589</v>
      </c>
      <c r="Z381">
        <v>0.30829475394154149</v>
      </c>
      <c r="AA381">
        <v>187.27225392364662</v>
      </c>
      <c r="AB381">
        <v>6.25416436992891</v>
      </c>
      <c r="AC381">
        <v>1.4568646135377774</v>
      </c>
      <c r="AD381">
        <v>3.1494094759232247</v>
      </c>
      <c r="AE381">
        <v>1.3515004678271234</v>
      </c>
      <c r="AF381">
        <v>87.75</v>
      </c>
      <c r="AG381">
        <v>7.6409444725215932E-3</v>
      </c>
      <c r="AH381">
        <v>9.3704999999999998</v>
      </c>
      <c r="AI381">
        <v>2.8678467212215173</v>
      </c>
      <c r="AJ381">
        <v>-35679.474500000011</v>
      </c>
      <c r="AK381">
        <v>0.63962683033826928</v>
      </c>
      <c r="AL381">
        <v>13414192.399500001</v>
      </c>
      <c r="AM381">
        <v>1168.0977582999999</v>
      </c>
    </row>
    <row r="382" spans="1:39" ht="15" x14ac:dyDescent="0.25">
      <c r="A382" t="s">
        <v>557</v>
      </c>
      <c r="B382">
        <v>275835.5652173913</v>
      </c>
      <c r="C382">
        <v>0.31516886917522219</v>
      </c>
      <c r="D382">
        <v>191838.52173913043</v>
      </c>
      <c r="E382">
        <v>5.0564094109242213E-3</v>
      </c>
      <c r="F382">
        <v>0.68058394427763069</v>
      </c>
      <c r="G382">
        <v>46.217391304347828</v>
      </c>
      <c r="H382">
        <v>35.694347826086961</v>
      </c>
      <c r="I382">
        <v>0</v>
      </c>
      <c r="J382">
        <v>74.988695652173888</v>
      </c>
      <c r="K382">
        <v>10051.827632290093</v>
      </c>
      <c r="L382">
        <v>1494.6273464347826</v>
      </c>
      <c r="M382">
        <v>1794.2499508157337</v>
      </c>
      <c r="N382">
        <v>0.41775204967822765</v>
      </c>
      <c r="O382">
        <v>0.13273667181217613</v>
      </c>
      <c r="P382">
        <v>1.3211455745527454E-3</v>
      </c>
      <c r="Q382">
        <v>8373.2684256389148</v>
      </c>
      <c r="R382">
        <v>93.359565217391307</v>
      </c>
      <c r="S382">
        <v>53851.691058879405</v>
      </c>
      <c r="T382">
        <v>13.895783948921189</v>
      </c>
      <c r="U382">
        <v>16.009364899616724</v>
      </c>
      <c r="V382">
        <v>11.130434782608695</v>
      </c>
      <c r="W382">
        <v>134.28292565625</v>
      </c>
      <c r="X382">
        <v>0.11815865257454179</v>
      </c>
      <c r="Y382">
        <v>0.14650930996041944</v>
      </c>
      <c r="Z382">
        <v>0.27096661704624431</v>
      </c>
      <c r="AA382">
        <v>181.39885925337862</v>
      </c>
      <c r="AB382">
        <v>5.7885736030962924</v>
      </c>
      <c r="AC382">
        <v>1.472533050452665</v>
      </c>
      <c r="AD382">
        <v>2.688580968577635</v>
      </c>
      <c r="AE382">
        <v>1.2099079226176495</v>
      </c>
      <c r="AF382">
        <v>77.217391304347828</v>
      </c>
      <c r="AG382">
        <v>2.0704477132866626E-2</v>
      </c>
      <c r="AH382">
        <v>14.642173913043477</v>
      </c>
      <c r="AI382">
        <v>2.9226166952341854</v>
      </c>
      <c r="AJ382">
        <v>16683.932173913228</v>
      </c>
      <c r="AK382">
        <v>0.53065575883350147</v>
      </c>
      <c r="AL382">
        <v>15023736.460869564</v>
      </c>
      <c r="AM382">
        <v>1494.6273464347826</v>
      </c>
    </row>
    <row r="383" spans="1:39" ht="15" x14ac:dyDescent="0.25">
      <c r="A383" t="s">
        <v>558</v>
      </c>
      <c r="B383">
        <v>277522.65000000002</v>
      </c>
      <c r="C383">
        <v>0.30110960676032539</v>
      </c>
      <c r="D383">
        <v>172894.2</v>
      </c>
      <c r="E383">
        <v>9.6106058980326373E-3</v>
      </c>
      <c r="F383">
        <v>0.67780935957560395</v>
      </c>
      <c r="G383">
        <v>40.85</v>
      </c>
      <c r="H383">
        <v>53.103999999999999</v>
      </c>
      <c r="I383">
        <v>0</v>
      </c>
      <c r="J383">
        <v>-56.431000000000054</v>
      </c>
      <c r="K383">
        <v>11756.964609571052</v>
      </c>
      <c r="L383">
        <v>1557.8077729000001</v>
      </c>
      <c r="M383">
        <v>1994.6505531690018</v>
      </c>
      <c r="N383">
        <v>0.72671875288086119</v>
      </c>
      <c r="O383">
        <v>0.16221062521057342</v>
      </c>
      <c r="P383">
        <v>4.7851808995168742E-4</v>
      </c>
      <c r="Q383">
        <v>9182.1050185466775</v>
      </c>
      <c r="R383">
        <v>106.53699999999999</v>
      </c>
      <c r="S383">
        <v>50249.280785079354</v>
      </c>
      <c r="T383">
        <v>13.482170513530509</v>
      </c>
      <c r="U383">
        <v>14.622223010784984</v>
      </c>
      <c r="V383">
        <v>12.5585</v>
      </c>
      <c r="W383">
        <v>124.04409546522277</v>
      </c>
      <c r="X383">
        <v>0.10305298606837794</v>
      </c>
      <c r="Y383">
        <v>0.21478886258460178</v>
      </c>
      <c r="Z383">
        <v>0.323800985696301</v>
      </c>
      <c r="AA383">
        <v>196.79302243389134</v>
      </c>
      <c r="AB383">
        <v>5.9950685318024819</v>
      </c>
      <c r="AC383">
        <v>1.4379303294530339</v>
      </c>
      <c r="AD383">
        <v>2.9567110410590614</v>
      </c>
      <c r="AE383">
        <v>1.4704963793011669</v>
      </c>
      <c r="AF383">
        <v>187.85</v>
      </c>
      <c r="AG383">
        <v>1.5000491639692753E-2</v>
      </c>
      <c r="AH383">
        <v>10.351500000000001</v>
      </c>
      <c r="AI383">
        <v>2.772231397249918</v>
      </c>
      <c r="AJ383">
        <v>-3757.5365000000456</v>
      </c>
      <c r="AK383">
        <v>0.6226144380481099</v>
      </c>
      <c r="AL383">
        <v>18315090.854500003</v>
      </c>
      <c r="AM383">
        <v>1557.8077729000001</v>
      </c>
    </row>
    <row r="384" spans="1:39" ht="15" x14ac:dyDescent="0.25">
      <c r="A384" t="s">
        <v>559</v>
      </c>
      <c r="B384">
        <v>730598.85</v>
      </c>
      <c r="C384">
        <v>0.2772116681795197</v>
      </c>
      <c r="D384">
        <v>823512.8</v>
      </c>
      <c r="E384">
        <v>7.1876870957000181E-3</v>
      </c>
      <c r="F384">
        <v>0.66428504330350646</v>
      </c>
      <c r="G384">
        <v>28.473684210526315</v>
      </c>
      <c r="H384">
        <v>106.194</v>
      </c>
      <c r="I384">
        <v>6.6395</v>
      </c>
      <c r="J384">
        <v>-142.97799999999992</v>
      </c>
      <c r="K384">
        <v>11568.774316468645</v>
      </c>
      <c r="L384">
        <v>2060.8056997500003</v>
      </c>
      <c r="M384">
        <v>2833.0767400615132</v>
      </c>
      <c r="N384">
        <v>0.95270219690685798</v>
      </c>
      <c r="O384">
        <v>0.17263895339243274</v>
      </c>
      <c r="P384">
        <v>8.3992743964653345E-3</v>
      </c>
      <c r="Q384">
        <v>8415.2312972582404</v>
      </c>
      <c r="R384">
        <v>129.0335</v>
      </c>
      <c r="S384">
        <v>54284.002047917784</v>
      </c>
      <c r="T384">
        <v>12.621528517788017</v>
      </c>
      <c r="U384">
        <v>15.971090451316906</v>
      </c>
      <c r="V384">
        <v>18.363499999999998</v>
      </c>
      <c r="W384">
        <v>112.22292589920221</v>
      </c>
      <c r="X384">
        <v>0.10672837691346289</v>
      </c>
      <c r="Y384">
        <v>0.18790028224083927</v>
      </c>
      <c r="Z384">
        <v>0.29962392523541026</v>
      </c>
      <c r="AA384">
        <v>190.26114400186552</v>
      </c>
      <c r="AB384">
        <v>6.7557205561205453</v>
      </c>
      <c r="AC384">
        <v>1.4343008649134608</v>
      </c>
      <c r="AD384">
        <v>3.2236205679162691</v>
      </c>
      <c r="AE384">
        <v>1.1953494997944965</v>
      </c>
      <c r="AF384">
        <v>48.6</v>
      </c>
      <c r="AG384">
        <v>2.7880984700662349E-2</v>
      </c>
      <c r="AH384">
        <v>63.080500000000008</v>
      </c>
      <c r="AI384">
        <v>2.7338108873623743</v>
      </c>
      <c r="AJ384">
        <v>56408.784999999916</v>
      </c>
      <c r="AK384">
        <v>0.73249142322496597</v>
      </c>
      <c r="AL384">
        <v>23840996.050499998</v>
      </c>
      <c r="AM384">
        <v>2060.8056997500003</v>
      </c>
    </row>
    <row r="385" spans="1:39" ht="15" x14ac:dyDescent="0.25">
      <c r="A385" t="s">
        <v>560</v>
      </c>
      <c r="B385">
        <v>1016913.45</v>
      </c>
      <c r="C385">
        <v>0.34319185222615906</v>
      </c>
      <c r="D385">
        <v>1213968.8500000001</v>
      </c>
      <c r="E385">
        <v>2.8085656500229949E-3</v>
      </c>
      <c r="F385">
        <v>0.64829514840306979</v>
      </c>
      <c r="G385">
        <v>19.350000000000001</v>
      </c>
      <c r="H385">
        <v>98.541500000000013</v>
      </c>
      <c r="I385">
        <v>15.842000000000002</v>
      </c>
      <c r="J385">
        <v>-81.47</v>
      </c>
      <c r="K385">
        <v>11473.897696036454</v>
      </c>
      <c r="L385">
        <v>1580.5731155999997</v>
      </c>
      <c r="M385">
        <v>2179.0647589635423</v>
      </c>
      <c r="N385">
        <v>0.91992258583244757</v>
      </c>
      <c r="O385">
        <v>0.1727153514795618</v>
      </c>
      <c r="P385">
        <v>4.293540607530754E-2</v>
      </c>
      <c r="Q385">
        <v>8322.5311018870088</v>
      </c>
      <c r="R385">
        <v>100.054</v>
      </c>
      <c r="S385">
        <v>54809.312358826232</v>
      </c>
      <c r="T385">
        <v>11.968536990025386</v>
      </c>
      <c r="U385">
        <v>15.797200667639473</v>
      </c>
      <c r="V385">
        <v>14.105500000000001</v>
      </c>
      <c r="W385">
        <v>112.05367520470736</v>
      </c>
      <c r="X385">
        <v>0.10813306831586024</v>
      </c>
      <c r="Y385">
        <v>0.17551059242915781</v>
      </c>
      <c r="Z385">
        <v>0.28999772831342879</v>
      </c>
      <c r="AA385">
        <v>203.16981658776231</v>
      </c>
      <c r="AB385">
        <v>6.1862801450215228</v>
      </c>
      <c r="AC385">
        <v>1.3396100129311115</v>
      </c>
      <c r="AD385">
        <v>2.8510170735827747</v>
      </c>
      <c r="AE385">
        <v>1.1100582067710019</v>
      </c>
      <c r="AF385">
        <v>32.700000000000003</v>
      </c>
      <c r="AG385">
        <v>6.218437438212128E-2</v>
      </c>
      <c r="AH385">
        <v>56.707500000000003</v>
      </c>
      <c r="AI385">
        <v>2.7791248059491536</v>
      </c>
      <c r="AJ385">
        <v>63053.577999999863</v>
      </c>
      <c r="AK385">
        <v>0.71450612155829496</v>
      </c>
      <c r="AL385">
        <v>18135334.229500003</v>
      </c>
      <c r="AM385">
        <v>1580.5731155999997</v>
      </c>
    </row>
    <row r="386" spans="1:39" ht="15" x14ac:dyDescent="0.25">
      <c r="A386" t="s">
        <v>561</v>
      </c>
      <c r="B386">
        <v>914302.95</v>
      </c>
      <c r="C386">
        <v>0.36191575093313816</v>
      </c>
      <c r="D386">
        <v>942470.85</v>
      </c>
      <c r="E386">
        <v>9.8962156294876659E-4</v>
      </c>
      <c r="F386">
        <v>0.70877057598278526</v>
      </c>
      <c r="G386">
        <v>51.45</v>
      </c>
      <c r="H386">
        <v>41.784500000000001</v>
      </c>
      <c r="I386">
        <v>0</v>
      </c>
      <c r="J386">
        <v>62.438000000000017</v>
      </c>
      <c r="K386">
        <v>9894.5700367420159</v>
      </c>
      <c r="L386">
        <v>1616.1890722000001</v>
      </c>
      <c r="M386">
        <v>1838.6884222490476</v>
      </c>
      <c r="N386">
        <v>0.24694656477086396</v>
      </c>
      <c r="O386">
        <v>0.11034509168363622</v>
      </c>
      <c r="P386">
        <v>6.4700318359199958E-3</v>
      </c>
      <c r="Q386">
        <v>8697.2299243280759</v>
      </c>
      <c r="R386">
        <v>94.305000000000021</v>
      </c>
      <c r="S386">
        <v>57922.73096336353</v>
      </c>
      <c r="T386">
        <v>14.69169185090928</v>
      </c>
      <c r="U386">
        <v>17.137893772334444</v>
      </c>
      <c r="V386">
        <v>12.044499999999999</v>
      </c>
      <c r="W386">
        <v>134.18482064012622</v>
      </c>
      <c r="X386">
        <v>0.11251226640865267</v>
      </c>
      <c r="Y386">
        <v>0.151985837806595</v>
      </c>
      <c r="Z386">
        <v>0.27041254523023395</v>
      </c>
      <c r="AA386">
        <v>156.20248542848671</v>
      </c>
      <c r="AB386">
        <v>5.7674731152661227</v>
      </c>
      <c r="AC386">
        <v>1.1751615718188848</v>
      </c>
      <c r="AD386">
        <v>2.9334746224788599</v>
      </c>
      <c r="AE386">
        <v>1.1308076653584309</v>
      </c>
      <c r="AF386">
        <v>61.85</v>
      </c>
      <c r="AG386">
        <v>4.2792530454529035E-2</v>
      </c>
      <c r="AH386">
        <v>18.4255</v>
      </c>
      <c r="AI386">
        <v>4.2774727978169871</v>
      </c>
      <c r="AJ386">
        <v>-15085.290000000037</v>
      </c>
      <c r="AK386">
        <v>0.40749065550107022</v>
      </c>
      <c r="AL386">
        <v>15991495.967500001</v>
      </c>
      <c r="AM386">
        <v>1616.1890722000001</v>
      </c>
    </row>
    <row r="387" spans="1:39" ht="15" x14ac:dyDescent="0.25">
      <c r="A387" t="s">
        <v>562</v>
      </c>
      <c r="B387">
        <v>367939.7</v>
      </c>
      <c r="C387">
        <v>0.37839365044758577</v>
      </c>
      <c r="D387">
        <v>281265.95</v>
      </c>
      <c r="E387">
        <v>4.9716527154022921E-3</v>
      </c>
      <c r="F387">
        <v>0.69872688933461657</v>
      </c>
      <c r="G387">
        <v>45.277777777777779</v>
      </c>
      <c r="H387">
        <v>60.907999999999994</v>
      </c>
      <c r="I387">
        <v>0</v>
      </c>
      <c r="J387">
        <v>63.158500000000032</v>
      </c>
      <c r="K387">
        <v>10297.723158077888</v>
      </c>
      <c r="L387">
        <v>2092.8809083000001</v>
      </c>
      <c r="M387">
        <v>2519.3354743490281</v>
      </c>
      <c r="N387">
        <v>0.44144080794852736</v>
      </c>
      <c r="O387">
        <v>0.13768410164057687</v>
      </c>
      <c r="P387">
        <v>3.9565984462662128E-3</v>
      </c>
      <c r="Q387">
        <v>8554.6003761443499</v>
      </c>
      <c r="R387">
        <v>127.4645</v>
      </c>
      <c r="S387">
        <v>56641.247410847725</v>
      </c>
      <c r="T387">
        <v>13.819141800265957</v>
      </c>
      <c r="U387">
        <v>16.419323876844143</v>
      </c>
      <c r="V387">
        <v>14.356999999999999</v>
      </c>
      <c r="W387">
        <v>145.77425007313508</v>
      </c>
      <c r="X387">
        <v>0.11269080887694105</v>
      </c>
      <c r="Y387">
        <v>0.15653842249152677</v>
      </c>
      <c r="Z387">
        <v>0.28626164453407416</v>
      </c>
      <c r="AA387">
        <v>168.23262547031183</v>
      </c>
      <c r="AB387">
        <v>5.8558006875214161</v>
      </c>
      <c r="AC387">
        <v>1.3453215952644042</v>
      </c>
      <c r="AD387">
        <v>2.9974239148787878</v>
      </c>
      <c r="AE387">
        <v>1.3850618162449009</v>
      </c>
      <c r="AF387">
        <v>89.7</v>
      </c>
      <c r="AG387">
        <v>2.7673723365626169E-2</v>
      </c>
      <c r="AH387">
        <v>18.704000000000001</v>
      </c>
      <c r="AI387">
        <v>3.1383767925818984</v>
      </c>
      <c r="AJ387">
        <v>15171.459999999963</v>
      </c>
      <c r="AK387">
        <v>0.50263742843937609</v>
      </c>
      <c r="AL387">
        <v>21551908.196499996</v>
      </c>
      <c r="AM387">
        <v>2092.8809083000001</v>
      </c>
    </row>
    <row r="388" spans="1:39" ht="15" x14ac:dyDescent="0.25">
      <c r="A388" t="s">
        <v>563</v>
      </c>
      <c r="B388">
        <v>463154</v>
      </c>
      <c r="C388">
        <v>0.33938034711036191</v>
      </c>
      <c r="D388">
        <v>173794.05</v>
      </c>
      <c r="E388">
        <v>3.0852842820385169E-3</v>
      </c>
      <c r="F388">
        <v>0.75698994963191624</v>
      </c>
      <c r="G388">
        <v>89.1</v>
      </c>
      <c r="H388">
        <v>103.37100000000001</v>
      </c>
      <c r="I388">
        <v>0</v>
      </c>
      <c r="J388">
        <v>-27.129000000000005</v>
      </c>
      <c r="K388">
        <v>10726.344055704789</v>
      </c>
      <c r="L388">
        <v>3601.3468416999995</v>
      </c>
      <c r="M388">
        <v>4253.5318668090613</v>
      </c>
      <c r="N388">
        <v>0.31000235527800379</v>
      </c>
      <c r="O388">
        <v>0.12695998509662237</v>
      </c>
      <c r="P388">
        <v>1.9335166219960703E-2</v>
      </c>
      <c r="Q388">
        <v>9081.6964578142779</v>
      </c>
      <c r="R388">
        <v>213.10900000000001</v>
      </c>
      <c r="S388">
        <v>62494.206911721238</v>
      </c>
      <c r="T388">
        <v>12.906306162574083</v>
      </c>
      <c r="U388">
        <v>16.899083763238533</v>
      </c>
      <c r="V388">
        <v>23.6205</v>
      </c>
      <c r="W388">
        <v>152.46700288732242</v>
      </c>
      <c r="X388">
        <v>0.1157961851422467</v>
      </c>
      <c r="Y388">
        <v>0.15280818204248825</v>
      </c>
      <c r="Z388">
        <v>0.27500764758083951</v>
      </c>
      <c r="AA388">
        <v>152.42236422329211</v>
      </c>
      <c r="AB388">
        <v>6.4377032569793577</v>
      </c>
      <c r="AC388">
        <v>1.2529359013549739</v>
      </c>
      <c r="AD388">
        <v>3.1164600670983211</v>
      </c>
      <c r="AE388">
        <v>1.0227070956040476</v>
      </c>
      <c r="AF388">
        <v>39.15</v>
      </c>
      <c r="AG388">
        <v>7.6720966713488201E-2</v>
      </c>
      <c r="AH388">
        <v>66.152000000000001</v>
      </c>
      <c r="AI388">
        <v>3.6758139598217863</v>
      </c>
      <c r="AJ388">
        <v>-12851.648000000045</v>
      </c>
      <c r="AK388">
        <v>0.44356815602456995</v>
      </c>
      <c r="AL388">
        <v>38629285.288000003</v>
      </c>
      <c r="AM388">
        <v>3601.3468416999995</v>
      </c>
    </row>
    <row r="389" spans="1:39" ht="15" x14ac:dyDescent="0.25">
      <c r="A389" t="s">
        <v>564</v>
      </c>
      <c r="B389">
        <v>477293.45</v>
      </c>
      <c r="C389">
        <v>0.38546103089215672</v>
      </c>
      <c r="D389">
        <v>514546.8</v>
      </c>
      <c r="E389">
        <v>3.3581311818976427E-3</v>
      </c>
      <c r="F389">
        <v>0.7111518573057265</v>
      </c>
      <c r="G389">
        <v>54.3</v>
      </c>
      <c r="H389">
        <v>37.950000000000003</v>
      </c>
      <c r="I389">
        <v>0</v>
      </c>
      <c r="J389">
        <v>59.747000000000014</v>
      </c>
      <c r="K389">
        <v>9862.0486606318973</v>
      </c>
      <c r="L389">
        <v>1726.1125414999999</v>
      </c>
      <c r="M389">
        <v>2032.8637753935232</v>
      </c>
      <c r="N389">
        <v>0.35389566037169068</v>
      </c>
      <c r="O389">
        <v>0.13374370902802457</v>
      </c>
      <c r="P389">
        <v>1.6708490499082558E-3</v>
      </c>
      <c r="Q389">
        <v>8373.9038906847873</v>
      </c>
      <c r="R389">
        <v>103.76399999999998</v>
      </c>
      <c r="S389">
        <v>54095.980050884711</v>
      </c>
      <c r="T389">
        <v>14.418295362553488</v>
      </c>
      <c r="U389">
        <v>16.634984594849854</v>
      </c>
      <c r="V389">
        <v>13.122</v>
      </c>
      <c r="W389">
        <v>131.54340355890872</v>
      </c>
      <c r="X389">
        <v>0.11711537401041343</v>
      </c>
      <c r="Y389">
        <v>0.16669274087648289</v>
      </c>
      <c r="Z389">
        <v>0.28938771878397423</v>
      </c>
      <c r="AA389">
        <v>161.10887518280626</v>
      </c>
      <c r="AB389">
        <v>6.4072528448763624</v>
      </c>
      <c r="AC389">
        <v>1.3870895895801407</v>
      </c>
      <c r="AD389">
        <v>2.9033164953834536</v>
      </c>
      <c r="AE389">
        <v>1.2453150607366539</v>
      </c>
      <c r="AF389">
        <v>90.9</v>
      </c>
      <c r="AG389">
        <v>2.2363889790720511E-2</v>
      </c>
      <c r="AH389">
        <v>15.284500000000003</v>
      </c>
      <c r="AI389">
        <v>3.2167426956318588</v>
      </c>
      <c r="AJ389">
        <v>17554.9304999999</v>
      </c>
      <c r="AK389">
        <v>0.49914458154246727</v>
      </c>
      <c r="AL389">
        <v>17023005.877999999</v>
      </c>
      <c r="AM389">
        <v>1726.1125414999999</v>
      </c>
    </row>
    <row r="390" spans="1:39" ht="15" x14ac:dyDescent="0.25">
      <c r="A390" t="s">
        <v>565</v>
      </c>
      <c r="B390">
        <v>449749.13043478259</v>
      </c>
      <c r="C390">
        <v>0.34518644308908075</v>
      </c>
      <c r="D390">
        <v>449282.60869565216</v>
      </c>
      <c r="E390">
        <v>3.7776124177489006E-3</v>
      </c>
      <c r="F390">
        <v>0.68848137000991416</v>
      </c>
      <c r="G390">
        <v>52.695652173913047</v>
      </c>
      <c r="H390">
        <v>30.393913043478264</v>
      </c>
      <c r="I390">
        <v>0</v>
      </c>
      <c r="J390">
        <v>86.609565217391307</v>
      </c>
      <c r="K390">
        <v>9889.5845171881283</v>
      </c>
      <c r="L390">
        <v>1625.5453787391305</v>
      </c>
      <c r="M390">
        <v>1923.8294230223617</v>
      </c>
      <c r="N390">
        <v>0.39976362556822898</v>
      </c>
      <c r="O390">
        <v>0.12674407523610101</v>
      </c>
      <c r="P390">
        <v>4.5365216905142195E-3</v>
      </c>
      <c r="Q390">
        <v>8356.2337789332978</v>
      </c>
      <c r="R390">
        <v>98.714347826086964</v>
      </c>
      <c r="S390">
        <v>53763.075364578523</v>
      </c>
      <c r="T390">
        <v>14.509586289821753</v>
      </c>
      <c r="U390">
        <v>16.467164242456278</v>
      </c>
      <c r="V390">
        <v>12.245217391304347</v>
      </c>
      <c r="W390">
        <v>132.74940956895327</v>
      </c>
      <c r="X390">
        <v>0.11676680291953244</v>
      </c>
      <c r="Y390">
        <v>0.16229900731761443</v>
      </c>
      <c r="Z390">
        <v>0.28687705609236192</v>
      </c>
      <c r="AA390">
        <v>164.96290977749916</v>
      </c>
      <c r="AB390">
        <v>5.8996128808192809</v>
      </c>
      <c r="AC390">
        <v>1.4935792740011526</v>
      </c>
      <c r="AD390">
        <v>2.9584133315000853</v>
      </c>
      <c r="AE390">
        <v>1.3854817731567122</v>
      </c>
      <c r="AF390">
        <v>112.21739130434783</v>
      </c>
      <c r="AG390">
        <v>1.7709620002557488E-2</v>
      </c>
      <c r="AH390">
        <v>9.5660869565217403</v>
      </c>
      <c r="AI390">
        <v>2.9617824972788749</v>
      </c>
      <c r="AJ390">
        <v>4544.9943478262285</v>
      </c>
      <c r="AK390">
        <v>0.53596445381216207</v>
      </c>
      <c r="AL390">
        <v>16075968.409565216</v>
      </c>
      <c r="AM390">
        <v>1625.5453787391305</v>
      </c>
    </row>
    <row r="391" spans="1:39" ht="15" x14ac:dyDescent="0.25">
      <c r="A391" t="s">
        <v>566</v>
      </c>
      <c r="B391">
        <v>640087.94999999995</v>
      </c>
      <c r="C391">
        <v>0.3582637421204995</v>
      </c>
      <c r="D391">
        <v>702999.15</v>
      </c>
      <c r="E391">
        <v>1.599909664734735E-3</v>
      </c>
      <c r="F391">
        <v>0.68796182386294091</v>
      </c>
      <c r="G391">
        <v>45.15</v>
      </c>
      <c r="H391">
        <v>33.966999999999999</v>
      </c>
      <c r="I391">
        <v>0</v>
      </c>
      <c r="J391">
        <v>55.099000000000004</v>
      </c>
      <c r="K391">
        <v>9706.4757358083134</v>
      </c>
      <c r="L391">
        <v>1257.21876185</v>
      </c>
      <c r="M391">
        <v>1438.4460141577188</v>
      </c>
      <c r="N391">
        <v>0.26948956624020171</v>
      </c>
      <c r="O391">
        <v>0.11531620446601114</v>
      </c>
      <c r="P391">
        <v>5.0943790725612439E-3</v>
      </c>
      <c r="Q391">
        <v>8483.57413930863</v>
      </c>
      <c r="R391">
        <v>75.224999999999994</v>
      </c>
      <c r="S391">
        <v>54098.681322698561</v>
      </c>
      <c r="T391">
        <v>12.788966434031238</v>
      </c>
      <c r="U391">
        <v>16.712778489199071</v>
      </c>
      <c r="V391">
        <v>10.389500000000002</v>
      </c>
      <c r="W391">
        <v>121.00859154434768</v>
      </c>
      <c r="X391">
        <v>0.11262649010767346</v>
      </c>
      <c r="Y391">
        <v>0.15644242834063452</v>
      </c>
      <c r="Z391">
        <v>0.27597455476811911</v>
      </c>
      <c r="AA391">
        <v>160.42188211001519</v>
      </c>
      <c r="AB391">
        <v>6.4298995787498736</v>
      </c>
      <c r="AC391">
        <v>1.4312562436348888</v>
      </c>
      <c r="AD391">
        <v>2.9226914119713179</v>
      </c>
      <c r="AE391">
        <v>1.2487197056103003</v>
      </c>
      <c r="AF391">
        <v>67.900000000000006</v>
      </c>
      <c r="AG391">
        <v>3.3702385259019599E-2</v>
      </c>
      <c r="AH391">
        <v>13.398500000000002</v>
      </c>
      <c r="AI391">
        <v>3.9773661135869718</v>
      </c>
      <c r="AJ391">
        <v>1251.3729999999632</v>
      </c>
      <c r="AK391">
        <v>0.43347313299208973</v>
      </c>
      <c r="AL391">
        <v>12203163.406500001</v>
      </c>
      <c r="AM391">
        <v>1257.21876185</v>
      </c>
    </row>
    <row r="392" spans="1:39" ht="15" x14ac:dyDescent="0.25">
      <c r="A392" t="s">
        <v>567</v>
      </c>
      <c r="B392">
        <v>1020509.3</v>
      </c>
      <c r="C392">
        <v>0.29149758163067729</v>
      </c>
      <c r="D392">
        <v>1016301.5</v>
      </c>
      <c r="E392">
        <v>2.5382800573660351E-3</v>
      </c>
      <c r="F392">
        <v>0.76476963660379504</v>
      </c>
      <c r="G392">
        <v>90.15789473684211</v>
      </c>
      <c r="H392">
        <v>92.437499999999972</v>
      </c>
      <c r="I392">
        <v>0</v>
      </c>
      <c r="J392">
        <v>23.046500000000009</v>
      </c>
      <c r="K392">
        <v>9927.2738802149197</v>
      </c>
      <c r="L392">
        <v>3607.5103659500005</v>
      </c>
      <c r="M392">
        <v>4180.1338719887653</v>
      </c>
      <c r="N392">
        <v>0.26041223127646046</v>
      </c>
      <c r="O392">
        <v>0.11996563083638781</v>
      </c>
      <c r="P392">
        <v>1.3330675638221167E-2</v>
      </c>
      <c r="Q392">
        <v>8567.3675832447734</v>
      </c>
      <c r="R392">
        <v>207.24600000000001</v>
      </c>
      <c r="S392">
        <v>60363.568767744604</v>
      </c>
      <c r="T392">
        <v>13.042230006851758</v>
      </c>
      <c r="U392">
        <v>17.406899848247974</v>
      </c>
      <c r="V392">
        <v>20.544</v>
      </c>
      <c r="W392">
        <v>175.5992195263824</v>
      </c>
      <c r="X392">
        <v>0.1130907743664305</v>
      </c>
      <c r="Y392">
        <v>0.15890161913030121</v>
      </c>
      <c r="Z392">
        <v>0.27744476526071798</v>
      </c>
      <c r="AA392">
        <v>149.91495384312796</v>
      </c>
      <c r="AB392">
        <v>6.0478766585354915</v>
      </c>
      <c r="AC392">
        <v>1.2337609101738611</v>
      </c>
      <c r="AD392">
        <v>2.8572040518120874</v>
      </c>
      <c r="AE392">
        <v>1.0373338559648964</v>
      </c>
      <c r="AF392">
        <v>51</v>
      </c>
      <c r="AG392">
        <v>6.3003529111662626E-2</v>
      </c>
      <c r="AH392">
        <v>52.880500000000005</v>
      </c>
      <c r="AI392">
        <v>3.8754436068470213</v>
      </c>
      <c r="AJ392">
        <v>-11321.699999999953</v>
      </c>
      <c r="AK392">
        <v>0.38286753772012705</v>
      </c>
      <c r="AL392">
        <v>35812743.428500004</v>
      </c>
      <c r="AM392">
        <v>3607.5103659500005</v>
      </c>
    </row>
    <row r="393" spans="1:39" ht="15" x14ac:dyDescent="0.25">
      <c r="A393" t="s">
        <v>568</v>
      </c>
      <c r="B393">
        <v>639048.05000000005</v>
      </c>
      <c r="C393">
        <v>0.37797677802679919</v>
      </c>
      <c r="D393">
        <v>677220.55</v>
      </c>
      <c r="E393">
        <v>2.158876223900453E-3</v>
      </c>
      <c r="F393">
        <v>0.70419544589503713</v>
      </c>
      <c r="G393">
        <v>42.526315789473685</v>
      </c>
      <c r="H393">
        <v>44.4</v>
      </c>
      <c r="I393">
        <v>0</v>
      </c>
      <c r="J393">
        <v>51.279999999999987</v>
      </c>
      <c r="K393">
        <v>9931.5751104213341</v>
      </c>
      <c r="L393">
        <v>1591.0893195499998</v>
      </c>
      <c r="M393">
        <v>1847.3600735897021</v>
      </c>
      <c r="N393">
        <v>0.31090237988016034</v>
      </c>
      <c r="O393">
        <v>0.12142374112890199</v>
      </c>
      <c r="P393">
        <v>5.545431322796791E-3</v>
      </c>
      <c r="Q393">
        <v>8553.84032079586</v>
      </c>
      <c r="R393">
        <v>96.632000000000005</v>
      </c>
      <c r="S393">
        <v>56091.836353381892</v>
      </c>
      <c r="T393">
        <v>13.881529927974167</v>
      </c>
      <c r="U393">
        <v>16.465449535868032</v>
      </c>
      <c r="V393">
        <v>11.720499999999999</v>
      </c>
      <c r="W393">
        <v>135.75268286762508</v>
      </c>
      <c r="X393">
        <v>0.11299020754691434</v>
      </c>
      <c r="Y393">
        <v>0.15849717423356594</v>
      </c>
      <c r="Z393">
        <v>0.27806388629705975</v>
      </c>
      <c r="AA393">
        <v>157.47308898463533</v>
      </c>
      <c r="AB393">
        <v>5.8631969008645841</v>
      </c>
      <c r="AC393">
        <v>1.2907265486946413</v>
      </c>
      <c r="AD393">
        <v>2.9256941454677885</v>
      </c>
      <c r="AE393">
        <v>1.210121074987452</v>
      </c>
      <c r="AF393">
        <v>75.650000000000006</v>
      </c>
      <c r="AG393">
        <v>2.6319404602219425E-2</v>
      </c>
      <c r="AH393">
        <v>14.289499999999999</v>
      </c>
      <c r="AI393">
        <v>3.7598703589019169</v>
      </c>
      <c r="AJ393">
        <v>5904.0535000000382</v>
      </c>
      <c r="AK393">
        <v>0.43670622546044685</v>
      </c>
      <c r="AL393">
        <v>15802023.0845</v>
      </c>
      <c r="AM393">
        <v>1591.0893195499998</v>
      </c>
    </row>
    <row r="394" spans="1:39" ht="15" x14ac:dyDescent="0.25">
      <c r="A394" t="s">
        <v>569</v>
      </c>
      <c r="B394">
        <v>682723.3</v>
      </c>
      <c r="C394">
        <v>0.31977386197944191</v>
      </c>
      <c r="D394">
        <v>839026.9</v>
      </c>
      <c r="E394">
        <v>3.5907427654592607E-3</v>
      </c>
      <c r="F394">
        <v>0.70157755194589433</v>
      </c>
      <c r="G394">
        <v>43.55</v>
      </c>
      <c r="H394">
        <v>42.087000000000003</v>
      </c>
      <c r="I394">
        <v>0</v>
      </c>
      <c r="J394">
        <v>-8.763499999999965</v>
      </c>
      <c r="K394">
        <v>10274.474269234357</v>
      </c>
      <c r="L394">
        <v>1702.33112125</v>
      </c>
      <c r="M394">
        <v>2069.9304609715414</v>
      </c>
      <c r="N394">
        <v>0.46948118081936291</v>
      </c>
      <c r="O394">
        <v>0.14911181489980055</v>
      </c>
      <c r="P394">
        <v>3.7664901204954105E-3</v>
      </c>
      <c r="Q394">
        <v>8449.8284521068581</v>
      </c>
      <c r="R394">
        <v>104.16350000000003</v>
      </c>
      <c r="S394">
        <v>54278.590489950882</v>
      </c>
      <c r="T394">
        <v>15.556792926504967</v>
      </c>
      <c r="U394">
        <v>16.342875587417858</v>
      </c>
      <c r="V394">
        <v>11.4765</v>
      </c>
      <c r="W394">
        <v>148.33190617784169</v>
      </c>
      <c r="X394">
        <v>0.11430147475290039</v>
      </c>
      <c r="Y394">
        <v>0.16871314575046462</v>
      </c>
      <c r="Z394">
        <v>0.28989207410245282</v>
      </c>
      <c r="AA394">
        <v>178.44054908480396</v>
      </c>
      <c r="AB394">
        <v>5.9285391333890134</v>
      </c>
      <c r="AC394">
        <v>1.3285788269151568</v>
      </c>
      <c r="AD394">
        <v>2.8898635375581572</v>
      </c>
      <c r="AE394">
        <v>1.1830656617515014</v>
      </c>
      <c r="AF394">
        <v>86.1</v>
      </c>
      <c r="AG394">
        <v>3.898986809984667E-2</v>
      </c>
      <c r="AH394">
        <v>12.870499999999998</v>
      </c>
      <c r="AI394">
        <v>3.1168062688921587</v>
      </c>
      <c r="AJ394">
        <v>29482.184999999939</v>
      </c>
      <c r="AK394">
        <v>0.55143991766069189</v>
      </c>
      <c r="AL394">
        <v>17490557.302999999</v>
      </c>
      <c r="AM394">
        <v>1702.33112125</v>
      </c>
    </row>
    <row r="395" spans="1:39" ht="15" x14ac:dyDescent="0.25">
      <c r="A395" t="s">
        <v>570</v>
      </c>
      <c r="B395">
        <v>823570.15</v>
      </c>
      <c r="C395">
        <v>0.4741782728962376</v>
      </c>
      <c r="D395">
        <v>795238.65</v>
      </c>
      <c r="E395">
        <v>4.4278215372142785E-3</v>
      </c>
      <c r="F395">
        <v>0.63191950936123842</v>
      </c>
      <c r="G395">
        <v>22.4</v>
      </c>
      <c r="H395">
        <v>14.000499999999999</v>
      </c>
      <c r="I395">
        <v>0</v>
      </c>
      <c r="J395">
        <v>22.518000000000015</v>
      </c>
      <c r="K395">
        <v>10887.939098367046</v>
      </c>
      <c r="L395">
        <v>752.25720854999997</v>
      </c>
      <c r="M395">
        <v>890.70970507106358</v>
      </c>
      <c r="N395">
        <v>0.39407957156225237</v>
      </c>
      <c r="O395">
        <v>0.1359443256743518</v>
      </c>
      <c r="P395">
        <v>4.8130485276158671E-3</v>
      </c>
      <c r="Q395">
        <v>9195.5107554896749</v>
      </c>
      <c r="R395">
        <v>51.207500000000003</v>
      </c>
      <c r="S395">
        <v>51616.684313821206</v>
      </c>
      <c r="T395">
        <v>14.181516379436605</v>
      </c>
      <c r="U395">
        <v>14.69037169457599</v>
      </c>
      <c r="V395">
        <v>7.3875000000000011</v>
      </c>
      <c r="W395">
        <v>101.82838694416247</v>
      </c>
      <c r="X395">
        <v>0.11347280309325172</v>
      </c>
      <c r="Y395">
        <v>0.1636247105726493</v>
      </c>
      <c r="Z395">
        <v>0.28386909021610152</v>
      </c>
      <c r="AA395">
        <v>200.05232025635999</v>
      </c>
      <c r="AB395">
        <v>5.8711662540168561</v>
      </c>
      <c r="AC395">
        <v>1.4372368277662158</v>
      </c>
      <c r="AD395">
        <v>2.4616444925536971</v>
      </c>
      <c r="AE395">
        <v>1.4131088307062434</v>
      </c>
      <c r="AF395">
        <v>84.84210526315789</v>
      </c>
      <c r="AG395">
        <v>2.003819679503074E-2</v>
      </c>
      <c r="AH395">
        <v>5.1778947368421058</v>
      </c>
      <c r="AI395">
        <v>3.3655549660446895</v>
      </c>
      <c r="AJ395">
        <v>-6861.1655000000028</v>
      </c>
      <c r="AK395">
        <v>0.53714931522332765</v>
      </c>
      <c r="AL395">
        <v>8190530.6730000004</v>
      </c>
      <c r="AM395">
        <v>752.25720854999997</v>
      </c>
    </row>
    <row r="396" spans="1:39" ht="15" x14ac:dyDescent="0.25">
      <c r="A396" t="s">
        <v>571</v>
      </c>
      <c r="B396">
        <v>392974.3</v>
      </c>
      <c r="C396">
        <v>0.33051019990634012</v>
      </c>
      <c r="D396">
        <v>327621.7</v>
      </c>
      <c r="E396">
        <v>4.3325403525459353E-3</v>
      </c>
      <c r="F396">
        <v>0.78409709599271427</v>
      </c>
      <c r="G396">
        <v>67.611111111111114</v>
      </c>
      <c r="H396">
        <v>45.708500000000001</v>
      </c>
      <c r="I396">
        <v>0</v>
      </c>
      <c r="J396">
        <v>-18.541000000000004</v>
      </c>
      <c r="K396">
        <v>11144.802652066897</v>
      </c>
      <c r="L396">
        <v>3847.4985540499997</v>
      </c>
      <c r="M396">
        <v>4403.5036335824279</v>
      </c>
      <c r="N396">
        <v>0.12808020280638577</v>
      </c>
      <c r="O396">
        <v>0.10176267211013273</v>
      </c>
      <c r="P396">
        <v>1.6535134297330063E-2</v>
      </c>
      <c r="Q396">
        <v>9737.612514268716</v>
      </c>
      <c r="R396">
        <v>222.62950000000001</v>
      </c>
      <c r="S396">
        <v>67615.259588239671</v>
      </c>
      <c r="T396">
        <v>14.497404881203973</v>
      </c>
      <c r="U396">
        <v>17.282069779836007</v>
      </c>
      <c r="V396">
        <v>22.302000000000003</v>
      </c>
      <c r="W396">
        <v>172.51809497130307</v>
      </c>
      <c r="X396">
        <v>0.11718260037489041</v>
      </c>
      <c r="Y396">
        <v>0.142311391603691</v>
      </c>
      <c r="Z396">
        <v>0.26663528891845134</v>
      </c>
      <c r="AA396">
        <v>163.03135431713753</v>
      </c>
      <c r="AB396">
        <v>6.1462303820296089</v>
      </c>
      <c r="AC396">
        <v>1.2703227633899594</v>
      </c>
      <c r="AD396">
        <v>3.132762273203149</v>
      </c>
      <c r="AE396">
        <v>0.91328722030360088</v>
      </c>
      <c r="AF396">
        <v>33.799999999999997</v>
      </c>
      <c r="AG396">
        <v>9.0310825276147283E-2</v>
      </c>
      <c r="AH396">
        <v>85.346000000000004</v>
      </c>
      <c r="AI396">
        <v>6.6322882570823944</v>
      </c>
      <c r="AJ396">
        <v>2295.1025000000373</v>
      </c>
      <c r="AK396">
        <v>0.33621859433679835</v>
      </c>
      <c r="AL396">
        <v>42879612.089000002</v>
      </c>
      <c r="AM396">
        <v>3847.4985540499997</v>
      </c>
    </row>
    <row r="397" spans="1:39" ht="15" x14ac:dyDescent="0.25">
      <c r="A397" t="s">
        <v>572</v>
      </c>
      <c r="B397">
        <v>913558.6</v>
      </c>
      <c r="C397">
        <v>0.28633796746404966</v>
      </c>
      <c r="D397">
        <v>961268.65</v>
      </c>
      <c r="E397">
        <v>5.2188140375153194E-3</v>
      </c>
      <c r="F397">
        <v>0.78475771256100035</v>
      </c>
      <c r="G397">
        <v>64.777777777777771</v>
      </c>
      <c r="H397">
        <v>44.754000000000005</v>
      </c>
      <c r="I397">
        <v>0</v>
      </c>
      <c r="J397">
        <v>-11.384500000000003</v>
      </c>
      <c r="K397">
        <v>10941.894092089453</v>
      </c>
      <c r="L397">
        <v>3439.2685156500002</v>
      </c>
      <c r="M397">
        <v>3924.4142146075346</v>
      </c>
      <c r="N397">
        <v>0.1239350253434464</v>
      </c>
      <c r="O397">
        <v>0.10245508320928648</v>
      </c>
      <c r="P397">
        <v>1.2491438471439197E-2</v>
      </c>
      <c r="Q397">
        <v>9589.2303397600026</v>
      </c>
      <c r="R397">
        <v>199.98600000000002</v>
      </c>
      <c r="S397">
        <v>66565.930657646051</v>
      </c>
      <c r="T397">
        <v>14.053233726360849</v>
      </c>
      <c r="U397">
        <v>17.197546406498461</v>
      </c>
      <c r="V397">
        <v>19.768999999999998</v>
      </c>
      <c r="W397">
        <v>173.9728117583085</v>
      </c>
      <c r="X397">
        <v>0.11537608923761315</v>
      </c>
      <c r="Y397">
        <v>0.14630635216718824</v>
      </c>
      <c r="Z397">
        <v>0.26801926199678333</v>
      </c>
      <c r="AA397">
        <v>157.7510443081708</v>
      </c>
      <c r="AB397">
        <v>6.0579124822458175</v>
      </c>
      <c r="AC397">
        <v>1.3087772072601105</v>
      </c>
      <c r="AD397">
        <v>2.9860957607084502</v>
      </c>
      <c r="AE397">
        <v>0.95236454027696538</v>
      </c>
      <c r="AF397">
        <v>36.549999999999997</v>
      </c>
      <c r="AG397">
        <v>8.4236327035808412E-2</v>
      </c>
      <c r="AH397">
        <v>78.688999999999993</v>
      </c>
      <c r="AI397">
        <v>6.3766794417170942</v>
      </c>
      <c r="AJ397">
        <v>-11345.330500000156</v>
      </c>
      <c r="AK397">
        <v>0.30959369077703347</v>
      </c>
      <c r="AL397">
        <v>37632111.852499999</v>
      </c>
      <c r="AM397">
        <v>3439.2685156500002</v>
      </c>
    </row>
    <row r="398" spans="1:39" ht="15" x14ac:dyDescent="0.25">
      <c r="A398" t="s">
        <v>573</v>
      </c>
      <c r="B398">
        <v>1799019.9</v>
      </c>
      <c r="C398">
        <v>0.29231782999933986</v>
      </c>
      <c r="D398">
        <v>1870980.75</v>
      </c>
      <c r="E398">
        <v>4.5200118051764108E-3</v>
      </c>
      <c r="F398">
        <v>0.63382298248171887</v>
      </c>
      <c r="G398">
        <v>32.950000000000003</v>
      </c>
      <c r="H398">
        <v>289.31950000000006</v>
      </c>
      <c r="I398">
        <v>73.960999999999984</v>
      </c>
      <c r="J398">
        <v>-194.02600000000001</v>
      </c>
      <c r="K398">
        <v>12404.354910859152</v>
      </c>
      <c r="L398">
        <v>2768.6352143499998</v>
      </c>
      <c r="M398">
        <v>3861.5268053297868</v>
      </c>
      <c r="N398">
        <v>0.94953341255438628</v>
      </c>
      <c r="O398">
        <v>0.18719695543989465</v>
      </c>
      <c r="P398">
        <v>2.3447966244712081E-2</v>
      </c>
      <c r="Q398">
        <v>8893.667077514172</v>
      </c>
      <c r="R398">
        <v>183.05850000000001</v>
      </c>
      <c r="S398">
        <v>55193.670314407689</v>
      </c>
      <c r="T398">
        <v>12.52796237268414</v>
      </c>
      <c r="U398">
        <v>15.124319353376105</v>
      </c>
      <c r="V398">
        <v>23.911999999999999</v>
      </c>
      <c r="W398">
        <v>115.78434318961192</v>
      </c>
      <c r="X398">
        <v>0.10922657889270075</v>
      </c>
      <c r="Y398">
        <v>0.17404057946499715</v>
      </c>
      <c r="Z398">
        <v>0.28964442439277988</v>
      </c>
      <c r="AA398">
        <v>200.19246202144586</v>
      </c>
      <c r="AB398">
        <v>6.831150335790122</v>
      </c>
      <c r="AC398">
        <v>1.4245567566767865</v>
      </c>
      <c r="AD398">
        <v>3.0316916224680872</v>
      </c>
      <c r="AE398">
        <v>0.92600515082125379</v>
      </c>
      <c r="AF398">
        <v>14.5</v>
      </c>
      <c r="AG398">
        <v>6.7313708252487836E-2</v>
      </c>
      <c r="AH398">
        <v>104.274</v>
      </c>
      <c r="AI398">
        <v>2.9237181043671439</v>
      </c>
      <c r="AJ398">
        <v>111672.10600000038</v>
      </c>
      <c r="AK398">
        <v>0.72492446042953673</v>
      </c>
      <c r="AL398">
        <v>34343133.817499995</v>
      </c>
      <c r="AM398">
        <v>2768.6352143499998</v>
      </c>
    </row>
    <row r="399" spans="1:39" ht="15" x14ac:dyDescent="0.25">
      <c r="A399" t="s">
        <v>574</v>
      </c>
      <c r="B399">
        <v>563017.05000000005</v>
      </c>
      <c r="C399">
        <v>0.39850214144085577</v>
      </c>
      <c r="D399">
        <v>593310.05000000005</v>
      </c>
      <c r="E399">
        <v>2.1069079714853001E-3</v>
      </c>
      <c r="F399">
        <v>0.67343468685696561</v>
      </c>
      <c r="G399">
        <v>37.6</v>
      </c>
      <c r="H399">
        <v>34.294000000000004</v>
      </c>
      <c r="I399">
        <v>0</v>
      </c>
      <c r="J399">
        <v>35.020500000000027</v>
      </c>
      <c r="K399">
        <v>9785.596679692866</v>
      </c>
      <c r="L399">
        <v>1138.3837976499999</v>
      </c>
      <c r="M399">
        <v>1301.1673559981862</v>
      </c>
      <c r="N399">
        <v>0.28383963050688449</v>
      </c>
      <c r="O399">
        <v>0.11652393939884882</v>
      </c>
      <c r="P399">
        <v>4.1090602832333789E-3</v>
      </c>
      <c r="Q399">
        <v>8561.3619640450997</v>
      </c>
      <c r="R399">
        <v>68.906000000000006</v>
      </c>
      <c r="S399">
        <v>54779.486525121167</v>
      </c>
      <c r="T399">
        <v>13.33193045598351</v>
      </c>
      <c r="U399">
        <v>16.520822535773373</v>
      </c>
      <c r="V399">
        <v>9.7285000000000004</v>
      </c>
      <c r="W399">
        <v>117.01534642031147</v>
      </c>
      <c r="X399">
        <v>0.11388475245449552</v>
      </c>
      <c r="Y399">
        <v>0.15854136520871778</v>
      </c>
      <c r="Z399">
        <v>0.27904076140806416</v>
      </c>
      <c r="AA399">
        <v>158.57226743093568</v>
      </c>
      <c r="AB399">
        <v>5.6761971923833947</v>
      </c>
      <c r="AC399">
        <v>1.2604610752171135</v>
      </c>
      <c r="AD399">
        <v>2.9694068451512083</v>
      </c>
      <c r="AE399">
        <v>1.2315010887411968</v>
      </c>
      <c r="AF399">
        <v>47.9</v>
      </c>
      <c r="AG399">
        <v>3.6946097989364803E-2</v>
      </c>
      <c r="AH399">
        <v>16.009499999999996</v>
      </c>
      <c r="AI399">
        <v>3.5256728119328828</v>
      </c>
      <c r="AJ399">
        <v>-11555.241500000004</v>
      </c>
      <c r="AK399">
        <v>0.42551017494173565</v>
      </c>
      <c r="AL399">
        <v>11139764.7105</v>
      </c>
      <c r="AM399">
        <v>1138.3837976499999</v>
      </c>
    </row>
    <row r="400" spans="1:39" ht="15" x14ac:dyDescent="0.25">
      <c r="A400" t="s">
        <v>575</v>
      </c>
      <c r="B400">
        <v>601857.65</v>
      </c>
      <c r="C400">
        <v>0.32717621329944019</v>
      </c>
      <c r="D400">
        <v>590959.05000000005</v>
      </c>
      <c r="E400">
        <v>3.7436113989392367E-3</v>
      </c>
      <c r="F400">
        <v>0.71923348018729516</v>
      </c>
      <c r="G400">
        <v>46.94736842105263</v>
      </c>
      <c r="H400">
        <v>43.709999999999994</v>
      </c>
      <c r="I400">
        <v>0</v>
      </c>
      <c r="J400">
        <v>63.09850000000003</v>
      </c>
      <c r="K400">
        <v>9927.0065817742416</v>
      </c>
      <c r="L400">
        <v>1565.8627486999999</v>
      </c>
      <c r="M400">
        <v>1811.1030148420061</v>
      </c>
      <c r="N400">
        <v>0.31776069218907527</v>
      </c>
      <c r="O400">
        <v>0.12525402706133107</v>
      </c>
      <c r="P400">
        <v>3.2472838722432539E-3</v>
      </c>
      <c r="Q400">
        <v>8582.7971601361605</v>
      </c>
      <c r="R400">
        <v>92.397500000000008</v>
      </c>
      <c r="S400">
        <v>54711.160508022396</v>
      </c>
      <c r="T400">
        <v>13.44625125138667</v>
      </c>
      <c r="U400">
        <v>16.947025067777805</v>
      </c>
      <c r="V400">
        <v>13.495500000000002</v>
      </c>
      <c r="W400">
        <v>116.02850940683932</v>
      </c>
      <c r="X400">
        <v>0.11509237670783033</v>
      </c>
      <c r="Y400">
        <v>0.16852526156219211</v>
      </c>
      <c r="Z400">
        <v>0.28963515474940377</v>
      </c>
      <c r="AA400">
        <v>156.21864062037639</v>
      </c>
      <c r="AB400">
        <v>6.1595960173651081</v>
      </c>
      <c r="AC400">
        <v>1.3381613212003498</v>
      </c>
      <c r="AD400">
        <v>3.054610906971083</v>
      </c>
      <c r="AE400">
        <v>1.2074098771878681</v>
      </c>
      <c r="AF400">
        <v>71.45</v>
      </c>
      <c r="AG400">
        <v>2.9811333733638722E-2</v>
      </c>
      <c r="AH400">
        <v>17.29</v>
      </c>
      <c r="AI400">
        <v>3.5765252944843313</v>
      </c>
      <c r="AJ400">
        <v>-7089.4135000000242</v>
      </c>
      <c r="AK400">
        <v>0.44997132342428864</v>
      </c>
      <c r="AL400">
        <v>15544329.8125</v>
      </c>
      <c r="AM400">
        <v>1565.8627486999999</v>
      </c>
    </row>
    <row r="401" spans="1:39" ht="15" x14ac:dyDescent="0.25">
      <c r="A401" t="s">
        <v>576</v>
      </c>
      <c r="B401">
        <v>488585.5</v>
      </c>
      <c r="C401">
        <v>0.36517858295984285</v>
      </c>
      <c r="D401">
        <v>549989.65</v>
      </c>
      <c r="E401">
        <v>3.3467961020280331E-3</v>
      </c>
      <c r="F401">
        <v>0.70716813461391681</v>
      </c>
      <c r="G401">
        <v>50.25</v>
      </c>
      <c r="H401">
        <v>39.694000000000003</v>
      </c>
      <c r="I401">
        <v>0</v>
      </c>
      <c r="J401">
        <v>61.158999999999978</v>
      </c>
      <c r="K401">
        <v>9884.4301884077031</v>
      </c>
      <c r="L401">
        <v>1470.6964531500003</v>
      </c>
      <c r="M401">
        <v>1699.7219125450988</v>
      </c>
      <c r="N401">
        <v>0.30911713227857524</v>
      </c>
      <c r="O401">
        <v>0.12244234492733468</v>
      </c>
      <c r="P401">
        <v>2.0441783847107526E-3</v>
      </c>
      <c r="Q401">
        <v>8552.5734016883107</v>
      </c>
      <c r="R401">
        <v>90.243000000000009</v>
      </c>
      <c r="S401">
        <v>54417.080432831339</v>
      </c>
      <c r="T401">
        <v>13.214321332402509</v>
      </c>
      <c r="U401">
        <v>16.297069613709645</v>
      </c>
      <c r="V401">
        <v>12.483500000000001</v>
      </c>
      <c r="W401">
        <v>117.81122707173468</v>
      </c>
      <c r="X401">
        <v>0.11794715296987156</v>
      </c>
      <c r="Y401">
        <v>0.16268239843572288</v>
      </c>
      <c r="Z401">
        <v>0.28782902252695952</v>
      </c>
      <c r="AA401">
        <v>167.71380625261011</v>
      </c>
      <c r="AB401">
        <v>5.7660810334712975</v>
      </c>
      <c r="AC401">
        <v>1.2030443236554862</v>
      </c>
      <c r="AD401">
        <v>2.9081819930664601</v>
      </c>
      <c r="AE401">
        <v>1.1132860648679315</v>
      </c>
      <c r="AF401">
        <v>65.75</v>
      </c>
      <c r="AG401">
        <v>3.4075472726541683E-2</v>
      </c>
      <c r="AH401">
        <v>17.830499999999997</v>
      </c>
      <c r="AI401">
        <v>3.517880446684142</v>
      </c>
      <c r="AJ401">
        <v>2201.6629999999423</v>
      </c>
      <c r="AK401">
        <v>0.44525730100917338</v>
      </c>
      <c r="AL401">
        <v>14536996.419499999</v>
      </c>
      <c r="AM401">
        <v>1470.6964531500003</v>
      </c>
    </row>
    <row r="402" spans="1:39" ht="15" x14ac:dyDescent="0.25">
      <c r="A402" t="s">
        <v>577</v>
      </c>
      <c r="B402">
        <v>526050.26315789472</v>
      </c>
      <c r="C402">
        <v>0.2816432310495629</v>
      </c>
      <c r="D402">
        <v>598281.1</v>
      </c>
      <c r="E402">
        <v>2.2382053839436452E-3</v>
      </c>
      <c r="F402">
        <v>0.73758919257146871</v>
      </c>
      <c r="G402">
        <v>61.7</v>
      </c>
      <c r="H402">
        <v>72.492999999999995</v>
      </c>
      <c r="I402">
        <v>0</v>
      </c>
      <c r="J402">
        <v>66.968999999999994</v>
      </c>
      <c r="K402">
        <v>9792.253322397426</v>
      </c>
      <c r="L402">
        <v>2576.1045191000003</v>
      </c>
      <c r="M402">
        <v>3065.7031142509436</v>
      </c>
      <c r="N402">
        <v>0.38056185627612094</v>
      </c>
      <c r="O402">
        <v>0.1391218459859733</v>
      </c>
      <c r="P402">
        <v>1.5905038089958606E-2</v>
      </c>
      <c r="Q402">
        <v>8228.4119159279853</v>
      </c>
      <c r="R402">
        <v>154.07999999999998</v>
      </c>
      <c r="S402">
        <v>56649.829596897725</v>
      </c>
      <c r="T402">
        <v>13.240848909657322</v>
      </c>
      <c r="U402">
        <v>16.719266089693669</v>
      </c>
      <c r="V402">
        <v>18.077000000000002</v>
      </c>
      <c r="W402">
        <v>142.5073031531781</v>
      </c>
      <c r="X402">
        <v>0.11402972401351638</v>
      </c>
      <c r="Y402">
        <v>0.16101089024518672</v>
      </c>
      <c r="Z402">
        <v>0.28173864058399017</v>
      </c>
      <c r="AA402">
        <v>155.58928103586041</v>
      </c>
      <c r="AB402">
        <v>5.4580496601605351</v>
      </c>
      <c r="AC402">
        <v>1.2684237449142588</v>
      </c>
      <c r="AD402">
        <v>2.6911665515884233</v>
      </c>
      <c r="AE402">
        <v>1.1753117123316927</v>
      </c>
      <c r="AF402">
        <v>68.599999999999994</v>
      </c>
      <c r="AG402">
        <v>2.8524209687090019E-2</v>
      </c>
      <c r="AH402">
        <v>28.684500000000003</v>
      </c>
      <c r="AI402">
        <v>3.5076679666926056</v>
      </c>
      <c r="AJ402">
        <v>441.61649999988731</v>
      </c>
      <c r="AK402">
        <v>0.42954433832432432</v>
      </c>
      <c r="AL402">
        <v>25225868.036000002</v>
      </c>
      <c r="AM402">
        <v>2576.1045191000003</v>
      </c>
    </row>
    <row r="403" spans="1:39" ht="15" x14ac:dyDescent="0.25">
      <c r="A403" t="s">
        <v>578</v>
      </c>
      <c r="B403">
        <v>1371874.05</v>
      </c>
      <c r="C403">
        <v>0.29999654137423259</v>
      </c>
      <c r="D403">
        <v>1404949.75</v>
      </c>
      <c r="E403">
        <v>3.8516184922942056E-3</v>
      </c>
      <c r="F403">
        <v>0.77271243561586089</v>
      </c>
      <c r="G403">
        <v>62.368421052631582</v>
      </c>
      <c r="H403">
        <v>52.382500000000007</v>
      </c>
      <c r="I403">
        <v>0</v>
      </c>
      <c r="J403">
        <v>-7.9175000000000146</v>
      </c>
      <c r="K403">
        <v>10642.961763076364</v>
      </c>
      <c r="L403">
        <v>3469.4958979000003</v>
      </c>
      <c r="M403">
        <v>3970.5391740179707</v>
      </c>
      <c r="N403">
        <v>0.14711382096140796</v>
      </c>
      <c r="O403">
        <v>0.10705701305910742</v>
      </c>
      <c r="P403">
        <v>1.2149700342783044E-2</v>
      </c>
      <c r="Q403">
        <v>9299.9239045746999</v>
      </c>
      <c r="R403">
        <v>199.988</v>
      </c>
      <c r="S403">
        <v>64941.249366461991</v>
      </c>
      <c r="T403">
        <v>13.634068044082646</v>
      </c>
      <c r="U403">
        <v>17.348520400724045</v>
      </c>
      <c r="V403">
        <v>19.466000000000001</v>
      </c>
      <c r="W403">
        <v>178.23363289324979</v>
      </c>
      <c r="X403">
        <v>0.11382195247979188</v>
      </c>
      <c r="Y403">
        <v>0.15081813107159783</v>
      </c>
      <c r="Z403">
        <v>0.27103150145667615</v>
      </c>
      <c r="AA403">
        <v>151.74037251885923</v>
      </c>
      <c r="AB403">
        <v>6.181117714724655</v>
      </c>
      <c r="AC403">
        <v>1.3617733576896061</v>
      </c>
      <c r="AD403">
        <v>3.0866978110125962</v>
      </c>
      <c r="AE403">
        <v>0.99020234553432118</v>
      </c>
      <c r="AF403">
        <v>35.950000000000003</v>
      </c>
      <c r="AG403">
        <v>7.8879839767523441E-2</v>
      </c>
      <c r="AH403">
        <v>74.911500000000004</v>
      </c>
      <c r="AI403">
        <v>5.6975936008926942</v>
      </c>
      <c r="AJ403">
        <v>-22913.603499999968</v>
      </c>
      <c r="AK403">
        <v>0.33253189786270465</v>
      </c>
      <c r="AL403">
        <v>36925712.178500004</v>
      </c>
      <c r="AM403">
        <v>3469.4958979000003</v>
      </c>
    </row>
    <row r="404" spans="1:39" ht="15" x14ac:dyDescent="0.25">
      <c r="A404" t="s">
        <v>579</v>
      </c>
      <c r="B404">
        <v>-21061.714285714286</v>
      </c>
      <c r="C404">
        <v>0.35448798850274538</v>
      </c>
      <c r="D404">
        <v>-45513</v>
      </c>
      <c r="E404">
        <v>3.3155093661570447E-3</v>
      </c>
      <c r="F404">
        <v>0.78412157210035627</v>
      </c>
      <c r="G404">
        <v>27.428571428571427</v>
      </c>
      <c r="H404">
        <v>13.238571428571429</v>
      </c>
      <c r="I404">
        <v>0</v>
      </c>
      <c r="J404">
        <v>-2.4128571428571393</v>
      </c>
      <c r="K404">
        <v>13238.223141344075</v>
      </c>
      <c r="L404">
        <v>2073.0933464285713</v>
      </c>
      <c r="M404">
        <v>2352.3842756364202</v>
      </c>
      <c r="N404">
        <v>6.4286313397813238E-2</v>
      </c>
      <c r="O404">
        <v>0.1057578727973239</v>
      </c>
      <c r="P404">
        <v>7.1346355902928409E-3</v>
      </c>
      <c r="Q404">
        <v>11666.491991591107</v>
      </c>
      <c r="R404">
        <v>135.39285714285717</v>
      </c>
      <c r="S404">
        <v>73335.426177789501</v>
      </c>
      <c r="T404">
        <v>14.895278290688472</v>
      </c>
      <c r="U404">
        <v>15.311689184911632</v>
      </c>
      <c r="V404">
        <v>13.162857142857144</v>
      </c>
      <c r="W404">
        <v>157.49569595181245</v>
      </c>
      <c r="X404">
        <v>0.11480459440522618</v>
      </c>
      <c r="Y404">
        <v>0.14836960179954908</v>
      </c>
      <c r="Z404">
        <v>0.26923896595003344</v>
      </c>
      <c r="AA404">
        <v>172.1455803028179</v>
      </c>
      <c r="AB404">
        <v>7.3889751280664591</v>
      </c>
      <c r="AC404">
        <v>1.4473195931175364</v>
      </c>
      <c r="AD404">
        <v>3.44097266060797</v>
      </c>
      <c r="AE404">
        <v>0.77883376937135151</v>
      </c>
      <c r="AF404">
        <v>9.5714285714285712</v>
      </c>
      <c r="AG404">
        <v>0.27576004598744003</v>
      </c>
      <c r="AH404">
        <v>101.73166666666667</v>
      </c>
      <c r="AI404">
        <v>31.192430372770552</v>
      </c>
      <c r="AJ404">
        <v>-20064.364999999991</v>
      </c>
      <c r="AK404">
        <v>0.16388323211809802</v>
      </c>
      <c r="AL404">
        <v>27444072.312857144</v>
      </c>
      <c r="AM404">
        <v>2073.0933464285713</v>
      </c>
    </row>
    <row r="405" spans="1:39" ht="15" x14ac:dyDescent="0.25">
      <c r="A405" t="s">
        <v>580</v>
      </c>
      <c r="B405">
        <v>-22713.7</v>
      </c>
      <c r="C405">
        <v>0.34309136166938325</v>
      </c>
      <c r="D405">
        <v>2008</v>
      </c>
      <c r="E405">
        <v>4.6479659371524377E-3</v>
      </c>
      <c r="F405">
        <v>0.76780869835988741</v>
      </c>
      <c r="G405">
        <v>65.55</v>
      </c>
      <c r="H405">
        <v>93</v>
      </c>
      <c r="I405">
        <v>0</v>
      </c>
      <c r="J405">
        <v>12.902500000000018</v>
      </c>
      <c r="K405">
        <v>10948.213155359013</v>
      </c>
      <c r="L405">
        <v>3470.7084993500002</v>
      </c>
      <c r="M405">
        <v>4158.4477836163087</v>
      </c>
      <c r="N405">
        <v>0.37794213375904728</v>
      </c>
      <c r="O405">
        <v>0.13080169039981923</v>
      </c>
      <c r="P405">
        <v>2.3890651697060967E-2</v>
      </c>
      <c r="Q405">
        <v>9137.5576725303454</v>
      </c>
      <c r="R405">
        <v>210.904</v>
      </c>
      <c r="S405">
        <v>61591.062317452495</v>
      </c>
      <c r="T405">
        <v>12.607868983044419</v>
      </c>
      <c r="U405">
        <v>16.456342693121041</v>
      </c>
      <c r="V405">
        <v>24.170999999999999</v>
      </c>
      <c r="W405">
        <v>143.58977697861073</v>
      </c>
      <c r="X405">
        <v>0.11625967531373119</v>
      </c>
      <c r="Y405">
        <v>0.15043313032924482</v>
      </c>
      <c r="Z405">
        <v>0.27358222444446673</v>
      </c>
      <c r="AA405">
        <v>168.17649771201317</v>
      </c>
      <c r="AB405">
        <v>5.8043839109557158</v>
      </c>
      <c r="AC405">
        <v>1.1849716314231695</v>
      </c>
      <c r="AD405">
        <v>2.985236222347555</v>
      </c>
      <c r="AE405">
        <v>1.0112371740638948</v>
      </c>
      <c r="AF405">
        <v>34.65</v>
      </c>
      <c r="AG405">
        <v>6.1812632492049616E-2</v>
      </c>
      <c r="AH405">
        <v>71.981999999999999</v>
      </c>
      <c r="AI405">
        <v>3.428832948785681</v>
      </c>
      <c r="AJ405">
        <v>20976.954499999993</v>
      </c>
      <c r="AK405">
        <v>0.4487180996369729</v>
      </c>
      <c r="AL405">
        <v>37998056.450999998</v>
      </c>
      <c r="AM405">
        <v>3470.7084993500002</v>
      </c>
    </row>
    <row r="406" spans="1:39" ht="15" x14ac:dyDescent="0.25">
      <c r="A406" t="s">
        <v>581</v>
      </c>
      <c r="B406">
        <v>3838141.7</v>
      </c>
      <c r="C406">
        <v>0.32856125773988376</v>
      </c>
      <c r="D406">
        <v>3798806.15</v>
      </c>
      <c r="E406">
        <v>2.1762017887730824E-3</v>
      </c>
      <c r="F406">
        <v>0.71537655203184936</v>
      </c>
      <c r="G406">
        <v>133.63157894736841</v>
      </c>
      <c r="H406">
        <v>522.14649999999995</v>
      </c>
      <c r="I406">
        <v>4.3570000000000002</v>
      </c>
      <c r="J406">
        <v>-42.657999999999987</v>
      </c>
      <c r="K406">
        <v>10764.853165167022</v>
      </c>
      <c r="L406">
        <v>7351.5867954500009</v>
      </c>
      <c r="M406">
        <v>9267.5718090040409</v>
      </c>
      <c r="N406">
        <v>0.53602848450200291</v>
      </c>
      <c r="O406">
        <v>0.15503796236282252</v>
      </c>
      <c r="P406">
        <v>4.8135614731368882E-2</v>
      </c>
      <c r="Q406">
        <v>8539.3190379287516</v>
      </c>
      <c r="R406">
        <v>437.495</v>
      </c>
      <c r="S406">
        <v>60914.007545914821</v>
      </c>
      <c r="T406">
        <v>12.280254631481503</v>
      </c>
      <c r="U406">
        <v>16.803819004674342</v>
      </c>
      <c r="V406">
        <v>42.9925</v>
      </c>
      <c r="W406">
        <v>170.99695982903998</v>
      </c>
      <c r="X406">
        <v>0.11533534358239488</v>
      </c>
      <c r="Y406">
        <v>0.1514068828878436</v>
      </c>
      <c r="Z406">
        <v>0.27302910057353896</v>
      </c>
      <c r="AA406">
        <v>141.94934767632336</v>
      </c>
      <c r="AB406">
        <v>6.3284625375262458</v>
      </c>
      <c r="AC406">
        <v>1.3366264438234781</v>
      </c>
      <c r="AD406">
        <v>3.3958905017708978</v>
      </c>
      <c r="AE406">
        <v>0.88473095011377667</v>
      </c>
      <c r="AF406">
        <v>32.9</v>
      </c>
      <c r="AG406">
        <v>8.907999006643072E-2</v>
      </c>
      <c r="AH406">
        <v>120.87750000000001</v>
      </c>
      <c r="AI406">
        <v>2.9275113136503803</v>
      </c>
      <c r="AJ406">
        <v>273911.26150000002</v>
      </c>
      <c r="AK406">
        <v>0.51868749117824997</v>
      </c>
      <c r="AL406">
        <v>79138752.383999988</v>
      </c>
      <c r="AM406">
        <v>7351.5867954500009</v>
      </c>
    </row>
    <row r="407" spans="1:39" ht="15" x14ac:dyDescent="0.25">
      <c r="A407" t="s">
        <v>582</v>
      </c>
      <c r="B407">
        <v>363640.35</v>
      </c>
      <c r="C407">
        <v>0.33642972200255883</v>
      </c>
      <c r="D407">
        <v>330621.55</v>
      </c>
      <c r="E407">
        <v>1.2133426290608268E-2</v>
      </c>
      <c r="F407">
        <v>0.67512014250586228</v>
      </c>
      <c r="G407">
        <v>45.473684210526315</v>
      </c>
      <c r="H407">
        <v>35.156500000000001</v>
      </c>
      <c r="I407">
        <v>0</v>
      </c>
      <c r="J407">
        <v>28.84950000000002</v>
      </c>
      <c r="K407">
        <v>10683.314418555052</v>
      </c>
      <c r="L407">
        <v>1286.2007761500001</v>
      </c>
      <c r="M407">
        <v>1530.5679032207122</v>
      </c>
      <c r="N407">
        <v>0.38625628098832793</v>
      </c>
      <c r="O407">
        <v>0.13678978019018198</v>
      </c>
      <c r="P407">
        <v>4.2863621311926845E-3</v>
      </c>
      <c r="Q407">
        <v>8977.639781995691</v>
      </c>
      <c r="R407">
        <v>80.006</v>
      </c>
      <c r="S407">
        <v>54495.421493387999</v>
      </c>
      <c r="T407">
        <v>13.642726795490342</v>
      </c>
      <c r="U407">
        <v>16.076303979076577</v>
      </c>
      <c r="V407">
        <v>9.9145000000000003</v>
      </c>
      <c r="W407">
        <v>129.72926281204298</v>
      </c>
      <c r="X407">
        <v>0.11178301110125866</v>
      </c>
      <c r="Y407">
        <v>0.17636528098550669</v>
      </c>
      <c r="Z407">
        <v>0.29630741159382162</v>
      </c>
      <c r="AA407">
        <v>176.54976906460635</v>
      </c>
      <c r="AB407">
        <v>6.2790029767245645</v>
      </c>
      <c r="AC407">
        <v>1.3433269273240152</v>
      </c>
      <c r="AD407">
        <v>2.8930609994035108</v>
      </c>
      <c r="AE407">
        <v>1.3414073128931854</v>
      </c>
      <c r="AF407">
        <v>90.65</v>
      </c>
      <c r="AG407">
        <v>2.2422548050032978E-2</v>
      </c>
      <c r="AH407">
        <v>12.514499999999998</v>
      </c>
      <c r="AI407">
        <v>3.3881006784432137</v>
      </c>
      <c r="AJ407">
        <v>-20887.383500000054</v>
      </c>
      <c r="AK407">
        <v>0.45962411145361137</v>
      </c>
      <c r="AL407">
        <v>13740887.297</v>
      </c>
      <c r="AM407">
        <v>1286.2007761500001</v>
      </c>
    </row>
    <row r="408" spans="1:39" ht="15" x14ac:dyDescent="0.25">
      <c r="A408" t="s">
        <v>583</v>
      </c>
      <c r="B408">
        <v>726326.65</v>
      </c>
      <c r="C408">
        <v>0.38259053293019052</v>
      </c>
      <c r="D408">
        <v>752967.6</v>
      </c>
      <c r="E408">
        <v>1.3608507013139922E-3</v>
      </c>
      <c r="F408">
        <v>0.70263545202438471</v>
      </c>
      <c r="G408">
        <v>58.842105263157897</v>
      </c>
      <c r="H408">
        <v>48.204999999999998</v>
      </c>
      <c r="I408">
        <v>0</v>
      </c>
      <c r="J408">
        <v>75.854500000000002</v>
      </c>
      <c r="K408">
        <v>9724.464750599851</v>
      </c>
      <c r="L408">
        <v>1700.5841594500002</v>
      </c>
      <c r="M408">
        <v>1949.2596594645195</v>
      </c>
      <c r="N408">
        <v>0.26058338500184602</v>
      </c>
      <c r="O408">
        <v>0.1182039346791353</v>
      </c>
      <c r="P408">
        <v>6.3085057216278433E-3</v>
      </c>
      <c r="Q408">
        <v>8483.8726506775129</v>
      </c>
      <c r="R408">
        <v>97.278500000000008</v>
      </c>
      <c r="S408">
        <v>56296.923431590731</v>
      </c>
      <c r="T408">
        <v>13.615547114727299</v>
      </c>
      <c r="U408">
        <v>17.481603431899128</v>
      </c>
      <c r="V408">
        <v>13.934000000000001</v>
      </c>
      <c r="W408">
        <v>122.04565519233527</v>
      </c>
      <c r="X408">
        <v>0.11217464671074809</v>
      </c>
      <c r="Y408">
        <v>0.15416502076754088</v>
      </c>
      <c r="Z408">
        <v>0.27257428312096227</v>
      </c>
      <c r="AA408">
        <v>147.27207036963091</v>
      </c>
      <c r="AB408">
        <v>6.0856031608088763</v>
      </c>
      <c r="AC408">
        <v>1.2111737360827204</v>
      </c>
      <c r="AD408">
        <v>3.1124303155278801</v>
      </c>
      <c r="AE408">
        <v>1.1434490712638206</v>
      </c>
      <c r="AF408">
        <v>60</v>
      </c>
      <c r="AG408">
        <v>3.098390149989047E-2</v>
      </c>
      <c r="AH408">
        <v>19.668500000000002</v>
      </c>
      <c r="AI408">
        <v>4.1202892650799559</v>
      </c>
      <c r="AJ408">
        <v>6972.7430000000168</v>
      </c>
      <c r="AK408">
        <v>0.40427840082127875</v>
      </c>
      <c r="AL408">
        <v>16537270.713999998</v>
      </c>
      <c r="AM408">
        <v>1700.5841594500002</v>
      </c>
    </row>
    <row r="409" spans="1:39" ht="15" x14ac:dyDescent="0.25">
      <c r="A409" t="s">
        <v>584</v>
      </c>
      <c r="B409">
        <v>763834.55</v>
      </c>
      <c r="C409">
        <v>0.36410711319932354</v>
      </c>
      <c r="D409">
        <v>709296.85</v>
      </c>
      <c r="E409">
        <v>1.734078357684362E-3</v>
      </c>
      <c r="F409">
        <v>0.64778138122735729</v>
      </c>
      <c r="G409">
        <v>35.6</v>
      </c>
      <c r="H409">
        <v>34.381999999999998</v>
      </c>
      <c r="I409">
        <v>0</v>
      </c>
      <c r="J409">
        <v>28.423000000000016</v>
      </c>
      <c r="K409">
        <v>10234.081318049537</v>
      </c>
      <c r="L409">
        <v>1161.00814565</v>
      </c>
      <c r="M409">
        <v>1415.308511960026</v>
      </c>
      <c r="N409">
        <v>0.48821527788046654</v>
      </c>
      <c r="O409">
        <v>0.1420714951639323</v>
      </c>
      <c r="P409">
        <v>1.8788666196469593E-3</v>
      </c>
      <c r="Q409">
        <v>8395.2379803362583</v>
      </c>
      <c r="R409">
        <v>69.999499999999998</v>
      </c>
      <c r="S409">
        <v>52432.431217365847</v>
      </c>
      <c r="T409">
        <v>15.781541296723548</v>
      </c>
      <c r="U409">
        <v>16.585949123208025</v>
      </c>
      <c r="V409">
        <v>8.9929999999999986</v>
      </c>
      <c r="W409">
        <v>129.10131720782829</v>
      </c>
      <c r="X409">
        <v>0.11796824131990497</v>
      </c>
      <c r="Y409">
        <v>0.18017198940654064</v>
      </c>
      <c r="Z409">
        <v>0.30626736998218529</v>
      </c>
      <c r="AA409">
        <v>191.58397021880532</v>
      </c>
      <c r="AB409">
        <v>5.9816472939531007</v>
      </c>
      <c r="AC409">
        <v>1.3910817398958908</v>
      </c>
      <c r="AD409">
        <v>2.7018748346393964</v>
      </c>
      <c r="AE409">
        <v>1.6074919902729665</v>
      </c>
      <c r="AF409">
        <v>104</v>
      </c>
      <c r="AG409">
        <v>1.5941516779427421E-2</v>
      </c>
      <c r="AH409">
        <v>7.5095000000000001</v>
      </c>
      <c r="AI409">
        <v>3.1858150002715471</v>
      </c>
      <c r="AJ409">
        <v>-5584.6389999999665</v>
      </c>
      <c r="AK409">
        <v>0.51792583313397811</v>
      </c>
      <c r="AL409">
        <v>11881851.773499999</v>
      </c>
      <c r="AM409">
        <v>1161.00814565</v>
      </c>
    </row>
    <row r="410" spans="1:39" ht="15" x14ac:dyDescent="0.25">
      <c r="A410" t="s">
        <v>585</v>
      </c>
      <c r="B410">
        <v>202386.35</v>
      </c>
      <c r="C410">
        <v>0.30199667286726189</v>
      </c>
      <c r="D410">
        <v>1538.1</v>
      </c>
      <c r="E410">
        <v>2.6749135917783257E-3</v>
      </c>
      <c r="F410">
        <v>0.74967051283297448</v>
      </c>
      <c r="G410">
        <v>81.650000000000006</v>
      </c>
      <c r="H410">
        <v>127.23350000000001</v>
      </c>
      <c r="I410">
        <v>0</v>
      </c>
      <c r="J410">
        <v>-50.690000000000026</v>
      </c>
      <c r="K410">
        <v>10762.998589101404</v>
      </c>
      <c r="L410">
        <v>3720.1245081499997</v>
      </c>
      <c r="M410">
        <v>4543.3266873139419</v>
      </c>
      <c r="N410">
        <v>0.45571169568006398</v>
      </c>
      <c r="O410">
        <v>0.14708699093302954</v>
      </c>
      <c r="P410">
        <v>1.9112466597350008E-2</v>
      </c>
      <c r="Q410">
        <v>8812.8584159049024</v>
      </c>
      <c r="R410">
        <v>229.57150000000001</v>
      </c>
      <c r="S410">
        <v>59849.789975018648</v>
      </c>
      <c r="T410">
        <v>12.828029611689601</v>
      </c>
      <c r="U410">
        <v>16.20464434021644</v>
      </c>
      <c r="V410">
        <v>24.3125</v>
      </c>
      <c r="W410">
        <v>153.01283324010282</v>
      </c>
      <c r="X410">
        <v>0.11208835491618643</v>
      </c>
      <c r="Y410">
        <v>0.1562493514857925</v>
      </c>
      <c r="Z410">
        <v>0.27581343667074765</v>
      </c>
      <c r="AA410">
        <v>164.96969352920769</v>
      </c>
      <c r="AB410">
        <v>6.1062420153369414</v>
      </c>
      <c r="AC410">
        <v>1.1782420029531968</v>
      </c>
      <c r="AD410">
        <v>3.0097862101475652</v>
      </c>
      <c r="AE410">
        <v>1.2154144100583433</v>
      </c>
      <c r="AF410">
        <v>48.6</v>
      </c>
      <c r="AG410">
        <v>5.304262252628851E-2</v>
      </c>
      <c r="AH410">
        <v>57.867999999999995</v>
      </c>
      <c r="AI410">
        <v>3.1908550289529574</v>
      </c>
      <c r="AJ410">
        <v>41338.181999999797</v>
      </c>
      <c r="AK410">
        <v>0.48855174856423134</v>
      </c>
      <c r="AL410">
        <v>40039694.832499996</v>
      </c>
      <c r="AM410">
        <v>3720.1245081499997</v>
      </c>
    </row>
    <row r="411" spans="1:39" ht="15" x14ac:dyDescent="0.25">
      <c r="A411" t="s">
        <v>586</v>
      </c>
      <c r="B411">
        <v>680459</v>
      </c>
      <c r="C411">
        <v>0.31636149121348217</v>
      </c>
      <c r="D411">
        <v>408413.55</v>
      </c>
      <c r="E411">
        <v>3.8771670667384376E-3</v>
      </c>
      <c r="F411">
        <v>0.75930738524493113</v>
      </c>
      <c r="G411">
        <v>63.25</v>
      </c>
      <c r="H411">
        <v>92.210000000000036</v>
      </c>
      <c r="I411">
        <v>0</v>
      </c>
      <c r="J411">
        <v>67.749999999999986</v>
      </c>
      <c r="K411">
        <v>11027.519173804598</v>
      </c>
      <c r="L411">
        <v>3296.7458378000001</v>
      </c>
      <c r="M411">
        <v>3977.3474991570924</v>
      </c>
      <c r="N411">
        <v>0.3988614799245474</v>
      </c>
      <c r="O411">
        <v>0.13455031669836301</v>
      </c>
      <c r="P411">
        <v>1.7525098306806458E-2</v>
      </c>
      <c r="Q411">
        <v>9140.4957563312219</v>
      </c>
      <c r="R411">
        <v>204.95650000000006</v>
      </c>
      <c r="S411">
        <v>61752.774799042723</v>
      </c>
      <c r="T411">
        <v>12.675128624854542</v>
      </c>
      <c r="U411">
        <v>16.085100193455681</v>
      </c>
      <c r="V411">
        <v>22.087</v>
      </c>
      <c r="W411">
        <v>149.26182088106123</v>
      </c>
      <c r="X411">
        <v>0.11649178713589667</v>
      </c>
      <c r="Y411">
        <v>0.14946388549584305</v>
      </c>
      <c r="Z411">
        <v>0.27204426347601601</v>
      </c>
      <c r="AA411">
        <v>169.37120041156001</v>
      </c>
      <c r="AB411">
        <v>6.0526746410737742</v>
      </c>
      <c r="AC411">
        <v>1.1577182274669762</v>
      </c>
      <c r="AD411">
        <v>2.9297990091941992</v>
      </c>
      <c r="AE411">
        <v>1.0310388729565916</v>
      </c>
      <c r="AF411">
        <v>38.200000000000003</v>
      </c>
      <c r="AG411">
        <v>5.108093848943733E-2</v>
      </c>
      <c r="AH411">
        <v>63.855500000000006</v>
      </c>
      <c r="AI411">
        <v>3.4843861045580393</v>
      </c>
      <c r="AJ411">
        <v>-3417.3084999995772</v>
      </c>
      <c r="AK411">
        <v>0.46097030805947081</v>
      </c>
      <c r="AL411">
        <v>36354927.937500007</v>
      </c>
      <c r="AM411">
        <v>3296.7458378000001</v>
      </c>
    </row>
    <row r="412" spans="1:39" ht="15" x14ac:dyDescent="0.25">
      <c r="A412" t="s">
        <v>587</v>
      </c>
      <c r="B412">
        <v>1273801.25</v>
      </c>
      <c r="C412">
        <v>0.29266832200563286</v>
      </c>
      <c r="D412">
        <v>1272585.8999999999</v>
      </c>
      <c r="E412">
        <v>4.208664594978033E-3</v>
      </c>
      <c r="F412">
        <v>0.77403584649464163</v>
      </c>
      <c r="G412">
        <v>75.631578947368425</v>
      </c>
      <c r="H412">
        <v>46.8155</v>
      </c>
      <c r="I412">
        <v>0</v>
      </c>
      <c r="J412">
        <v>6.9515000000000029</v>
      </c>
      <c r="K412">
        <v>10743.392605291494</v>
      </c>
      <c r="L412">
        <v>3207.9772357499996</v>
      </c>
      <c r="M412">
        <v>3664.3112950714035</v>
      </c>
      <c r="N412">
        <v>0.1506187816781798</v>
      </c>
      <c r="O412">
        <v>0.10675795539737723</v>
      </c>
      <c r="P412">
        <v>1.15273959203624E-2</v>
      </c>
      <c r="Q412">
        <v>9405.466986076146</v>
      </c>
      <c r="R412">
        <v>183.244</v>
      </c>
      <c r="S412">
        <v>65580.472383816115</v>
      </c>
      <c r="T412">
        <v>14.229388138220077</v>
      </c>
      <c r="U412">
        <v>17.506588132490013</v>
      </c>
      <c r="V412">
        <v>18.068000000000001</v>
      </c>
      <c r="W412">
        <v>177.5502122952181</v>
      </c>
      <c r="X412">
        <v>0.11440051249354562</v>
      </c>
      <c r="Y412">
        <v>0.14706930267625237</v>
      </c>
      <c r="Z412">
        <v>0.26857208776509589</v>
      </c>
      <c r="AA412">
        <v>153.75812038288402</v>
      </c>
      <c r="AB412">
        <v>6.2296298194505031</v>
      </c>
      <c r="AC412">
        <v>1.3126176752659464</v>
      </c>
      <c r="AD412">
        <v>2.9575138526906759</v>
      </c>
      <c r="AE412">
        <v>0.97213402804302551</v>
      </c>
      <c r="AF412">
        <v>37.450000000000003</v>
      </c>
      <c r="AG412">
        <v>7.4378762450400232E-2</v>
      </c>
      <c r="AH412">
        <v>69.820999999999998</v>
      </c>
      <c r="AI412">
        <v>5.4960604231184771</v>
      </c>
      <c r="AJ412">
        <v>-7647.8984999998938</v>
      </c>
      <c r="AK412">
        <v>0.32886515923103038</v>
      </c>
      <c r="AL412">
        <v>34464558.912500001</v>
      </c>
      <c r="AM412">
        <v>3207.9772357499996</v>
      </c>
    </row>
    <row r="413" spans="1:39" ht="15" x14ac:dyDescent="0.25">
      <c r="A413" t="s">
        <v>588</v>
      </c>
      <c r="B413">
        <v>667784.15</v>
      </c>
      <c r="C413">
        <v>0.37699378954064561</v>
      </c>
      <c r="D413">
        <v>581292.5</v>
      </c>
      <c r="E413">
        <v>6.8938634899051729E-3</v>
      </c>
      <c r="F413">
        <v>0.64506465595175944</v>
      </c>
      <c r="G413">
        <v>34.388888888888886</v>
      </c>
      <c r="H413">
        <v>24.092499999999998</v>
      </c>
      <c r="I413">
        <v>0</v>
      </c>
      <c r="J413">
        <v>5.5650000000000404</v>
      </c>
      <c r="K413">
        <v>11246.217853895098</v>
      </c>
      <c r="L413">
        <v>955.27343135000012</v>
      </c>
      <c r="M413">
        <v>1146.3289158327239</v>
      </c>
      <c r="N413">
        <v>0.44145342276926713</v>
      </c>
      <c r="O413">
        <v>0.14562381684101466</v>
      </c>
      <c r="P413">
        <v>3.5848538100347331E-3</v>
      </c>
      <c r="Q413">
        <v>9371.8416857659449</v>
      </c>
      <c r="R413">
        <v>61.483500000000006</v>
      </c>
      <c r="S413">
        <v>52444.663381232371</v>
      </c>
      <c r="T413">
        <v>12.782291183813548</v>
      </c>
      <c r="U413">
        <v>15.537069804907011</v>
      </c>
      <c r="V413">
        <v>8.3069999999999986</v>
      </c>
      <c r="W413">
        <v>114.99619975322015</v>
      </c>
      <c r="X413">
        <v>0.11071176763212816</v>
      </c>
      <c r="Y413">
        <v>0.19209808343570919</v>
      </c>
      <c r="Z413">
        <v>0.31136277206401958</v>
      </c>
      <c r="AA413">
        <v>196.67881868595845</v>
      </c>
      <c r="AB413">
        <v>6.4287411543572146</v>
      </c>
      <c r="AC413">
        <v>1.3230582698027833</v>
      </c>
      <c r="AD413">
        <v>2.7841243641955153</v>
      </c>
      <c r="AE413">
        <v>1.3184646263071147</v>
      </c>
      <c r="AF413">
        <v>85.05</v>
      </c>
      <c r="AG413">
        <v>2.0388280157566722E-2</v>
      </c>
      <c r="AH413">
        <v>9.8850000000000016</v>
      </c>
      <c r="AI413">
        <v>3.3000822996931904</v>
      </c>
      <c r="AJ413">
        <v>-29265.217999999993</v>
      </c>
      <c r="AK413">
        <v>0.48493561728859985</v>
      </c>
      <c r="AL413">
        <v>10743213.119000001</v>
      </c>
      <c r="AM413">
        <v>955.27343135000012</v>
      </c>
    </row>
    <row r="414" spans="1:39" ht="15" x14ac:dyDescent="0.25">
      <c r="A414" t="s">
        <v>589</v>
      </c>
      <c r="B414">
        <v>459169.05</v>
      </c>
      <c r="C414">
        <v>0.41660759505393274</v>
      </c>
      <c r="D414">
        <v>483276.35</v>
      </c>
      <c r="E414">
        <v>6.680868313442472E-3</v>
      </c>
      <c r="F414">
        <v>0.66301570361580853</v>
      </c>
      <c r="G414">
        <v>26.45</v>
      </c>
      <c r="H414">
        <v>17.789499999999997</v>
      </c>
      <c r="I414">
        <v>0</v>
      </c>
      <c r="J414">
        <v>51.091000000000008</v>
      </c>
      <c r="K414">
        <v>10890.082124201357</v>
      </c>
      <c r="L414">
        <v>839.77753645000007</v>
      </c>
      <c r="M414">
        <v>977.20166421806698</v>
      </c>
      <c r="N414">
        <v>0.32946907495241562</v>
      </c>
      <c r="O414">
        <v>0.13308949679991169</v>
      </c>
      <c r="P414">
        <v>3.3949066583180095E-3</v>
      </c>
      <c r="Q414">
        <v>9358.6070029033435</v>
      </c>
      <c r="R414">
        <v>56.181500000000007</v>
      </c>
      <c r="S414">
        <v>53337.216303409485</v>
      </c>
      <c r="T414">
        <v>14.656070058649197</v>
      </c>
      <c r="U414">
        <v>14.947581258065378</v>
      </c>
      <c r="V414">
        <v>9.2140000000000004</v>
      </c>
      <c r="W414">
        <v>91.141473458866955</v>
      </c>
      <c r="X414">
        <v>0.11869681822514543</v>
      </c>
      <c r="Y414">
        <v>0.15456291649198417</v>
      </c>
      <c r="Z414">
        <v>0.28225822551843538</v>
      </c>
      <c r="AA414">
        <v>189.40504252160386</v>
      </c>
      <c r="AB414">
        <v>5.9336016776259743</v>
      </c>
      <c r="AC414">
        <v>1.450312150088553</v>
      </c>
      <c r="AD414">
        <v>2.451557782973643</v>
      </c>
      <c r="AE414">
        <v>1.2524746231145916</v>
      </c>
      <c r="AF414">
        <v>66.2</v>
      </c>
      <c r="AG414">
        <v>3.093682194776784E-2</v>
      </c>
      <c r="AH414">
        <v>7.1400000000000006</v>
      </c>
      <c r="AI414">
        <v>3.5058360298845161</v>
      </c>
      <c r="AJ414">
        <v>-6809.2964999999967</v>
      </c>
      <c r="AK414">
        <v>0.5233757127210743</v>
      </c>
      <c r="AL414">
        <v>9145246.3380000014</v>
      </c>
      <c r="AM414">
        <v>839.77753645000007</v>
      </c>
    </row>
    <row r="415" spans="1:39" ht="15" x14ac:dyDescent="0.25">
      <c r="A415" t="s">
        <v>590</v>
      </c>
      <c r="B415">
        <v>1018109.25</v>
      </c>
      <c r="C415">
        <v>0.34536570892080848</v>
      </c>
      <c r="D415">
        <v>992028.7</v>
      </c>
      <c r="E415">
        <v>2.4141193900498654E-3</v>
      </c>
      <c r="F415">
        <v>0.76249403157044027</v>
      </c>
      <c r="G415">
        <v>57.263157894736842</v>
      </c>
      <c r="H415">
        <v>42.31</v>
      </c>
      <c r="I415">
        <v>0</v>
      </c>
      <c r="J415">
        <v>35.964500000000001</v>
      </c>
      <c r="K415">
        <v>10568.625783797357</v>
      </c>
      <c r="L415">
        <v>2402.8837715999998</v>
      </c>
      <c r="M415">
        <v>2733.0694850996392</v>
      </c>
      <c r="N415">
        <v>0.17029611668546343</v>
      </c>
      <c r="O415">
        <v>0.10743193289291264</v>
      </c>
      <c r="P415">
        <v>8.5358122987125185E-3</v>
      </c>
      <c r="Q415">
        <v>9291.8162243775387</v>
      </c>
      <c r="R415">
        <v>136.16750000000002</v>
      </c>
      <c r="S415">
        <v>64084.565333137485</v>
      </c>
      <c r="T415">
        <v>14.020599629133235</v>
      </c>
      <c r="U415">
        <v>17.646529249637393</v>
      </c>
      <c r="V415">
        <v>13.6595</v>
      </c>
      <c r="W415">
        <v>175.91301084227098</v>
      </c>
      <c r="X415">
        <v>0.11316619098699403</v>
      </c>
      <c r="Y415">
        <v>0.15764288036416335</v>
      </c>
      <c r="Z415">
        <v>0.27649774252737153</v>
      </c>
      <c r="AA415">
        <v>156.34403729392602</v>
      </c>
      <c r="AB415">
        <v>5.9912144077132297</v>
      </c>
      <c r="AC415">
        <v>1.2122615012834843</v>
      </c>
      <c r="AD415">
        <v>2.8726688131053164</v>
      </c>
      <c r="AE415">
        <v>1.0480543358368746</v>
      </c>
      <c r="AF415">
        <v>47.45</v>
      </c>
      <c r="AG415">
        <v>7.3310406381839416E-2</v>
      </c>
      <c r="AH415">
        <v>41.16</v>
      </c>
      <c r="AI415">
        <v>5.3280527915539597</v>
      </c>
      <c r="AJ415">
        <v>-18597.32500000007</v>
      </c>
      <c r="AK415">
        <v>0.32969921319222623</v>
      </c>
      <c r="AL415">
        <v>25395179.384</v>
      </c>
      <c r="AM415">
        <v>2402.8837715999998</v>
      </c>
    </row>
    <row r="416" spans="1:39" ht="15" x14ac:dyDescent="0.25">
      <c r="A416" t="s">
        <v>591</v>
      </c>
      <c r="B416">
        <v>512690.5</v>
      </c>
      <c r="C416">
        <v>0.27893660291668748</v>
      </c>
      <c r="D416">
        <v>552463.25</v>
      </c>
      <c r="E416">
        <v>6.2888951776400399E-3</v>
      </c>
      <c r="F416">
        <v>0.63681544763932596</v>
      </c>
      <c r="G416">
        <v>16.45</v>
      </c>
      <c r="H416">
        <v>23.523500000000002</v>
      </c>
      <c r="I416">
        <v>0</v>
      </c>
      <c r="J416">
        <v>3.0845000000000056</v>
      </c>
      <c r="K416">
        <v>10840.683061367297</v>
      </c>
      <c r="L416">
        <v>886.85737915000004</v>
      </c>
      <c r="M416">
        <v>1117.266534595027</v>
      </c>
      <c r="N416">
        <v>0.59881004041370056</v>
      </c>
      <c r="O416">
        <v>0.1613261517168941</v>
      </c>
      <c r="P416">
        <v>1.1277205597122759E-3</v>
      </c>
      <c r="Q416">
        <v>8605.0548103857927</v>
      </c>
      <c r="R416">
        <v>55.089999999999996</v>
      </c>
      <c r="S416">
        <v>50289.242439644215</v>
      </c>
      <c r="T416">
        <v>13.426211653657651</v>
      </c>
      <c r="U416">
        <v>16.098336887819933</v>
      </c>
      <c r="V416">
        <v>8.0759999999999987</v>
      </c>
      <c r="W416">
        <v>109.81393996409113</v>
      </c>
      <c r="X416">
        <v>0.10950256573493226</v>
      </c>
      <c r="Y416">
        <v>0.19530758750157118</v>
      </c>
      <c r="Z416">
        <v>0.31174414611345647</v>
      </c>
      <c r="AA416">
        <v>187.24724392456446</v>
      </c>
      <c r="AB416">
        <v>6.7656261050116351</v>
      </c>
      <c r="AC416">
        <v>1.5124868331992463</v>
      </c>
      <c r="AD416">
        <v>2.8515251569297182</v>
      </c>
      <c r="AE416">
        <v>1.2083593874081888</v>
      </c>
      <c r="AF416">
        <v>45.2</v>
      </c>
      <c r="AG416">
        <v>1.5056935695401027E-2</v>
      </c>
      <c r="AH416">
        <v>15.737</v>
      </c>
      <c r="AI416">
        <v>3.1549277605048758</v>
      </c>
      <c r="AJ416">
        <v>-20043.638999999966</v>
      </c>
      <c r="AK416">
        <v>0.52125787049543193</v>
      </c>
      <c r="AL416">
        <v>9614139.7680000011</v>
      </c>
      <c r="AM416">
        <v>886.85737915000004</v>
      </c>
    </row>
    <row r="417" spans="1:39" ht="15" x14ac:dyDescent="0.25">
      <c r="A417" t="s">
        <v>592</v>
      </c>
      <c r="B417">
        <v>596791.85</v>
      </c>
      <c r="C417">
        <v>0.32339453956797526</v>
      </c>
      <c r="D417">
        <v>637087.85</v>
      </c>
      <c r="E417">
        <v>3.097588108488071E-3</v>
      </c>
      <c r="F417">
        <v>0.68764322383441923</v>
      </c>
      <c r="G417">
        <v>49</v>
      </c>
      <c r="H417">
        <v>31.159500000000001</v>
      </c>
      <c r="I417">
        <v>0</v>
      </c>
      <c r="J417">
        <v>23.795000000000002</v>
      </c>
      <c r="K417">
        <v>9997.843590709319</v>
      </c>
      <c r="L417">
        <v>1456.2383929499999</v>
      </c>
      <c r="M417">
        <v>1682.0399597594237</v>
      </c>
      <c r="N417">
        <v>0.29545042053754761</v>
      </c>
      <c r="O417">
        <v>0.12346690182764145</v>
      </c>
      <c r="P417">
        <v>1.919334886053898E-3</v>
      </c>
      <c r="Q417">
        <v>8655.7061852337647</v>
      </c>
      <c r="R417">
        <v>87.293000000000006</v>
      </c>
      <c r="S417">
        <v>55199.514132003715</v>
      </c>
      <c r="T417">
        <v>14.215343727446642</v>
      </c>
      <c r="U417">
        <v>16.682189785549813</v>
      </c>
      <c r="V417">
        <v>10.121</v>
      </c>
      <c r="W417">
        <v>143.88285672858416</v>
      </c>
      <c r="X417">
        <v>0.11063544390781838</v>
      </c>
      <c r="Y417">
        <v>0.16780754966593669</v>
      </c>
      <c r="Z417">
        <v>0.28506284721222269</v>
      </c>
      <c r="AA417">
        <v>164.71011969002214</v>
      </c>
      <c r="AB417">
        <v>5.9925312560973785</v>
      </c>
      <c r="AC417">
        <v>1.3899074136611287</v>
      </c>
      <c r="AD417">
        <v>2.8283178491202272</v>
      </c>
      <c r="AE417">
        <v>1.1697179982645185</v>
      </c>
      <c r="AF417">
        <v>83.45</v>
      </c>
      <c r="AG417">
        <v>3.0692330411441059E-2</v>
      </c>
      <c r="AH417">
        <v>14.584</v>
      </c>
      <c r="AI417">
        <v>4.0681930690791042</v>
      </c>
      <c r="AJ417">
        <v>-22351.773499999894</v>
      </c>
      <c r="AK417">
        <v>0.44216337166704955</v>
      </c>
      <c r="AL417">
        <v>14559243.683500001</v>
      </c>
      <c r="AM417">
        <v>1456.2383929499999</v>
      </c>
    </row>
    <row r="418" spans="1:39" ht="15" x14ac:dyDescent="0.25">
      <c r="A418" t="s">
        <v>593</v>
      </c>
      <c r="B418">
        <v>396402.5</v>
      </c>
      <c r="C418">
        <v>0.30089281873040585</v>
      </c>
      <c r="D418">
        <v>415347.8</v>
      </c>
      <c r="E418">
        <v>9.6733101250259246E-3</v>
      </c>
      <c r="F418">
        <v>0.69829652425065358</v>
      </c>
      <c r="G418">
        <v>41.55</v>
      </c>
      <c r="H418">
        <v>33.984499999999997</v>
      </c>
      <c r="I418">
        <v>0</v>
      </c>
      <c r="J418">
        <v>22.43549999999999</v>
      </c>
      <c r="K418">
        <v>10500.924326873788</v>
      </c>
      <c r="L418">
        <v>1264.6165638500001</v>
      </c>
      <c r="M418">
        <v>1479.7390861757631</v>
      </c>
      <c r="N418">
        <v>0.33856054130474295</v>
      </c>
      <c r="O418">
        <v>0.12964241880627969</v>
      </c>
      <c r="P418">
        <v>3.2691725446120107E-3</v>
      </c>
      <c r="Q418">
        <v>8974.313758123335</v>
      </c>
      <c r="R418">
        <v>77.70150000000001</v>
      </c>
      <c r="S418">
        <v>55843.10936725801</v>
      </c>
      <c r="T418">
        <v>14.049278327960202</v>
      </c>
      <c r="U418">
        <v>16.275317257067101</v>
      </c>
      <c r="V418">
        <v>9.7099999999999991</v>
      </c>
      <c r="W418">
        <v>130.23857506179195</v>
      </c>
      <c r="X418">
        <v>0.11484368208726034</v>
      </c>
      <c r="Y418">
        <v>0.16149155457782596</v>
      </c>
      <c r="Z418">
        <v>0.28273974441652494</v>
      </c>
      <c r="AA418">
        <v>163.09156933078395</v>
      </c>
      <c r="AB418">
        <v>6.3492025364572706</v>
      </c>
      <c r="AC418">
        <v>1.2496354927531521</v>
      </c>
      <c r="AD418">
        <v>3.2082945410943995</v>
      </c>
      <c r="AE418">
        <v>1.1458783528993461</v>
      </c>
      <c r="AF418">
        <v>65.75</v>
      </c>
      <c r="AG418">
        <v>3.2899678664608682E-2</v>
      </c>
      <c r="AH418">
        <v>15.7255</v>
      </c>
      <c r="AI418">
        <v>3.6329008165543533</v>
      </c>
      <c r="AJ418">
        <v>-13627.151500000095</v>
      </c>
      <c r="AK418">
        <v>0.43820177440594754</v>
      </c>
      <c r="AL418">
        <v>13279642.839499999</v>
      </c>
      <c r="AM418">
        <v>1264.6165638500001</v>
      </c>
    </row>
    <row r="419" spans="1:39" ht="15" x14ac:dyDescent="0.25">
      <c r="A419" t="s">
        <v>594</v>
      </c>
      <c r="B419">
        <v>500726</v>
      </c>
      <c r="C419">
        <v>0.38236834139161557</v>
      </c>
      <c r="D419">
        <v>509941</v>
      </c>
      <c r="E419">
        <v>4.3342570605048019E-3</v>
      </c>
      <c r="F419">
        <v>0.70783696319832257</v>
      </c>
      <c r="G419">
        <v>52.043478260869563</v>
      </c>
      <c r="H419">
        <v>34.255217391304356</v>
      </c>
      <c r="I419">
        <v>0</v>
      </c>
      <c r="J419">
        <v>67.047391304347798</v>
      </c>
      <c r="K419">
        <v>9698.691301552346</v>
      </c>
      <c r="L419">
        <v>1775.2630417826085</v>
      </c>
      <c r="M419">
        <v>2078.3269132313885</v>
      </c>
      <c r="N419">
        <v>0.36208426420876477</v>
      </c>
      <c r="O419">
        <v>0.12375283285211525</v>
      </c>
      <c r="P419">
        <v>1.3838621601445619E-3</v>
      </c>
      <c r="Q419">
        <v>8284.4176783209605</v>
      </c>
      <c r="R419">
        <v>103.3213043478261</v>
      </c>
      <c r="S419">
        <v>55166.105264708218</v>
      </c>
      <c r="T419">
        <v>14.419771165507344</v>
      </c>
      <c r="U419">
        <v>17.181965065077701</v>
      </c>
      <c r="V419">
        <v>13.441304347826087</v>
      </c>
      <c r="W419">
        <v>132.07520608442505</v>
      </c>
      <c r="X419">
        <v>0.1190075590072965</v>
      </c>
      <c r="Y419">
        <v>0.15026221215238358</v>
      </c>
      <c r="Z419">
        <v>0.27486820640380144</v>
      </c>
      <c r="AA419">
        <v>173.83109194545358</v>
      </c>
      <c r="AB419">
        <v>5.7809358192632949</v>
      </c>
      <c r="AC419">
        <v>1.3638328102065653</v>
      </c>
      <c r="AD419">
        <v>2.672747339774288</v>
      </c>
      <c r="AE419">
        <v>1.2582638001504522</v>
      </c>
      <c r="AF419">
        <v>95.869565217391298</v>
      </c>
      <c r="AG419">
        <v>2.0490945158864304E-2</v>
      </c>
      <c r="AH419">
        <v>14.698695652173916</v>
      </c>
      <c r="AI419">
        <v>2.9809100923879988</v>
      </c>
      <c r="AJ419">
        <v>19957.273043478257</v>
      </c>
      <c r="AK419">
        <v>0.5140706512444132</v>
      </c>
      <c r="AL419">
        <v>17217728.221304346</v>
      </c>
      <c r="AM419">
        <v>1775.2630417826085</v>
      </c>
    </row>
    <row r="420" spans="1:39" ht="15" x14ac:dyDescent="0.25">
      <c r="A420" t="s">
        <v>595</v>
      </c>
      <c r="B420">
        <v>753913.15</v>
      </c>
      <c r="C420">
        <v>0.44519311973211856</v>
      </c>
      <c r="D420">
        <v>726570.2</v>
      </c>
      <c r="E420">
        <v>1.934314336458893E-3</v>
      </c>
      <c r="F420">
        <v>0.66306335301420127</v>
      </c>
      <c r="G420">
        <v>35.6</v>
      </c>
      <c r="H420">
        <v>20.325499999999998</v>
      </c>
      <c r="I420">
        <v>0</v>
      </c>
      <c r="J420">
        <v>42.691000000000003</v>
      </c>
      <c r="K420">
        <v>10367.828291210522</v>
      </c>
      <c r="L420">
        <v>851.02529489999995</v>
      </c>
      <c r="M420">
        <v>995.59763402169881</v>
      </c>
      <c r="N420">
        <v>0.33654712135631015</v>
      </c>
      <c r="O420">
        <v>0.13454058449984618</v>
      </c>
      <c r="P420">
        <v>1.2818540254178757E-3</v>
      </c>
      <c r="Q420">
        <v>8862.2992135472487</v>
      </c>
      <c r="R420">
        <v>55.899000000000001</v>
      </c>
      <c r="S420">
        <v>53723.977347269174</v>
      </c>
      <c r="T420">
        <v>14.009195155548397</v>
      </c>
      <c r="U420">
        <v>15.224338447914988</v>
      </c>
      <c r="V420">
        <v>7.85</v>
      </c>
      <c r="W420">
        <v>108.41086559235673</v>
      </c>
      <c r="X420">
        <v>0.115991390674287</v>
      </c>
      <c r="Y420">
        <v>0.16108023667116433</v>
      </c>
      <c r="Z420">
        <v>0.28277321829533936</v>
      </c>
      <c r="AA420">
        <v>188.57559341859226</v>
      </c>
      <c r="AB420">
        <v>5.4068814843478359</v>
      </c>
      <c r="AC420">
        <v>1.2591414739043361</v>
      </c>
      <c r="AD420">
        <v>2.530618004693344</v>
      </c>
      <c r="AE420">
        <v>1.2694685815399043</v>
      </c>
      <c r="AF420">
        <v>72.05</v>
      </c>
      <c r="AG420">
        <v>3.7993358791212198E-2</v>
      </c>
      <c r="AH420">
        <v>6.2225000000000001</v>
      </c>
      <c r="AI420">
        <v>3.6549689581488214</v>
      </c>
      <c r="AJ420">
        <v>742.88649999996414</v>
      </c>
      <c r="AK420">
        <v>0.48614268541904682</v>
      </c>
      <c r="AL420">
        <v>8823284.1290000007</v>
      </c>
      <c r="AM420">
        <v>851.02529489999995</v>
      </c>
    </row>
    <row r="421" spans="1:39" ht="15" x14ac:dyDescent="0.25">
      <c r="A421" t="s">
        <v>596</v>
      </c>
      <c r="B421">
        <v>467034.15</v>
      </c>
      <c r="C421">
        <v>0.32595934247881381</v>
      </c>
      <c r="D421">
        <v>421675.3</v>
      </c>
      <c r="E421">
        <v>3.1226606914865479E-3</v>
      </c>
      <c r="F421">
        <v>0.66192401515951427</v>
      </c>
      <c r="G421">
        <v>29.7</v>
      </c>
      <c r="H421">
        <v>30.515999999999998</v>
      </c>
      <c r="I421">
        <v>0</v>
      </c>
      <c r="J421">
        <v>4.0060000000000144</v>
      </c>
      <c r="K421">
        <v>10448.742378606874</v>
      </c>
      <c r="L421">
        <v>1086.1627990499999</v>
      </c>
      <c r="M421">
        <v>1326.2481941112821</v>
      </c>
      <c r="N421">
        <v>0.50639916399372098</v>
      </c>
      <c r="O421">
        <v>0.14497637065799671</v>
      </c>
      <c r="P421">
        <v>2.2810503657158922E-3</v>
      </c>
      <c r="Q421">
        <v>8557.2484237047211</v>
      </c>
      <c r="R421">
        <v>67.360500000000002</v>
      </c>
      <c r="S421">
        <v>52077.654359750886</v>
      </c>
      <c r="T421">
        <v>14.198231901485292</v>
      </c>
      <c r="U421">
        <v>16.12462495156657</v>
      </c>
      <c r="V421">
        <v>8.2900000000000009</v>
      </c>
      <c r="W421">
        <v>131.02084427623643</v>
      </c>
      <c r="X421">
        <v>0.11510792876715706</v>
      </c>
      <c r="Y421">
        <v>0.17779064978603229</v>
      </c>
      <c r="Z421">
        <v>0.29935833524893352</v>
      </c>
      <c r="AA421">
        <v>187.80683722404825</v>
      </c>
      <c r="AB421">
        <v>6.1857128111935555</v>
      </c>
      <c r="AC421">
        <v>1.5453397147294359</v>
      </c>
      <c r="AD421">
        <v>2.7523713875467677</v>
      </c>
      <c r="AE421">
        <v>1.3978488946710628</v>
      </c>
      <c r="AF421">
        <v>98.9</v>
      </c>
      <c r="AG421">
        <v>1.4508954535931085E-2</v>
      </c>
      <c r="AH421">
        <v>9.3439999999999994</v>
      </c>
      <c r="AI421">
        <v>3.3885864863347281</v>
      </c>
      <c r="AJ421">
        <v>-20405.916499999876</v>
      </c>
      <c r="AK421">
        <v>0.49746532822328793</v>
      </c>
      <c r="AL421">
        <v>11349035.2685</v>
      </c>
      <c r="AM421">
        <v>1086.1627990499999</v>
      </c>
    </row>
    <row r="422" spans="1:39" ht="15" x14ac:dyDescent="0.25">
      <c r="A422" t="s">
        <v>597</v>
      </c>
      <c r="B422">
        <v>532711.1</v>
      </c>
      <c r="C422">
        <v>0.35212411179515452</v>
      </c>
      <c r="D422">
        <v>579465</v>
      </c>
      <c r="E422">
        <v>1.9155866207245099E-3</v>
      </c>
      <c r="F422">
        <v>0.68900210975621135</v>
      </c>
      <c r="G422">
        <v>43.9</v>
      </c>
      <c r="H422">
        <v>38.948</v>
      </c>
      <c r="I422">
        <v>0</v>
      </c>
      <c r="J422">
        <v>42.454499999999982</v>
      </c>
      <c r="K422">
        <v>9836.8679902213044</v>
      </c>
      <c r="L422">
        <v>1362.9908275000003</v>
      </c>
      <c r="M422">
        <v>1574.6837464077128</v>
      </c>
      <c r="N422">
        <v>0.2993777269935442</v>
      </c>
      <c r="O422">
        <v>0.11844825907311543</v>
      </c>
      <c r="P422">
        <v>4.5156460893351095E-3</v>
      </c>
      <c r="Q422">
        <v>8514.4467087987268</v>
      </c>
      <c r="R422">
        <v>82.573000000000008</v>
      </c>
      <c r="S422">
        <v>55126.241537790789</v>
      </c>
      <c r="T422">
        <v>12.907972339626753</v>
      </c>
      <c r="U422">
        <v>16.50649519213302</v>
      </c>
      <c r="V422">
        <v>11.214</v>
      </c>
      <c r="W422">
        <v>121.54367999821653</v>
      </c>
      <c r="X422">
        <v>0.11286009224663482</v>
      </c>
      <c r="Y422">
        <v>0.15024161037523276</v>
      </c>
      <c r="Z422">
        <v>0.27099923319374586</v>
      </c>
      <c r="AA422">
        <v>155.91836402141891</v>
      </c>
      <c r="AB422">
        <v>5.7214870623432752</v>
      </c>
      <c r="AC422">
        <v>1.2416297203071969</v>
      </c>
      <c r="AD422">
        <v>3.0930877776800068</v>
      </c>
      <c r="AE422">
        <v>1.1251288079064909</v>
      </c>
      <c r="AF422">
        <v>56.05</v>
      </c>
      <c r="AG422">
        <v>2.9137473165635763E-2</v>
      </c>
      <c r="AH422">
        <v>17.250499999999999</v>
      </c>
      <c r="AI422">
        <v>3.5921535614767888</v>
      </c>
      <c r="AJ422">
        <v>-1939.8424999999697</v>
      </c>
      <c r="AK422">
        <v>0.41457623904010543</v>
      </c>
      <c r="AL422">
        <v>13407560.842000002</v>
      </c>
      <c r="AM422">
        <v>1362.9908275000003</v>
      </c>
    </row>
    <row r="423" spans="1:39" ht="15" x14ac:dyDescent="0.25">
      <c r="A423" t="s">
        <v>598</v>
      </c>
      <c r="B423">
        <v>692281</v>
      </c>
      <c r="C423">
        <v>0.43785967901428546</v>
      </c>
      <c r="D423">
        <v>705421.65</v>
      </c>
      <c r="E423">
        <v>3.050461010962451E-3</v>
      </c>
      <c r="F423">
        <v>0.63324892508520181</v>
      </c>
      <c r="G423">
        <v>23.65</v>
      </c>
      <c r="H423">
        <v>21.896000000000001</v>
      </c>
      <c r="I423">
        <v>0</v>
      </c>
      <c r="J423">
        <v>-0.71249999999997726</v>
      </c>
      <c r="K423">
        <v>11247.180607432181</v>
      </c>
      <c r="L423">
        <v>775.79685069999994</v>
      </c>
      <c r="M423">
        <v>930.65335087251401</v>
      </c>
      <c r="N423">
        <v>0.4559730884842067</v>
      </c>
      <c r="O423">
        <v>0.13882643800734881</v>
      </c>
      <c r="P423">
        <v>2.9271151306569749E-3</v>
      </c>
      <c r="Q423">
        <v>9375.7007228519269</v>
      </c>
      <c r="R423">
        <v>49.278500000000001</v>
      </c>
      <c r="S423">
        <v>51790.095797051457</v>
      </c>
      <c r="T423">
        <v>13.723023225138753</v>
      </c>
      <c r="U423">
        <v>15.743110092636748</v>
      </c>
      <c r="V423">
        <v>7.5374999999999996</v>
      </c>
      <c r="W423">
        <v>102.92495531674956</v>
      </c>
      <c r="X423">
        <v>0.11307211934025117</v>
      </c>
      <c r="Y423">
        <v>0.1711227854881022</v>
      </c>
      <c r="Z423">
        <v>0.29027310955021102</v>
      </c>
      <c r="AA423">
        <v>187.91330471174342</v>
      </c>
      <c r="AB423">
        <v>6.2164151299315309</v>
      </c>
      <c r="AC423">
        <v>1.390025726673048</v>
      </c>
      <c r="AD423">
        <v>2.5531902000616671</v>
      </c>
      <c r="AE423">
        <v>1.4577900754278794</v>
      </c>
      <c r="AF423">
        <v>89.4</v>
      </c>
      <c r="AG423">
        <v>4.0389266499384478E-2</v>
      </c>
      <c r="AH423">
        <v>6.1014999999999997</v>
      </c>
      <c r="AI423">
        <v>3.5480841841499098</v>
      </c>
      <c r="AJ423">
        <v>-10455.793999999936</v>
      </c>
      <c r="AK423">
        <v>0.52356275095321592</v>
      </c>
      <c r="AL423">
        <v>8725527.2944999989</v>
      </c>
      <c r="AM423">
        <v>775.79685069999994</v>
      </c>
    </row>
    <row r="424" spans="1:39" ht="15" x14ac:dyDescent="0.25">
      <c r="A424" t="s">
        <v>599</v>
      </c>
      <c r="B424">
        <v>612107.75</v>
      </c>
      <c r="C424">
        <v>0.3211258636679733</v>
      </c>
      <c r="D424">
        <v>666947.55000000005</v>
      </c>
      <c r="E424">
        <v>7.1204467426058092E-3</v>
      </c>
      <c r="F424">
        <v>0.70645248895359991</v>
      </c>
      <c r="G424">
        <v>59.315789473684212</v>
      </c>
      <c r="H424">
        <v>55.169000000000004</v>
      </c>
      <c r="I424">
        <v>0</v>
      </c>
      <c r="J424">
        <v>35.337500000000034</v>
      </c>
      <c r="K424">
        <v>9967.4136137273181</v>
      </c>
      <c r="L424">
        <v>1863.0091563999999</v>
      </c>
      <c r="M424">
        <v>2196.2006931992796</v>
      </c>
      <c r="N424">
        <v>0.35629534576881167</v>
      </c>
      <c r="O424">
        <v>0.13146135573657669</v>
      </c>
      <c r="P424">
        <v>6.3156760983056242E-3</v>
      </c>
      <c r="Q424">
        <v>8455.230382861484</v>
      </c>
      <c r="R424">
        <v>112.14200000000001</v>
      </c>
      <c r="S424">
        <v>56137.265538335334</v>
      </c>
      <c r="T424">
        <v>14.28813468637977</v>
      </c>
      <c r="U424">
        <v>16.612947480872464</v>
      </c>
      <c r="V424">
        <v>13.137</v>
      </c>
      <c r="W424">
        <v>141.81389635380981</v>
      </c>
      <c r="X424">
        <v>0.11722729820261467</v>
      </c>
      <c r="Y424">
        <v>0.15545532117693309</v>
      </c>
      <c r="Z424">
        <v>0.28007805373988687</v>
      </c>
      <c r="AA424">
        <v>158.80901550248552</v>
      </c>
      <c r="AB424">
        <v>5.975852597480622</v>
      </c>
      <c r="AC424">
        <v>1.3155018451974252</v>
      </c>
      <c r="AD424">
        <v>2.7995486131825023</v>
      </c>
      <c r="AE424">
        <v>1.2290164344834371</v>
      </c>
      <c r="AF424">
        <v>84.2</v>
      </c>
      <c r="AG424">
        <v>2.3154079800494217E-2</v>
      </c>
      <c r="AH424">
        <v>17.773500000000002</v>
      </c>
      <c r="AI424">
        <v>3.4688698219608947</v>
      </c>
      <c r="AJ424">
        <v>13757.146500000032</v>
      </c>
      <c r="AK424">
        <v>0.47231651920613182</v>
      </c>
      <c r="AL424">
        <v>18569382.828000002</v>
      </c>
      <c r="AM424">
        <v>1863.0091563999999</v>
      </c>
    </row>
    <row r="425" spans="1:39" ht="15" x14ac:dyDescent="0.25">
      <c r="A425" t="s">
        <v>600</v>
      </c>
      <c r="B425">
        <v>445091.26086956525</v>
      </c>
      <c r="C425">
        <v>0.36162976265824692</v>
      </c>
      <c r="D425">
        <v>380621.26086956525</v>
      </c>
      <c r="E425">
        <v>3.3010459841046969E-3</v>
      </c>
      <c r="F425">
        <v>0.69245983191907656</v>
      </c>
      <c r="G425">
        <v>45.782608695652172</v>
      </c>
      <c r="H425">
        <v>26.729130434782608</v>
      </c>
      <c r="I425">
        <v>0</v>
      </c>
      <c r="J425">
        <v>72.456521739130423</v>
      </c>
      <c r="K425">
        <v>9953.7761252064502</v>
      </c>
      <c r="L425">
        <v>1331.4060586956521</v>
      </c>
      <c r="M425">
        <v>1567.5916115253988</v>
      </c>
      <c r="N425">
        <v>0.38243964307057432</v>
      </c>
      <c r="O425">
        <v>0.12604684485021228</v>
      </c>
      <c r="P425">
        <v>6.8354082164529342E-4</v>
      </c>
      <c r="Q425">
        <v>8454.0627434872422</v>
      </c>
      <c r="R425">
        <v>79.484782608695653</v>
      </c>
      <c r="S425">
        <v>54510.830465060302</v>
      </c>
      <c r="T425">
        <v>14.974701200667338</v>
      </c>
      <c r="U425">
        <v>16.750452287831958</v>
      </c>
      <c r="V425">
        <v>10.655652173913042</v>
      </c>
      <c r="W425">
        <v>124.94834074587889</v>
      </c>
      <c r="X425">
        <v>0.11723369406127064</v>
      </c>
      <c r="Y425">
        <v>0.15107585246723898</v>
      </c>
      <c r="Z425">
        <v>0.27652642448661136</v>
      </c>
      <c r="AA425">
        <v>180.33236902261683</v>
      </c>
      <c r="AB425">
        <v>5.5836336919404754</v>
      </c>
      <c r="AC425">
        <v>1.4091308697857503</v>
      </c>
      <c r="AD425">
        <v>2.5718923113781309</v>
      </c>
      <c r="AE425">
        <v>1.4109735126062291</v>
      </c>
      <c r="AF425">
        <v>97.739130434782609</v>
      </c>
      <c r="AG425">
        <v>2.209946347048828E-2</v>
      </c>
      <c r="AH425">
        <v>8.9582608695652173</v>
      </c>
      <c r="AI425">
        <v>2.9115823945270431</v>
      </c>
      <c r="AJ425">
        <v>12825.55608695664</v>
      </c>
      <c r="AK425">
        <v>0.53497146610968438</v>
      </c>
      <c r="AL425">
        <v>13252517.84</v>
      </c>
      <c r="AM425">
        <v>1331.4060586956521</v>
      </c>
    </row>
    <row r="426" spans="1:39" ht="15" x14ac:dyDescent="0.25">
      <c r="A426" t="s">
        <v>601</v>
      </c>
      <c r="B426">
        <v>645891.55000000005</v>
      </c>
      <c r="C426">
        <v>0.32330012508501726</v>
      </c>
      <c r="D426">
        <v>638182.9</v>
      </c>
      <c r="E426">
        <v>2.256336349177694E-3</v>
      </c>
      <c r="F426">
        <v>0.71885241924904308</v>
      </c>
      <c r="G426">
        <v>55.7</v>
      </c>
      <c r="H426">
        <v>47.566999999999993</v>
      </c>
      <c r="I426">
        <v>0</v>
      </c>
      <c r="J426">
        <v>42.031000000000006</v>
      </c>
      <c r="K426">
        <v>9924.1448112207272</v>
      </c>
      <c r="L426">
        <v>1943.8211264499998</v>
      </c>
      <c r="M426">
        <v>2228.7007887340924</v>
      </c>
      <c r="N426">
        <v>0.23644575549982957</v>
      </c>
      <c r="O426">
        <v>0.11275201211557445</v>
      </c>
      <c r="P426">
        <v>7.685902960261037E-3</v>
      </c>
      <c r="Q426">
        <v>8655.6088836658946</v>
      </c>
      <c r="R426">
        <v>113.23950000000002</v>
      </c>
      <c r="S426">
        <v>57687.958274277058</v>
      </c>
      <c r="T426">
        <v>13.299246287735281</v>
      </c>
      <c r="U426">
        <v>17.165574966773956</v>
      </c>
      <c r="V426">
        <v>13.968</v>
      </c>
      <c r="W426">
        <v>139.16245177906643</v>
      </c>
      <c r="X426">
        <v>0.11350886664771512</v>
      </c>
      <c r="Y426">
        <v>0.15889643689863214</v>
      </c>
      <c r="Z426">
        <v>0.27756935657547011</v>
      </c>
      <c r="AA426">
        <v>156.60188371135604</v>
      </c>
      <c r="AB426">
        <v>5.5544063102556596</v>
      </c>
      <c r="AC426">
        <v>1.2561313876646012</v>
      </c>
      <c r="AD426">
        <v>2.900122027798067</v>
      </c>
      <c r="AE426">
        <v>1.155762144941813</v>
      </c>
      <c r="AF426">
        <v>67.099999999999994</v>
      </c>
      <c r="AG426">
        <v>3.6169657392096578E-2</v>
      </c>
      <c r="AH426">
        <v>26.640999999999998</v>
      </c>
      <c r="AI426">
        <v>4.0847746508265335</v>
      </c>
      <c r="AJ426">
        <v>-16941.128499999992</v>
      </c>
      <c r="AK426">
        <v>0.39026910604618675</v>
      </c>
      <c r="AL426">
        <v>19290762.345999997</v>
      </c>
      <c r="AM426">
        <v>1943.8211264499998</v>
      </c>
    </row>
    <row r="427" spans="1:39" ht="15" x14ac:dyDescent="0.25">
      <c r="A427" t="s">
        <v>602</v>
      </c>
      <c r="B427">
        <v>710756.85</v>
      </c>
      <c r="C427">
        <v>0.30273520575733132</v>
      </c>
      <c r="D427">
        <v>759511.55</v>
      </c>
      <c r="E427">
        <v>3.8353063053016096E-3</v>
      </c>
      <c r="F427">
        <v>0.70212122191200954</v>
      </c>
      <c r="G427">
        <v>55</v>
      </c>
      <c r="H427">
        <v>49.188999999999993</v>
      </c>
      <c r="I427">
        <v>0</v>
      </c>
      <c r="J427">
        <v>40.516500000000036</v>
      </c>
      <c r="K427">
        <v>9601.1526710703401</v>
      </c>
      <c r="L427">
        <v>1926.2399978000001</v>
      </c>
      <c r="M427">
        <v>2244.2821849872516</v>
      </c>
      <c r="N427">
        <v>0.34842585831284617</v>
      </c>
      <c r="O427">
        <v>0.12325986319003432</v>
      </c>
      <c r="P427">
        <v>3.3651465068752187E-3</v>
      </c>
      <c r="Q427">
        <v>8240.552112258134</v>
      </c>
      <c r="R427">
        <v>113.77000000000001</v>
      </c>
      <c r="S427">
        <v>54533.91502153466</v>
      </c>
      <c r="T427">
        <v>13.048694734991647</v>
      </c>
      <c r="U427">
        <v>16.931001123318975</v>
      </c>
      <c r="V427">
        <v>13.100999999999999</v>
      </c>
      <c r="W427">
        <v>147.02999754217237</v>
      </c>
      <c r="X427">
        <v>0.11791354954578276</v>
      </c>
      <c r="Y427">
        <v>0.15371899074630524</v>
      </c>
      <c r="Z427">
        <v>0.29074618352507775</v>
      </c>
      <c r="AA427">
        <v>161.47554321125415</v>
      </c>
      <c r="AB427">
        <v>5.7347110433957758</v>
      </c>
      <c r="AC427">
        <v>1.3445389003012949</v>
      </c>
      <c r="AD427">
        <v>2.586260096550081</v>
      </c>
      <c r="AE427">
        <v>1.2568031987275246</v>
      </c>
      <c r="AF427">
        <v>101.6</v>
      </c>
      <c r="AG427">
        <v>2.113031442418024E-2</v>
      </c>
      <c r="AH427">
        <v>15.534499999999998</v>
      </c>
      <c r="AI427">
        <v>3.3204341609197443</v>
      </c>
      <c r="AJ427">
        <v>11495.584499999881</v>
      </c>
      <c r="AK427">
        <v>0.47597305339961488</v>
      </c>
      <c r="AL427">
        <v>18494124.299999997</v>
      </c>
      <c r="AM427">
        <v>1926.2399978000001</v>
      </c>
    </row>
    <row r="428" spans="1:39" ht="15" x14ac:dyDescent="0.25">
      <c r="A428" t="s">
        <v>603</v>
      </c>
      <c r="B428">
        <v>1206528.7</v>
      </c>
      <c r="C428">
        <v>0.31961715976603783</v>
      </c>
      <c r="D428">
        <v>1175314</v>
      </c>
      <c r="E428">
        <v>5.4151442027741432E-3</v>
      </c>
      <c r="F428">
        <v>0.76338818715899504</v>
      </c>
      <c r="G428">
        <v>91.75</v>
      </c>
      <c r="H428">
        <v>46.107500000000002</v>
      </c>
      <c r="I428">
        <v>0</v>
      </c>
      <c r="J428">
        <v>-14.840499999999999</v>
      </c>
      <c r="K428">
        <v>10599.424350636009</v>
      </c>
      <c r="L428">
        <v>3026.3047073000002</v>
      </c>
      <c r="M428">
        <v>3440.3839684501108</v>
      </c>
      <c r="N428">
        <v>0.13578309752113968</v>
      </c>
      <c r="O428">
        <v>0.10538560105355059</v>
      </c>
      <c r="P428">
        <v>6.6176662256417981E-3</v>
      </c>
      <c r="Q428">
        <v>9323.6941286674737</v>
      </c>
      <c r="R428">
        <v>173.65</v>
      </c>
      <c r="S428">
        <v>63448.578764756698</v>
      </c>
      <c r="T428">
        <v>13.877339475957385</v>
      </c>
      <c r="U428">
        <v>17.427611329110281</v>
      </c>
      <c r="V428">
        <v>17.815000000000001</v>
      </c>
      <c r="W428">
        <v>169.87396616895876</v>
      </c>
      <c r="X428">
        <v>0.11298460400642375</v>
      </c>
      <c r="Y428">
        <v>0.15405806857295681</v>
      </c>
      <c r="Z428">
        <v>0.27324434694717548</v>
      </c>
      <c r="AA428">
        <v>159.75341109366815</v>
      </c>
      <c r="AB428">
        <v>6.0501397119735243</v>
      </c>
      <c r="AC428">
        <v>1.2742683765545413</v>
      </c>
      <c r="AD428">
        <v>2.6990193686170079</v>
      </c>
      <c r="AE428">
        <v>0.96654495523369843</v>
      </c>
      <c r="AF428">
        <v>47.85</v>
      </c>
      <c r="AG428">
        <v>7.7523066659742859E-2</v>
      </c>
      <c r="AH428">
        <v>66.043999999999997</v>
      </c>
      <c r="AI428">
        <v>6.9492475959413005</v>
      </c>
      <c r="AJ428">
        <v>2647.0049999998882</v>
      </c>
      <c r="AK428">
        <v>0.3281389117685074</v>
      </c>
      <c r="AL428">
        <v>32077087.807</v>
      </c>
      <c r="AM428">
        <v>3026.3047073000002</v>
      </c>
    </row>
    <row r="429" spans="1:39" ht="15" x14ac:dyDescent="0.25">
      <c r="A429" t="s">
        <v>604</v>
      </c>
      <c r="B429">
        <v>587826</v>
      </c>
      <c r="C429">
        <v>0.34907039418928104</v>
      </c>
      <c r="D429">
        <v>487870.3</v>
      </c>
      <c r="E429">
        <v>1.1592236229232581E-3</v>
      </c>
      <c r="F429">
        <v>0.65125667110079355</v>
      </c>
      <c r="G429">
        <v>34.35</v>
      </c>
      <c r="H429">
        <v>22.025000000000002</v>
      </c>
      <c r="I429">
        <v>0</v>
      </c>
      <c r="J429">
        <v>10.022500000000008</v>
      </c>
      <c r="K429">
        <v>10641.128014396101</v>
      </c>
      <c r="L429">
        <v>912.88382094999997</v>
      </c>
      <c r="M429">
        <v>1093.184302295944</v>
      </c>
      <c r="N429">
        <v>0.44453523103048492</v>
      </c>
      <c r="O429">
        <v>0.13765993630955478</v>
      </c>
      <c r="P429">
        <v>8.6364878192225346E-4</v>
      </c>
      <c r="Q429">
        <v>8886.0712512959417</v>
      </c>
      <c r="R429">
        <v>60.452500000000001</v>
      </c>
      <c r="S429">
        <v>51370.313291179031</v>
      </c>
      <c r="T429">
        <v>15.031636408750673</v>
      </c>
      <c r="U429">
        <v>15.100844811215417</v>
      </c>
      <c r="V429">
        <v>8.3020000000000014</v>
      </c>
      <c r="W429">
        <v>109.95950625752833</v>
      </c>
      <c r="X429">
        <v>0.11334403096945898</v>
      </c>
      <c r="Y429">
        <v>0.17609626384078336</v>
      </c>
      <c r="Z429">
        <v>0.29634573914455847</v>
      </c>
      <c r="AA429">
        <v>211.80619654183829</v>
      </c>
      <c r="AB429">
        <v>5.3950084391644459</v>
      </c>
      <c r="AC429">
        <v>1.277242377923032</v>
      </c>
      <c r="AD429">
        <v>2.4681563005144178</v>
      </c>
      <c r="AE429">
        <v>1.433961135224884</v>
      </c>
      <c r="AF429">
        <v>89.05</v>
      </c>
      <c r="AG429">
        <v>1.6187066051570834E-2</v>
      </c>
      <c r="AH429">
        <v>7.7025000000000006</v>
      </c>
      <c r="AI429">
        <v>3.3393767462594219</v>
      </c>
      <c r="AJ429">
        <v>-6426.8165000000154</v>
      </c>
      <c r="AK429">
        <v>0.51152030564542905</v>
      </c>
      <c r="AL429">
        <v>9714113.6009999998</v>
      </c>
      <c r="AM429">
        <v>912.88382094999997</v>
      </c>
    </row>
    <row r="430" spans="1:39" ht="15" x14ac:dyDescent="0.25">
      <c r="A430" t="s">
        <v>606</v>
      </c>
      <c r="B430">
        <v>611211.19999999995</v>
      </c>
      <c r="C430">
        <v>0.34957500014478149</v>
      </c>
      <c r="D430">
        <v>710661.35</v>
      </c>
      <c r="E430">
        <v>9.7481805135341635E-3</v>
      </c>
      <c r="F430">
        <v>0.68042908424279358</v>
      </c>
      <c r="G430">
        <v>19.684210526315791</v>
      </c>
      <c r="H430">
        <v>45.198999999999998</v>
      </c>
      <c r="I430">
        <v>0.7</v>
      </c>
      <c r="J430">
        <v>-24.964000000000027</v>
      </c>
      <c r="K430">
        <v>11582.431150774324</v>
      </c>
      <c r="L430">
        <v>1401.27109885</v>
      </c>
      <c r="M430">
        <v>1861.7381312024249</v>
      </c>
      <c r="N430">
        <v>0.89052623063025083</v>
      </c>
      <c r="O430">
        <v>0.16182266621076832</v>
      </c>
      <c r="P430">
        <v>4.93313606886855E-4</v>
      </c>
      <c r="Q430">
        <v>8717.7276728589059</v>
      </c>
      <c r="R430">
        <v>89.794000000000011</v>
      </c>
      <c r="S430">
        <v>53207.931838430181</v>
      </c>
      <c r="T430">
        <v>13.36837650622536</v>
      </c>
      <c r="U430">
        <v>15.605397897966451</v>
      </c>
      <c r="V430">
        <v>11.525</v>
      </c>
      <c r="W430">
        <v>121.585344802603</v>
      </c>
      <c r="X430">
        <v>0.1082414843031814</v>
      </c>
      <c r="Y430">
        <v>0.20410743678525614</v>
      </c>
      <c r="Z430">
        <v>0.31761211043912257</v>
      </c>
      <c r="AA430">
        <v>186.04833155693831</v>
      </c>
      <c r="AB430">
        <v>6.4663428008338206</v>
      </c>
      <c r="AC430">
        <v>1.5588702884092946</v>
      </c>
      <c r="AD430">
        <v>3.281697473937411</v>
      </c>
      <c r="AE430">
        <v>1.440772647976948</v>
      </c>
      <c r="AF430">
        <v>99.1</v>
      </c>
      <c r="AG430">
        <v>1.5304307943112003E-2</v>
      </c>
      <c r="AH430">
        <v>32.834500000000006</v>
      </c>
      <c r="AI430">
        <v>2.5801146979252909</v>
      </c>
      <c r="AJ430">
        <v>9828.5910000000149</v>
      </c>
      <c r="AK430">
        <v>0.67968765462179837</v>
      </c>
      <c r="AL430">
        <v>16230126.026000002</v>
      </c>
      <c r="AM430">
        <v>1401.27109885</v>
      </c>
    </row>
    <row r="431" spans="1:39" ht="15" x14ac:dyDescent="0.25">
      <c r="A431" t="s">
        <v>607</v>
      </c>
      <c r="B431">
        <v>423854.6</v>
      </c>
      <c r="C431">
        <v>0.37441991895513199</v>
      </c>
      <c r="D431">
        <v>467887.05</v>
      </c>
      <c r="E431">
        <v>5.461783453431469E-3</v>
      </c>
      <c r="F431">
        <v>0.65889869055596995</v>
      </c>
      <c r="G431">
        <v>20.75</v>
      </c>
      <c r="H431">
        <v>26.643999999999995</v>
      </c>
      <c r="I431">
        <v>0</v>
      </c>
      <c r="J431">
        <v>5.2870000000000203</v>
      </c>
      <c r="K431">
        <v>11088.949192066191</v>
      </c>
      <c r="L431">
        <v>937.27158295000004</v>
      </c>
      <c r="M431">
        <v>1156.3094622845122</v>
      </c>
      <c r="N431">
        <v>0.54207508137703109</v>
      </c>
      <c r="O431">
        <v>0.14895837592832248</v>
      </c>
      <c r="P431">
        <v>1.8355523962276978E-3</v>
      </c>
      <c r="Q431">
        <v>8988.3870205177791</v>
      </c>
      <c r="R431">
        <v>59.210999999999999</v>
      </c>
      <c r="S431">
        <v>50910.496554694233</v>
      </c>
      <c r="T431">
        <v>13.121717248484234</v>
      </c>
      <c r="U431">
        <v>15.829348988363646</v>
      </c>
      <c r="V431">
        <v>8.0645000000000007</v>
      </c>
      <c r="W431">
        <v>116.22190872961745</v>
      </c>
      <c r="X431">
        <v>0.11029095721656385</v>
      </c>
      <c r="Y431">
        <v>0.19155651364961029</v>
      </c>
      <c r="Z431">
        <v>0.30856763129677983</v>
      </c>
      <c r="AA431">
        <v>177.99424738229766</v>
      </c>
      <c r="AB431">
        <v>6.8862188576982595</v>
      </c>
      <c r="AC431">
        <v>1.5420938572112333</v>
      </c>
      <c r="AD431">
        <v>3.1017121908397791</v>
      </c>
      <c r="AE431">
        <v>1.2776193993878939</v>
      </c>
      <c r="AF431">
        <v>82.45</v>
      </c>
      <c r="AG431">
        <v>3.2746105896072672E-2</v>
      </c>
      <c r="AH431">
        <v>8.6319999999999997</v>
      </c>
      <c r="AI431">
        <v>3.0873180896624639</v>
      </c>
      <c r="AJ431">
        <v>928.43549999996321</v>
      </c>
      <c r="AK431">
        <v>0.5571630091589086</v>
      </c>
      <c r="AL431">
        <v>10393356.962500002</v>
      </c>
      <c r="AM431">
        <v>937.27158295000004</v>
      </c>
    </row>
    <row r="432" spans="1:39" ht="15" x14ac:dyDescent="0.25">
      <c r="A432" t="s">
        <v>608</v>
      </c>
      <c r="B432">
        <v>591535.5</v>
      </c>
      <c r="C432">
        <v>0.48860199062999071</v>
      </c>
      <c r="D432">
        <v>612461.1</v>
      </c>
      <c r="E432">
        <v>3.5305156513946124E-3</v>
      </c>
      <c r="F432">
        <v>0.67560530358397763</v>
      </c>
      <c r="G432">
        <v>18.105263157894736</v>
      </c>
      <c r="H432">
        <v>13.45875</v>
      </c>
      <c r="I432">
        <v>0</v>
      </c>
      <c r="J432">
        <v>97.134000000000029</v>
      </c>
      <c r="K432">
        <v>10094.766591798865</v>
      </c>
      <c r="L432">
        <v>898.30685460000007</v>
      </c>
      <c r="M432">
        <v>1022.5778002673848</v>
      </c>
      <c r="N432">
        <v>0.23712329535195334</v>
      </c>
      <c r="O432">
        <v>0.10802388438103319</v>
      </c>
      <c r="P432">
        <v>2.3410401348172012E-3</v>
      </c>
      <c r="Q432">
        <v>8867.9785759370479</v>
      </c>
      <c r="R432">
        <v>54.736499999999999</v>
      </c>
      <c r="S432">
        <v>54544.284316680809</v>
      </c>
      <c r="T432">
        <v>15.15990244169795</v>
      </c>
      <c r="U432">
        <v>16.411477800005478</v>
      </c>
      <c r="V432">
        <v>7.2690000000000001</v>
      </c>
      <c r="W432">
        <v>123.58052752785804</v>
      </c>
      <c r="X432">
        <v>0.11237259954697427</v>
      </c>
      <c r="Y432">
        <v>0.16235001481350439</v>
      </c>
      <c r="Z432">
        <v>0.28078459503399988</v>
      </c>
      <c r="AA432">
        <v>188.18641885491851</v>
      </c>
      <c r="AB432">
        <v>5.6893677460075969</v>
      </c>
      <c r="AC432">
        <v>1.2524979599128416</v>
      </c>
      <c r="AD432">
        <v>2.4946896272474604</v>
      </c>
      <c r="AE432">
        <v>1.3639596752580343</v>
      </c>
      <c r="AF432">
        <v>68.099999999999994</v>
      </c>
      <c r="AG432">
        <v>1.5574420306185593E-2</v>
      </c>
      <c r="AH432">
        <v>7.0105000000000004</v>
      </c>
      <c r="AI432">
        <v>6.3011605562793616</v>
      </c>
      <c r="AJ432">
        <v>-13032.223500000022</v>
      </c>
      <c r="AK432">
        <v>0.55639085871695648</v>
      </c>
      <c r="AL432">
        <v>9068198.0250000004</v>
      </c>
      <c r="AM432">
        <v>898.30685460000007</v>
      </c>
    </row>
    <row r="433" spans="1:39" ht="15" x14ac:dyDescent="0.25">
      <c r="A433" t="s">
        <v>609</v>
      </c>
      <c r="B433">
        <v>464142.4</v>
      </c>
      <c r="C433">
        <v>0.46417096103862715</v>
      </c>
      <c r="D433">
        <v>437945</v>
      </c>
      <c r="E433">
        <v>9.3175728931250187E-4</v>
      </c>
      <c r="F433">
        <v>0.64183641085044163</v>
      </c>
      <c r="G433">
        <v>26.65</v>
      </c>
      <c r="H433">
        <v>21.462</v>
      </c>
      <c r="I433">
        <v>0</v>
      </c>
      <c r="J433">
        <v>63.156499999999994</v>
      </c>
      <c r="K433">
        <v>10506.75284607805</v>
      </c>
      <c r="L433">
        <v>990.11032869999997</v>
      </c>
      <c r="M433">
        <v>1168.957992719917</v>
      </c>
      <c r="N433">
        <v>0.36008040035104422</v>
      </c>
      <c r="O433">
        <v>0.1368246974838371</v>
      </c>
      <c r="P433">
        <v>1.1566772578806247E-3</v>
      </c>
      <c r="Q433">
        <v>8899.2458059119745</v>
      </c>
      <c r="R433">
        <v>62.750999999999998</v>
      </c>
      <c r="S433">
        <v>53240.713725677691</v>
      </c>
      <c r="T433">
        <v>13.869898487673506</v>
      </c>
      <c r="U433">
        <v>15.778399207980753</v>
      </c>
      <c r="V433">
        <v>9.6860000000000017</v>
      </c>
      <c r="W433">
        <v>102.22076488746646</v>
      </c>
      <c r="X433">
        <v>0.11491919300172004</v>
      </c>
      <c r="Y433">
        <v>0.15860796477348743</v>
      </c>
      <c r="Z433">
        <v>0.28056956490355578</v>
      </c>
      <c r="AA433">
        <v>178.1993833269664</v>
      </c>
      <c r="AB433">
        <v>6.6410273550821657</v>
      </c>
      <c r="AC433">
        <v>1.5720679046719495</v>
      </c>
      <c r="AD433">
        <v>2.7180373169920942</v>
      </c>
      <c r="AE433">
        <v>1.4706964020145483</v>
      </c>
      <c r="AF433">
        <v>97.15789473684211</v>
      </c>
      <c r="AG433">
        <v>2.0498670442498864E-2</v>
      </c>
      <c r="AH433">
        <v>6.2384210526315789</v>
      </c>
      <c r="AI433">
        <v>3.5003219156000127</v>
      </c>
      <c r="AJ433">
        <v>-9215.2045000000508</v>
      </c>
      <c r="AK433">
        <v>0.49733486725204074</v>
      </c>
      <c r="AL433">
        <v>10402844.514000002</v>
      </c>
      <c r="AM433">
        <v>990.11032869999997</v>
      </c>
    </row>
    <row r="434" spans="1:39" ht="15" x14ac:dyDescent="0.25">
      <c r="A434" t="s">
        <v>610</v>
      </c>
      <c r="B434">
        <v>563342.30000000005</v>
      </c>
      <c r="C434">
        <v>0.42044982265971603</v>
      </c>
      <c r="D434">
        <v>590791.80000000005</v>
      </c>
      <c r="E434">
        <v>2.1142054939181317E-3</v>
      </c>
      <c r="F434">
        <v>0.68541520142837031</v>
      </c>
      <c r="G434">
        <v>42.578947368421055</v>
      </c>
      <c r="H434">
        <v>17.921000000000006</v>
      </c>
      <c r="I434">
        <v>0</v>
      </c>
      <c r="J434">
        <v>60.201499999999996</v>
      </c>
      <c r="K434">
        <v>10007.771139296896</v>
      </c>
      <c r="L434">
        <v>1009.0916145500001</v>
      </c>
      <c r="M434">
        <v>1148.208739130298</v>
      </c>
      <c r="N434">
        <v>0.20956572000085885</v>
      </c>
      <c r="O434">
        <v>0.10994261531890159</v>
      </c>
      <c r="P434">
        <v>4.3739994826617386E-3</v>
      </c>
      <c r="Q434">
        <v>8795.2282480006452</v>
      </c>
      <c r="R434">
        <v>62.350999999999999</v>
      </c>
      <c r="S434">
        <v>54601.090238007404</v>
      </c>
      <c r="T434">
        <v>14.338182226427804</v>
      </c>
      <c r="U434">
        <v>16.184048604673546</v>
      </c>
      <c r="V434">
        <v>7.8905000000000003</v>
      </c>
      <c r="W434">
        <v>127.88690381471396</v>
      </c>
      <c r="X434">
        <v>0.11098719458415926</v>
      </c>
      <c r="Y434">
        <v>0.16364634888820581</v>
      </c>
      <c r="Z434">
        <v>0.2823553571389732</v>
      </c>
      <c r="AA434">
        <v>174.68319769816677</v>
      </c>
      <c r="AB434">
        <v>5.9537345972558784</v>
      </c>
      <c r="AC434">
        <v>1.2849285802826158</v>
      </c>
      <c r="AD434">
        <v>2.6835623401080206</v>
      </c>
      <c r="AE434">
        <v>1.17779296646635</v>
      </c>
      <c r="AF434">
        <v>67.849999999999994</v>
      </c>
      <c r="AG434">
        <v>2.2576420972219777E-2</v>
      </c>
      <c r="AH434">
        <v>9.0990000000000002</v>
      </c>
      <c r="AI434">
        <v>5.5799548352109696</v>
      </c>
      <c r="AJ434">
        <v>1461.7084999999497</v>
      </c>
      <c r="AK434">
        <v>0.44769115348396776</v>
      </c>
      <c r="AL434">
        <v>10098757.937000001</v>
      </c>
      <c r="AM434">
        <v>1009.0916145500001</v>
      </c>
    </row>
    <row r="435" spans="1:39" ht="15" x14ac:dyDescent="0.25">
      <c r="A435" t="s">
        <v>611</v>
      </c>
      <c r="B435">
        <v>786799.7</v>
      </c>
      <c r="C435">
        <v>0.4341236996516088</v>
      </c>
      <c r="D435">
        <v>782808.7</v>
      </c>
      <c r="E435">
        <v>9.729498959880332E-4</v>
      </c>
      <c r="F435">
        <v>0.67190380014490936</v>
      </c>
      <c r="G435">
        <v>34.473684210526315</v>
      </c>
      <c r="H435">
        <v>16.975263157894737</v>
      </c>
      <c r="I435">
        <v>0</v>
      </c>
      <c r="J435">
        <v>71.154000000000011</v>
      </c>
      <c r="K435">
        <v>9852.6080446369069</v>
      </c>
      <c r="L435">
        <v>1020.483646</v>
      </c>
      <c r="M435">
        <v>1166.1295141116436</v>
      </c>
      <c r="N435">
        <v>0.24941125038862214</v>
      </c>
      <c r="O435">
        <v>0.11427718592758319</v>
      </c>
      <c r="P435">
        <v>1.9688988724861937E-3</v>
      </c>
      <c r="Q435">
        <v>8622.0486303868674</v>
      </c>
      <c r="R435">
        <v>63.732500000000002</v>
      </c>
      <c r="S435">
        <v>54351.950518652178</v>
      </c>
      <c r="T435">
        <v>14.720903777507553</v>
      </c>
      <c r="U435">
        <v>16.011982049974506</v>
      </c>
      <c r="V435">
        <v>8.6390000000000011</v>
      </c>
      <c r="W435">
        <v>118.12520500057877</v>
      </c>
      <c r="X435">
        <v>0.1129684590664156</v>
      </c>
      <c r="Y435">
        <v>0.16040197655336191</v>
      </c>
      <c r="Z435">
        <v>0.28046616216224401</v>
      </c>
      <c r="AA435">
        <v>177.19083564813931</v>
      </c>
      <c r="AB435">
        <v>5.7047576033339169</v>
      </c>
      <c r="AC435">
        <v>1.2404797441217208</v>
      </c>
      <c r="AD435">
        <v>2.4895518314172049</v>
      </c>
      <c r="AE435">
        <v>1.2300464410991263</v>
      </c>
      <c r="AF435">
        <v>83.9</v>
      </c>
      <c r="AG435">
        <v>2.5148974791366123E-2</v>
      </c>
      <c r="AH435">
        <v>6.4680000000000009</v>
      </c>
      <c r="AI435">
        <v>5.0123997266394227</v>
      </c>
      <c r="AJ435">
        <v>-14518.965500000049</v>
      </c>
      <c r="AK435">
        <v>0.48748807789430393</v>
      </c>
      <c r="AL435">
        <v>10054425.380000001</v>
      </c>
      <c r="AM435">
        <v>1020.483646</v>
      </c>
    </row>
    <row r="436" spans="1:39" ht="15" x14ac:dyDescent="0.25">
      <c r="A436" t="s">
        <v>612</v>
      </c>
      <c r="B436">
        <v>695684.05</v>
      </c>
      <c r="C436">
        <v>0.35245364603427731</v>
      </c>
      <c r="D436">
        <v>733408.5</v>
      </c>
      <c r="E436">
        <v>2.5258078626394353E-3</v>
      </c>
      <c r="F436">
        <v>0.68814518987435969</v>
      </c>
      <c r="G436">
        <v>50.263157894736842</v>
      </c>
      <c r="H436">
        <v>38.339500000000001</v>
      </c>
      <c r="I436">
        <v>0</v>
      </c>
      <c r="J436">
        <v>59.808499999999981</v>
      </c>
      <c r="K436">
        <v>10106.946484204418</v>
      </c>
      <c r="L436">
        <v>1366.7976987500001</v>
      </c>
      <c r="M436">
        <v>1560.9964583927326</v>
      </c>
      <c r="N436">
        <v>0.26542561717932506</v>
      </c>
      <c r="O436">
        <v>0.11720780247618924</v>
      </c>
      <c r="P436">
        <v>3.6787043573444558E-3</v>
      </c>
      <c r="Q436">
        <v>8849.5724136514909</v>
      </c>
      <c r="R436">
        <v>81.690000000000012</v>
      </c>
      <c r="S436">
        <v>54747.59801689312</v>
      </c>
      <c r="T436">
        <v>12.762272003917245</v>
      </c>
      <c r="U436">
        <v>16.731517918349855</v>
      </c>
      <c r="V436">
        <v>11.7315</v>
      </c>
      <c r="W436">
        <v>116.50664439756211</v>
      </c>
      <c r="X436">
        <v>0.11209811293117064</v>
      </c>
      <c r="Y436">
        <v>0.15294279400387017</v>
      </c>
      <c r="Z436">
        <v>0.27346013495677668</v>
      </c>
      <c r="AA436">
        <v>160.02916905701295</v>
      </c>
      <c r="AB436">
        <v>6.8320866923454977</v>
      </c>
      <c r="AC436">
        <v>1.4275041364254608</v>
      </c>
      <c r="AD436">
        <v>2.937173505846316</v>
      </c>
      <c r="AE436">
        <v>1.2959597821385263</v>
      </c>
      <c r="AF436">
        <v>84.5</v>
      </c>
      <c r="AG436">
        <v>3.2779684144943297E-2</v>
      </c>
      <c r="AH436">
        <v>12.8055</v>
      </c>
      <c r="AI436">
        <v>3.7324605862417721</v>
      </c>
      <c r="AJ436">
        <v>4996.0680000000866</v>
      </c>
      <c r="AK436">
        <v>0.42237860924047815</v>
      </c>
      <c r="AL436">
        <v>13814151.196</v>
      </c>
      <c r="AM436">
        <v>1366.7976987500001</v>
      </c>
    </row>
    <row r="437" spans="1:39" ht="15" x14ac:dyDescent="0.25">
      <c r="A437" t="s">
        <v>613</v>
      </c>
      <c r="B437">
        <v>584804.44999999995</v>
      </c>
      <c r="C437">
        <v>0.36310971755647825</v>
      </c>
      <c r="D437">
        <v>558401.25</v>
      </c>
      <c r="E437">
        <v>2.0555571691870571E-3</v>
      </c>
      <c r="F437">
        <v>0.70391581028791805</v>
      </c>
      <c r="G437">
        <v>47.89473684210526</v>
      </c>
      <c r="H437">
        <v>25.932631578947369</v>
      </c>
      <c r="I437">
        <v>0</v>
      </c>
      <c r="J437">
        <v>62.750999999999998</v>
      </c>
      <c r="K437">
        <v>9940.6944540553322</v>
      </c>
      <c r="L437">
        <v>1246.7814657499998</v>
      </c>
      <c r="M437">
        <v>1433.4246743772244</v>
      </c>
      <c r="N437">
        <v>0.27315219952771436</v>
      </c>
      <c r="O437">
        <v>0.11666393678101568</v>
      </c>
      <c r="P437">
        <v>2.2137003362812466E-3</v>
      </c>
      <c r="Q437">
        <v>8646.3375603498152</v>
      </c>
      <c r="R437">
        <v>77.009</v>
      </c>
      <c r="S437">
        <v>54155.493896817265</v>
      </c>
      <c r="T437">
        <v>13.718526406004495</v>
      </c>
      <c r="U437">
        <v>16.190074741264006</v>
      </c>
      <c r="V437">
        <v>9.9139999999999997</v>
      </c>
      <c r="W437">
        <v>125.75967982146457</v>
      </c>
      <c r="X437">
        <v>0.1128892602343564</v>
      </c>
      <c r="Y437">
        <v>0.16438773256029593</v>
      </c>
      <c r="Z437">
        <v>0.28419467097737278</v>
      </c>
      <c r="AA437">
        <v>167.7122300452356</v>
      </c>
      <c r="AB437">
        <v>6.5970735603214719</v>
      </c>
      <c r="AC437">
        <v>1.3442578879534006</v>
      </c>
      <c r="AD437">
        <v>2.6360959897274281</v>
      </c>
      <c r="AE437">
        <v>1.2105445122569281</v>
      </c>
      <c r="AF437">
        <v>72.349999999999994</v>
      </c>
      <c r="AG437">
        <v>2.5993688799125558E-2</v>
      </c>
      <c r="AH437">
        <v>10.140499999999999</v>
      </c>
      <c r="AI437">
        <v>3.9095944743324011</v>
      </c>
      <c r="AJ437">
        <v>4448.6305000000284</v>
      </c>
      <c r="AK437">
        <v>0.46738454564557586</v>
      </c>
      <c r="AL437">
        <v>12393873.602</v>
      </c>
      <c r="AM437">
        <v>1246.7814657499998</v>
      </c>
    </row>
    <row r="438" spans="1:39" ht="15" x14ac:dyDescent="0.25">
      <c r="A438" t="s">
        <v>614</v>
      </c>
      <c r="B438">
        <v>697288.4</v>
      </c>
      <c r="C438">
        <v>0.49249849183648564</v>
      </c>
      <c r="D438">
        <v>645097.6</v>
      </c>
      <c r="E438">
        <v>1.0701677116083598E-3</v>
      </c>
      <c r="F438">
        <v>0.63256035272680122</v>
      </c>
      <c r="G438">
        <v>25.75</v>
      </c>
      <c r="H438">
        <v>12.216999999999999</v>
      </c>
      <c r="I438">
        <v>0</v>
      </c>
      <c r="J438">
        <v>47.078000000000003</v>
      </c>
      <c r="K438">
        <v>10024.240493041103</v>
      </c>
      <c r="L438">
        <v>744.00510209999993</v>
      </c>
      <c r="M438">
        <v>862.46288424341378</v>
      </c>
      <c r="N438">
        <v>0.31534029650843176</v>
      </c>
      <c r="O438">
        <v>0.12434264709862938</v>
      </c>
      <c r="P438">
        <v>1.3250762625381734E-3</v>
      </c>
      <c r="Q438">
        <v>8647.428437506067</v>
      </c>
      <c r="R438">
        <v>48.604500000000002</v>
      </c>
      <c r="S438">
        <v>51342.847632420868</v>
      </c>
      <c r="T438">
        <v>15.078850723698423</v>
      </c>
      <c r="U438">
        <v>15.307329611455728</v>
      </c>
      <c r="V438">
        <v>6.9590000000000005</v>
      </c>
      <c r="W438">
        <v>106.9126457968099</v>
      </c>
      <c r="X438">
        <v>0.11334570869967064</v>
      </c>
      <c r="Y438">
        <v>0.15285220300853702</v>
      </c>
      <c r="Z438">
        <v>0.27806199506706747</v>
      </c>
      <c r="AA438">
        <v>196.31659727565733</v>
      </c>
      <c r="AB438">
        <v>5.9958707981039367</v>
      </c>
      <c r="AC438">
        <v>1.4159634754216659</v>
      </c>
      <c r="AD438">
        <v>2.3905179769622933</v>
      </c>
      <c r="AE438">
        <v>1.2170174096940674</v>
      </c>
      <c r="AF438">
        <v>62.1</v>
      </c>
      <c r="AG438">
        <v>2.2966570632080806E-2</v>
      </c>
      <c r="AH438">
        <v>5.4939999999999998</v>
      </c>
      <c r="AI438">
        <v>3.8055458608561961</v>
      </c>
      <c r="AJ438">
        <v>-5896.1334999999963</v>
      </c>
      <c r="AK438">
        <v>0.46090633746833637</v>
      </c>
      <c r="AL438">
        <v>7458086.0715000005</v>
      </c>
      <c r="AM438">
        <v>744.00510209999993</v>
      </c>
    </row>
    <row r="439" spans="1:39" ht="15" x14ac:dyDescent="0.25">
      <c r="A439" t="s">
        <v>615</v>
      </c>
      <c r="B439">
        <v>777341.75</v>
      </c>
      <c r="C439">
        <v>0.38443031631531505</v>
      </c>
      <c r="D439">
        <v>595786.55000000005</v>
      </c>
      <c r="E439">
        <v>8.1016437222292039E-3</v>
      </c>
      <c r="F439">
        <v>0.66424324518264644</v>
      </c>
      <c r="G439">
        <v>55.684210526315788</v>
      </c>
      <c r="H439">
        <v>49.332999999999998</v>
      </c>
      <c r="I439">
        <v>0</v>
      </c>
      <c r="J439">
        <v>-15.537499999999994</v>
      </c>
      <c r="K439">
        <v>11118.768333581815</v>
      </c>
      <c r="L439">
        <v>1698.8280374500002</v>
      </c>
      <c r="M439">
        <v>2080.8360756473944</v>
      </c>
      <c r="N439">
        <v>0.51567791435499177</v>
      </c>
      <c r="O439">
        <v>0.1507293217472204</v>
      </c>
      <c r="P439">
        <v>1.7239097810017132E-2</v>
      </c>
      <c r="Q439">
        <v>9077.541286438558</v>
      </c>
      <c r="R439">
        <v>111.25399999999999</v>
      </c>
      <c r="S439">
        <v>51702.59734481456</v>
      </c>
      <c r="T439">
        <v>13.340643931903569</v>
      </c>
      <c r="U439">
        <v>15.269815354504107</v>
      </c>
      <c r="V439">
        <v>13.429999999999998</v>
      </c>
      <c r="W439">
        <v>126.49501395755772</v>
      </c>
      <c r="X439">
        <v>0.10656561385371893</v>
      </c>
      <c r="Y439">
        <v>0.20756937694572389</v>
      </c>
      <c r="Z439">
        <v>0.32210136064797551</v>
      </c>
      <c r="AA439">
        <v>182.20040120400355</v>
      </c>
      <c r="AB439">
        <v>6.0153861850244805</v>
      </c>
      <c r="AC439">
        <v>1.2162096879062143</v>
      </c>
      <c r="AD439">
        <v>3.0228438216162949</v>
      </c>
      <c r="AE439">
        <v>1.5744079265796649</v>
      </c>
      <c r="AF439">
        <v>192.65</v>
      </c>
      <c r="AG439">
        <v>1.6197103504101407E-2</v>
      </c>
      <c r="AH439">
        <v>7.8909999999999982</v>
      </c>
      <c r="AI439">
        <v>3.0165552916258793</v>
      </c>
      <c r="AJ439">
        <v>-16747.575499999919</v>
      </c>
      <c r="AK439">
        <v>0.51698025709173911</v>
      </c>
      <c r="AL439">
        <v>18888875.386999998</v>
      </c>
      <c r="AM439">
        <v>1698.8280374500002</v>
      </c>
    </row>
    <row r="440" spans="1:39" ht="15" x14ac:dyDescent="0.25">
      <c r="A440" t="s">
        <v>617</v>
      </c>
      <c r="B440">
        <v>361809.22727272729</v>
      </c>
      <c r="C440">
        <v>0.32649091577031736</v>
      </c>
      <c r="D440">
        <v>387582.39130434784</v>
      </c>
      <c r="E440">
        <v>5.0237014814110319E-3</v>
      </c>
      <c r="F440">
        <v>0.71299264218569058</v>
      </c>
      <c r="G440">
        <v>49.347826086956523</v>
      </c>
      <c r="H440">
        <v>30.657826086956526</v>
      </c>
      <c r="I440">
        <v>0</v>
      </c>
      <c r="J440">
        <v>89.674347826086944</v>
      </c>
      <c r="K440">
        <v>9960.540953753296</v>
      </c>
      <c r="L440">
        <v>1603.9221932608693</v>
      </c>
      <c r="M440">
        <v>1867.4410438195318</v>
      </c>
      <c r="N440">
        <v>0.34327379036994266</v>
      </c>
      <c r="O440">
        <v>0.12101943949753473</v>
      </c>
      <c r="P440">
        <v>1.3661619272988131E-3</v>
      </c>
      <c r="Q440">
        <v>8554.986378543259</v>
      </c>
      <c r="R440">
        <v>96.460434782608701</v>
      </c>
      <c r="S440">
        <v>54657.267647469787</v>
      </c>
      <c r="T440">
        <v>13.579796176851062</v>
      </c>
      <c r="U440">
        <v>16.627772794883235</v>
      </c>
      <c r="V440">
        <v>12.621304347826088</v>
      </c>
      <c r="W440">
        <v>127.08054168245546</v>
      </c>
      <c r="X440">
        <v>0.11633853130925507</v>
      </c>
      <c r="Y440">
        <v>0.15524683596129135</v>
      </c>
      <c r="Z440">
        <v>0.27819556782680471</v>
      </c>
      <c r="AA440">
        <v>163.96743003182942</v>
      </c>
      <c r="AB440">
        <v>5.9865438212218534</v>
      </c>
      <c r="AC440">
        <v>1.4429168116680466</v>
      </c>
      <c r="AD440">
        <v>2.9396299410477433</v>
      </c>
      <c r="AE440">
        <v>1.2196964233903378</v>
      </c>
      <c r="AF440">
        <v>89.652173913043484</v>
      </c>
      <c r="AG440">
        <v>2.4176507836150683E-2</v>
      </c>
      <c r="AH440">
        <v>14.36130434782609</v>
      </c>
      <c r="AI440">
        <v>2.9887761855436437</v>
      </c>
      <c r="AJ440">
        <v>8362.2921739130979</v>
      </c>
      <c r="AK440">
        <v>0.49397718262927687</v>
      </c>
      <c r="AL440">
        <v>15975932.692608695</v>
      </c>
      <c r="AM440">
        <v>1603.9221932608693</v>
      </c>
    </row>
    <row r="441" spans="1:39" ht="15" x14ac:dyDescent="0.25">
      <c r="A441" t="s">
        <v>618</v>
      </c>
      <c r="B441">
        <v>622062</v>
      </c>
      <c r="C441">
        <v>0.3828094248107663</v>
      </c>
      <c r="D441">
        <v>804541.05</v>
      </c>
      <c r="E441">
        <v>5.6214273685107072E-3</v>
      </c>
      <c r="F441">
        <v>0.62320061646544755</v>
      </c>
      <c r="G441">
        <v>14.631578947368421</v>
      </c>
      <c r="H441">
        <v>99.659499999999994</v>
      </c>
      <c r="I441">
        <v>10.056000000000001</v>
      </c>
      <c r="J441">
        <v>-5.0809999999999889</v>
      </c>
      <c r="K441">
        <v>12059.745923621578</v>
      </c>
      <c r="L441">
        <v>1163.3373942000001</v>
      </c>
      <c r="M441">
        <v>1567.7850952022916</v>
      </c>
      <c r="N441">
        <v>0.88900721957898188</v>
      </c>
      <c r="O441">
        <v>0.16096781903823718</v>
      </c>
      <c r="P441">
        <v>1.9390839117238792E-2</v>
      </c>
      <c r="Q441">
        <v>8948.6457298471523</v>
      </c>
      <c r="R441">
        <v>76.945000000000007</v>
      </c>
      <c r="S441">
        <v>54368.280258626291</v>
      </c>
      <c r="T441">
        <v>13.392033270517903</v>
      </c>
      <c r="U441">
        <v>15.119077187601535</v>
      </c>
      <c r="V441">
        <v>11.462999999999999</v>
      </c>
      <c r="W441">
        <v>101.4862945302277</v>
      </c>
      <c r="X441">
        <v>0.1073768523197537</v>
      </c>
      <c r="Y441">
        <v>0.17149514578184502</v>
      </c>
      <c r="Z441">
        <v>0.28611134849547831</v>
      </c>
      <c r="AA441">
        <v>212.0136008948727</v>
      </c>
      <c r="AB441">
        <v>6.2017840740486214</v>
      </c>
      <c r="AC441">
        <v>1.3982791021935113</v>
      </c>
      <c r="AD441">
        <v>2.810904818637924</v>
      </c>
      <c r="AE441">
        <v>1.1456867502917245</v>
      </c>
      <c r="AF441">
        <v>35.9</v>
      </c>
      <c r="AG441">
        <v>6.6140084850411313E-2</v>
      </c>
      <c r="AH441">
        <v>51.343684210526312</v>
      </c>
      <c r="AI441">
        <v>2.7654044541680602</v>
      </c>
      <c r="AJ441">
        <v>51561.358000000007</v>
      </c>
      <c r="AK441">
        <v>0.72417918174251228</v>
      </c>
      <c r="AL441">
        <v>14029553.397500003</v>
      </c>
      <c r="AM441">
        <v>1163.3373942000001</v>
      </c>
    </row>
    <row r="442" spans="1:39" ht="15" x14ac:dyDescent="0.25">
      <c r="A442" t="s">
        <v>619</v>
      </c>
      <c r="B442">
        <v>1443850.85</v>
      </c>
      <c r="C442">
        <v>0.26678220026780175</v>
      </c>
      <c r="D442">
        <v>1610489.1</v>
      </c>
      <c r="E442">
        <v>6.2026016498906147E-3</v>
      </c>
      <c r="F442">
        <v>0.64672073157242949</v>
      </c>
      <c r="G442">
        <v>39.549999999999997</v>
      </c>
      <c r="H442">
        <v>285.44000000000005</v>
      </c>
      <c r="I442">
        <v>81.169499999999999</v>
      </c>
      <c r="J442">
        <v>-169.28000000000003</v>
      </c>
      <c r="K442">
        <v>12280.829846648861</v>
      </c>
      <c r="L442">
        <v>3045.2196047000002</v>
      </c>
      <c r="M442">
        <v>4196.3457242601744</v>
      </c>
      <c r="N442">
        <v>0.92553903657718706</v>
      </c>
      <c r="O442">
        <v>0.17626836392079534</v>
      </c>
      <c r="P442">
        <v>3.1082603223068633E-2</v>
      </c>
      <c r="Q442">
        <v>8911.9977876926077</v>
      </c>
      <c r="R442">
        <v>197.1525</v>
      </c>
      <c r="S442">
        <v>56945.711146193928</v>
      </c>
      <c r="T442">
        <v>12.648837828584469</v>
      </c>
      <c r="U442">
        <v>15.446010599409082</v>
      </c>
      <c r="V442">
        <v>26.834000000000003</v>
      </c>
      <c r="W442">
        <v>113.48362542669744</v>
      </c>
      <c r="X442">
        <v>0.1098316573675963</v>
      </c>
      <c r="Y442">
        <v>0.16920878388043839</v>
      </c>
      <c r="Z442">
        <v>0.28469820310965044</v>
      </c>
      <c r="AA442">
        <v>194.01806000727015</v>
      </c>
      <c r="AB442">
        <v>6.577152251350479</v>
      </c>
      <c r="AC442">
        <v>1.3922036538238902</v>
      </c>
      <c r="AD442">
        <v>2.9199613880597317</v>
      </c>
      <c r="AE442">
        <v>0.95167548451142336</v>
      </c>
      <c r="AF442">
        <v>21.25</v>
      </c>
      <c r="AG442">
        <v>7.515936311743894E-2</v>
      </c>
      <c r="AH442">
        <v>105.63049999999998</v>
      </c>
      <c r="AI442">
        <v>2.8504766844382674</v>
      </c>
      <c r="AJ442">
        <v>152402.15850000014</v>
      </c>
      <c r="AK442">
        <v>0.72395681959928371</v>
      </c>
      <c r="AL442">
        <v>37397823.811000004</v>
      </c>
      <c r="AM442">
        <v>3045.2196047000002</v>
      </c>
    </row>
    <row r="443" spans="1:39" ht="15" x14ac:dyDescent="0.25">
      <c r="A443" t="s">
        <v>620</v>
      </c>
      <c r="B443">
        <v>1149551.5263157894</v>
      </c>
      <c r="C443">
        <v>0.29150783989683771</v>
      </c>
      <c r="D443">
        <v>1098928.6842105263</v>
      </c>
      <c r="E443">
        <v>2.6531257560684133E-3</v>
      </c>
      <c r="F443">
        <v>0.69697849544227874</v>
      </c>
      <c r="G443">
        <v>55.6</v>
      </c>
      <c r="H443">
        <v>144.03049999999993</v>
      </c>
      <c r="I443">
        <v>8.8105000000000011</v>
      </c>
      <c r="J443">
        <v>-35.299999999999983</v>
      </c>
      <c r="K443">
        <v>10469.368349210925</v>
      </c>
      <c r="L443">
        <v>2996.7235975000003</v>
      </c>
      <c r="M443">
        <v>3780.5421201071631</v>
      </c>
      <c r="N443">
        <v>0.62872480652597129</v>
      </c>
      <c r="O443">
        <v>0.15263934759668804</v>
      </c>
      <c r="P443">
        <v>1.5415566984068508E-2</v>
      </c>
      <c r="Q443">
        <v>8298.7577406254841</v>
      </c>
      <c r="R443">
        <v>185.97499999999999</v>
      </c>
      <c r="S443">
        <v>56645.958897701283</v>
      </c>
      <c r="T443">
        <v>11.76314020701707</v>
      </c>
      <c r="U443">
        <v>16.11358299502621</v>
      </c>
      <c r="V443">
        <v>22.397500000000001</v>
      </c>
      <c r="W443">
        <v>133.79723618707445</v>
      </c>
      <c r="X443">
        <v>0.11655794564257571</v>
      </c>
      <c r="Y443">
        <v>0.16307259643252298</v>
      </c>
      <c r="Z443">
        <v>0.2862944656296274</v>
      </c>
      <c r="AA443">
        <v>164.35454721646212</v>
      </c>
      <c r="AB443">
        <v>5.9402790761040327</v>
      </c>
      <c r="AC443">
        <v>1.3482072844401953</v>
      </c>
      <c r="AD443">
        <v>3.0144963927222803</v>
      </c>
      <c r="AE443">
        <v>1.173322215251589</v>
      </c>
      <c r="AF443">
        <v>31.25</v>
      </c>
      <c r="AG443">
        <v>4.0048785377938996E-2</v>
      </c>
      <c r="AH443">
        <v>84.391499999999994</v>
      </c>
      <c r="AI443">
        <v>2.9055625713822568</v>
      </c>
      <c r="AJ443">
        <v>64582.965500000166</v>
      </c>
      <c r="AK443">
        <v>0.56724599020829258</v>
      </c>
      <c r="AL443">
        <v>31373803.183000006</v>
      </c>
      <c r="AM443">
        <v>2996.7235975000003</v>
      </c>
    </row>
    <row r="444" spans="1:39" ht="15" x14ac:dyDescent="0.25">
      <c r="A444" t="s">
        <v>621</v>
      </c>
      <c r="B444">
        <v>630051.1</v>
      </c>
      <c r="C444">
        <v>0.35269435913606995</v>
      </c>
      <c r="D444">
        <v>638175.65</v>
      </c>
      <c r="E444">
        <v>2.8501972086825869E-3</v>
      </c>
      <c r="F444">
        <v>0.6677973669129742</v>
      </c>
      <c r="G444">
        <v>28.631578947368421</v>
      </c>
      <c r="H444">
        <v>35.011499999999998</v>
      </c>
      <c r="I444">
        <v>0</v>
      </c>
      <c r="J444">
        <v>31.906499999999994</v>
      </c>
      <c r="K444">
        <v>10527.179815575624</v>
      </c>
      <c r="L444">
        <v>1167.01862405</v>
      </c>
      <c r="M444">
        <v>1426.9074551671313</v>
      </c>
      <c r="N444">
        <v>0.49728934546560893</v>
      </c>
      <c r="O444">
        <v>0.1550281234348567</v>
      </c>
      <c r="P444">
        <v>8.4577262064132344E-4</v>
      </c>
      <c r="Q444">
        <v>8609.8189893198305</v>
      </c>
      <c r="R444">
        <v>75.499500000000012</v>
      </c>
      <c r="S444">
        <v>53198.992582732331</v>
      </c>
      <c r="T444">
        <v>13.753733468433564</v>
      </c>
      <c r="U444">
        <v>15.457302684785992</v>
      </c>
      <c r="V444">
        <v>10.692500000000001</v>
      </c>
      <c r="W444">
        <v>109.14366369417817</v>
      </c>
      <c r="X444">
        <v>0.11186293488779078</v>
      </c>
      <c r="Y444">
        <v>0.17798431499363523</v>
      </c>
      <c r="Z444">
        <v>0.2959803898231903</v>
      </c>
      <c r="AA444">
        <v>180.72239435911851</v>
      </c>
      <c r="AB444">
        <v>6.3184701744470519</v>
      </c>
      <c r="AC444">
        <v>1.541647598176253</v>
      </c>
      <c r="AD444">
        <v>2.8901945863188603</v>
      </c>
      <c r="AE444">
        <v>1.3866801276350282</v>
      </c>
      <c r="AF444">
        <v>87.526315789473685</v>
      </c>
      <c r="AG444">
        <v>1.4329845453247583E-2</v>
      </c>
      <c r="AH444">
        <v>9.9021052631578943</v>
      </c>
      <c r="AI444">
        <v>3.3004306086344077</v>
      </c>
      <c r="AJ444">
        <v>-5851.5334999999031</v>
      </c>
      <c r="AK444">
        <v>0.5212246628746412</v>
      </c>
      <c r="AL444">
        <v>12285414.9035</v>
      </c>
      <c r="AM444">
        <v>1167.01862405</v>
      </c>
    </row>
    <row r="445" spans="1:39" ht="15" x14ac:dyDescent="0.25">
      <c r="A445" t="s">
        <v>622</v>
      </c>
      <c r="B445">
        <v>1062043</v>
      </c>
      <c r="C445">
        <v>0.29904183455770911</v>
      </c>
      <c r="D445">
        <v>986974.5</v>
      </c>
      <c r="E445">
        <v>3.986347649986885E-3</v>
      </c>
      <c r="F445">
        <v>0.72217135168081237</v>
      </c>
      <c r="G445">
        <v>90.5</v>
      </c>
      <c r="H445">
        <v>137.74349999999998</v>
      </c>
      <c r="I445">
        <v>0.05</v>
      </c>
      <c r="J445">
        <v>59.50049999999996</v>
      </c>
      <c r="K445">
        <v>9810.5552937723896</v>
      </c>
      <c r="L445">
        <v>3889.7433671999997</v>
      </c>
      <c r="M445">
        <v>4636.7768357274344</v>
      </c>
      <c r="N445">
        <v>0.38951250144829852</v>
      </c>
      <c r="O445">
        <v>0.12600098715581917</v>
      </c>
      <c r="P445">
        <v>2.7334192686479398E-2</v>
      </c>
      <c r="Q445">
        <v>8229.9717528918427</v>
      </c>
      <c r="R445">
        <v>218.589</v>
      </c>
      <c r="S445">
        <v>58218.702337720555</v>
      </c>
      <c r="T445">
        <v>11.613347423703845</v>
      </c>
      <c r="U445">
        <v>17.794780923102262</v>
      </c>
      <c r="V445">
        <v>23.561</v>
      </c>
      <c r="W445">
        <v>165.09245648317136</v>
      </c>
      <c r="X445">
        <v>0.11376782346888159</v>
      </c>
      <c r="Y445">
        <v>0.15475083258325201</v>
      </c>
      <c r="Z445">
        <v>0.27492557661538625</v>
      </c>
      <c r="AA445">
        <v>146.91893424613588</v>
      </c>
      <c r="AB445">
        <v>6.3402166614069033</v>
      </c>
      <c r="AC445">
        <v>1.3509008499817885</v>
      </c>
      <c r="AD445">
        <v>2.8845932281258237</v>
      </c>
      <c r="AE445">
        <v>1.0435650895584474</v>
      </c>
      <c r="AF445">
        <v>47.45</v>
      </c>
      <c r="AG445">
        <v>5.3839176428279269E-2</v>
      </c>
      <c r="AH445">
        <v>75.759</v>
      </c>
      <c r="AI445">
        <v>3.1758978425168407</v>
      </c>
      <c r="AJ445">
        <v>61447.344999999972</v>
      </c>
      <c r="AK445">
        <v>0.45866657754905921</v>
      </c>
      <c r="AL445">
        <v>38160542.3825</v>
      </c>
      <c r="AM445">
        <v>3889.7433671999997</v>
      </c>
    </row>
    <row r="446" spans="1:39" ht="15" x14ac:dyDescent="0.25">
      <c r="A446" t="s">
        <v>623</v>
      </c>
      <c r="B446">
        <v>1490368.15</v>
      </c>
      <c r="C446">
        <v>0.30353553478102657</v>
      </c>
      <c r="D446">
        <v>1792617.65</v>
      </c>
      <c r="E446">
        <v>3.2028272763053164E-3</v>
      </c>
      <c r="F446">
        <v>0.6287922070334625</v>
      </c>
      <c r="G446">
        <v>31.3</v>
      </c>
      <c r="H446">
        <v>218.48450000000003</v>
      </c>
      <c r="I446">
        <v>39.600499999999997</v>
      </c>
      <c r="J446">
        <v>-224.54499999999993</v>
      </c>
      <c r="K446">
        <v>11944.784080855294</v>
      </c>
      <c r="L446">
        <v>2529.3060961999995</v>
      </c>
      <c r="M446">
        <v>3505.7165400486724</v>
      </c>
      <c r="N446">
        <v>0.96071241454354139</v>
      </c>
      <c r="O446">
        <v>0.17926046138946555</v>
      </c>
      <c r="P446">
        <v>1.0101691265595111E-2</v>
      </c>
      <c r="Q446">
        <v>8617.9287025529302</v>
      </c>
      <c r="R446">
        <v>165.39100000000002</v>
      </c>
      <c r="S446">
        <v>55045.782389912398</v>
      </c>
      <c r="T446">
        <v>13.135841732621486</v>
      </c>
      <c r="U446">
        <v>15.292888344589489</v>
      </c>
      <c r="V446">
        <v>22.8855</v>
      </c>
      <c r="W446">
        <v>110.52002779926156</v>
      </c>
      <c r="X446">
        <v>0.10916101185026518</v>
      </c>
      <c r="Y446">
        <v>0.17347947208870199</v>
      </c>
      <c r="Z446">
        <v>0.28840404660616181</v>
      </c>
      <c r="AA446">
        <v>203.15564050234624</v>
      </c>
      <c r="AB446">
        <v>6.3326195161243861</v>
      </c>
      <c r="AC446">
        <v>1.3395900244199197</v>
      </c>
      <c r="AD446">
        <v>2.7452881815216639</v>
      </c>
      <c r="AE446">
        <v>1.0677964586151922</v>
      </c>
      <c r="AF446">
        <v>18.100000000000001</v>
      </c>
      <c r="AG446">
        <v>6.2014058850913288E-2</v>
      </c>
      <c r="AH446">
        <v>89.003500000000003</v>
      </c>
      <c r="AI446">
        <v>2.7831784037832756</v>
      </c>
      <c r="AJ446">
        <v>109004.97800000012</v>
      </c>
      <c r="AK446">
        <v>0.74597007831569029</v>
      </c>
      <c r="AL446">
        <v>30212015.193499994</v>
      </c>
      <c r="AM446">
        <v>2529.3060961999995</v>
      </c>
    </row>
    <row r="447" spans="1:39" ht="15" x14ac:dyDescent="0.25">
      <c r="A447" t="s">
        <v>624</v>
      </c>
      <c r="B447">
        <v>380934.86956521741</v>
      </c>
      <c r="C447">
        <v>0.34333407817690192</v>
      </c>
      <c r="D447">
        <v>378099.52173913043</v>
      </c>
      <c r="E447">
        <v>4.9348142491894616E-3</v>
      </c>
      <c r="F447">
        <v>0.71889878921102035</v>
      </c>
      <c r="G447">
        <v>55.434782608695649</v>
      </c>
      <c r="H447">
        <v>33.549565217391311</v>
      </c>
      <c r="I447">
        <v>0</v>
      </c>
      <c r="J447">
        <v>115.79217391304344</v>
      </c>
      <c r="K447">
        <v>9967.0157519112181</v>
      </c>
      <c r="L447">
        <v>1666.4086953913043</v>
      </c>
      <c r="M447">
        <v>1930.5346738303058</v>
      </c>
      <c r="N447">
        <v>0.31844334324558038</v>
      </c>
      <c r="O447">
        <v>0.11944588479042867</v>
      </c>
      <c r="P447">
        <v>1.3360818633149257E-3</v>
      </c>
      <c r="Q447">
        <v>8603.3791266402804</v>
      </c>
      <c r="R447">
        <v>100.05565217391305</v>
      </c>
      <c r="S447">
        <v>55054.323772335403</v>
      </c>
      <c r="T447">
        <v>12.934975318083849</v>
      </c>
      <c r="U447">
        <v>16.654818185531532</v>
      </c>
      <c r="V447">
        <v>14.632173913043479</v>
      </c>
      <c r="W447">
        <v>113.88661078623642</v>
      </c>
      <c r="X447">
        <v>0.11714332151169132</v>
      </c>
      <c r="Y447">
        <v>0.14652275875394566</v>
      </c>
      <c r="Z447">
        <v>0.27023045296146486</v>
      </c>
      <c r="AA447">
        <v>163.41716372570281</v>
      </c>
      <c r="AB447">
        <v>6.1924571687218739</v>
      </c>
      <c r="AC447">
        <v>1.4282550422257718</v>
      </c>
      <c r="AD447">
        <v>2.9139348815451145</v>
      </c>
      <c r="AE447">
        <v>1.2264168145451766</v>
      </c>
      <c r="AF447">
        <v>92.739130434782609</v>
      </c>
      <c r="AG447">
        <v>2.2780122453461716E-2</v>
      </c>
      <c r="AH447">
        <v>14.185652173913043</v>
      </c>
      <c r="AI447">
        <v>3.1652148934572577</v>
      </c>
      <c r="AJ447">
        <v>9411.7791304350831</v>
      </c>
      <c r="AK447">
        <v>0.47629749075862776</v>
      </c>
      <c r="AL447">
        <v>16609121.716086956</v>
      </c>
      <c r="AM447">
        <v>1666.4086953913043</v>
      </c>
    </row>
    <row r="448" spans="1:39" ht="15" x14ac:dyDescent="0.25">
      <c r="A448" t="s">
        <v>625</v>
      </c>
      <c r="B448">
        <v>2123964.15</v>
      </c>
      <c r="C448">
        <v>0.28731933403851972</v>
      </c>
      <c r="D448">
        <v>2082167.9</v>
      </c>
      <c r="E448">
        <v>3.0724121068594853E-3</v>
      </c>
      <c r="F448">
        <v>0.69932557432549802</v>
      </c>
      <c r="G448">
        <v>92.89473684210526</v>
      </c>
      <c r="H448">
        <v>391.5215</v>
      </c>
      <c r="I448">
        <v>23.533000000000005</v>
      </c>
      <c r="J448">
        <v>-0.55299999999991201</v>
      </c>
      <c r="K448">
        <v>10608.657906531978</v>
      </c>
      <c r="L448">
        <v>5731.6965384999994</v>
      </c>
      <c r="M448">
        <v>7256.6447845720659</v>
      </c>
      <c r="N448">
        <v>0.57783235939018285</v>
      </c>
      <c r="O448">
        <v>0.15596575379476538</v>
      </c>
      <c r="P448">
        <v>3.3646846959638613E-2</v>
      </c>
      <c r="Q448">
        <v>8379.3005729418219</v>
      </c>
      <c r="R448">
        <v>335.786</v>
      </c>
      <c r="S448">
        <v>58399.465869780157</v>
      </c>
      <c r="T448">
        <v>11.180335094375584</v>
      </c>
      <c r="U448">
        <v>17.069492291221199</v>
      </c>
      <c r="V448">
        <v>36.3645</v>
      </c>
      <c r="W448">
        <v>157.61791138335468</v>
      </c>
      <c r="X448">
        <v>0.11583198184086482</v>
      </c>
      <c r="Y448">
        <v>0.15047747668299707</v>
      </c>
      <c r="Z448">
        <v>0.27180429328867467</v>
      </c>
      <c r="AA448">
        <v>139.27847446873341</v>
      </c>
      <c r="AB448">
        <v>6.69761251052938</v>
      </c>
      <c r="AC448">
        <v>1.4527803633700256</v>
      </c>
      <c r="AD448">
        <v>3.30421484126401</v>
      </c>
      <c r="AE448">
        <v>0.88354391443670388</v>
      </c>
      <c r="AF448">
        <v>24.1</v>
      </c>
      <c r="AG448">
        <v>8.4665416699642754E-2</v>
      </c>
      <c r="AH448">
        <v>132.89150000000001</v>
      </c>
      <c r="AI448">
        <v>2.9267014454895173</v>
      </c>
      <c r="AJ448">
        <v>261571.41049999977</v>
      </c>
      <c r="AK448">
        <v>0.53965750537885981</v>
      </c>
      <c r="AL448">
        <v>60805607.800999999</v>
      </c>
      <c r="AM448">
        <v>5731.6965384999994</v>
      </c>
    </row>
    <row r="449" spans="1:39" ht="15" x14ac:dyDescent="0.25">
      <c r="A449" t="s">
        <v>626</v>
      </c>
      <c r="B449">
        <v>795907.63157894742</v>
      </c>
      <c r="C449">
        <v>0.34345781379828005</v>
      </c>
      <c r="D449">
        <v>845321.05</v>
      </c>
      <c r="E449">
        <v>5.4086318853883595E-3</v>
      </c>
      <c r="F449">
        <v>0.69057803435031351</v>
      </c>
      <c r="G449">
        <v>38.9</v>
      </c>
      <c r="H449">
        <v>46.458999999999996</v>
      </c>
      <c r="I449">
        <v>0</v>
      </c>
      <c r="J449">
        <v>-21.311499999999995</v>
      </c>
      <c r="K449">
        <v>10608.060859809964</v>
      </c>
      <c r="L449">
        <v>1798.15964695</v>
      </c>
      <c r="M449">
        <v>2225.7563371114784</v>
      </c>
      <c r="N449">
        <v>0.50581880473891594</v>
      </c>
      <c r="O449">
        <v>0.16333552212573191</v>
      </c>
      <c r="P449">
        <v>3.4476355369865447E-3</v>
      </c>
      <c r="Q449">
        <v>8570.1146403361272</v>
      </c>
      <c r="R449">
        <v>113.2055</v>
      </c>
      <c r="S449">
        <v>55170.173377176885</v>
      </c>
      <c r="T449">
        <v>14.996621188899828</v>
      </c>
      <c r="U449">
        <v>15.884030784281679</v>
      </c>
      <c r="V449">
        <v>13.723000000000003</v>
      </c>
      <c r="W449">
        <v>131.03254732565765</v>
      </c>
      <c r="X449">
        <v>0.11405258482105037</v>
      </c>
      <c r="Y449">
        <v>0.17436902352047429</v>
      </c>
      <c r="Z449">
        <v>0.29515734271018923</v>
      </c>
      <c r="AA449">
        <v>186.98142324030758</v>
      </c>
      <c r="AB449">
        <v>5.520896128441156</v>
      </c>
      <c r="AC449">
        <v>1.306793468133969</v>
      </c>
      <c r="AD449">
        <v>2.8142191605587317</v>
      </c>
      <c r="AE449">
        <v>1.2888278541180991</v>
      </c>
      <c r="AF449">
        <v>94.35</v>
      </c>
      <c r="AG449">
        <v>2.0631912884142428E-2</v>
      </c>
      <c r="AH449">
        <v>11.337999999999999</v>
      </c>
      <c r="AI449">
        <v>3.1493321258743316</v>
      </c>
      <c r="AJ449">
        <v>4087.7570000000997</v>
      </c>
      <c r="AK449">
        <v>0.56364788888907336</v>
      </c>
      <c r="AL449">
        <v>19074986.9705</v>
      </c>
      <c r="AM449">
        <v>1798.15964695</v>
      </c>
    </row>
    <row r="450" spans="1:39" ht="15" x14ac:dyDescent="0.25">
      <c r="A450" t="s">
        <v>628</v>
      </c>
      <c r="B450">
        <v>364528.35</v>
      </c>
      <c r="C450">
        <v>0.33958592012268696</v>
      </c>
      <c r="D450">
        <v>252434.1</v>
      </c>
      <c r="E450">
        <v>2.1559503242694817E-3</v>
      </c>
      <c r="F450">
        <v>0.67465599165417478</v>
      </c>
      <c r="G450">
        <v>42.8</v>
      </c>
      <c r="H450">
        <v>34.439</v>
      </c>
      <c r="I450">
        <v>0</v>
      </c>
      <c r="J450">
        <v>24.913999999999987</v>
      </c>
      <c r="K450">
        <v>10466.399562244615</v>
      </c>
      <c r="L450">
        <v>1139.6087754499999</v>
      </c>
      <c r="M450">
        <v>1368.951705830573</v>
      </c>
      <c r="N450">
        <v>0.41113582625317097</v>
      </c>
      <c r="O450">
        <v>0.14434210102940467</v>
      </c>
      <c r="P450">
        <v>9.0231891167559379E-4</v>
      </c>
      <c r="Q450">
        <v>8712.9449035335147</v>
      </c>
      <c r="R450">
        <v>75.407499999999999</v>
      </c>
      <c r="S450">
        <v>52358.297709113816</v>
      </c>
      <c r="T450">
        <v>13.971421940788384</v>
      </c>
      <c r="U450">
        <v>15.112671490899446</v>
      </c>
      <c r="V450">
        <v>10.0975</v>
      </c>
      <c r="W450">
        <v>112.86048778905668</v>
      </c>
      <c r="X450">
        <v>0.11773611945222588</v>
      </c>
      <c r="Y450">
        <v>0.17186794266014765</v>
      </c>
      <c r="Z450">
        <v>0.29748558733605951</v>
      </c>
      <c r="AA450">
        <v>185.80459764921341</v>
      </c>
      <c r="AB450">
        <v>6.0987486171426841</v>
      </c>
      <c r="AC450">
        <v>1.3475923276419628</v>
      </c>
      <c r="AD450">
        <v>2.6454435497867599</v>
      </c>
      <c r="AE450">
        <v>1.4289745886037237</v>
      </c>
      <c r="AF450">
        <v>91.9</v>
      </c>
      <c r="AG450">
        <v>1.7732142122684036E-2</v>
      </c>
      <c r="AH450">
        <v>7.7515000000000001</v>
      </c>
      <c r="AI450">
        <v>3.2872499212274322</v>
      </c>
      <c r="AJ450">
        <v>2203.0740000000224</v>
      </c>
      <c r="AK450">
        <v>0.49004414773007637</v>
      </c>
      <c r="AL450">
        <v>11927600.7885</v>
      </c>
      <c r="AM450">
        <v>1139.6087754499999</v>
      </c>
    </row>
    <row r="451" spans="1:39" ht="15" x14ac:dyDescent="0.25">
      <c r="A451" t="s">
        <v>629</v>
      </c>
      <c r="B451">
        <v>168426.08695652173</v>
      </c>
      <c r="C451">
        <v>0.37076513177092735</v>
      </c>
      <c r="D451">
        <v>157902.13043478262</v>
      </c>
      <c r="E451">
        <v>4.2514983747292462E-3</v>
      </c>
      <c r="F451">
        <v>0.70934870225870528</v>
      </c>
      <c r="G451">
        <v>52.952380952380949</v>
      </c>
      <c r="H451">
        <v>33.22608695652174</v>
      </c>
      <c r="I451">
        <v>0</v>
      </c>
      <c r="J451">
        <v>89.735652173913039</v>
      </c>
      <c r="K451">
        <v>10085.777950443535</v>
      </c>
      <c r="L451">
        <v>1597.7070238260867</v>
      </c>
      <c r="M451">
        <v>1879.3897092651412</v>
      </c>
      <c r="N451">
        <v>0.35268796427377247</v>
      </c>
      <c r="O451">
        <v>0.12263877054112833</v>
      </c>
      <c r="P451">
        <v>1.6568929883515029E-3</v>
      </c>
      <c r="Q451">
        <v>8574.1228616574044</v>
      </c>
      <c r="R451">
        <v>97.813913043478266</v>
      </c>
      <c r="S451">
        <v>54687.111067155027</v>
      </c>
      <c r="T451">
        <v>13.691481606599934</v>
      </c>
      <c r="U451">
        <v>16.334148937645576</v>
      </c>
      <c r="V451">
        <v>13.170869565217391</v>
      </c>
      <c r="W451">
        <v>121.30611543260819</v>
      </c>
      <c r="X451">
        <v>0.11585973252361113</v>
      </c>
      <c r="Y451">
        <v>0.15280372072062906</v>
      </c>
      <c r="Z451">
        <v>0.27480786624579678</v>
      </c>
      <c r="AA451">
        <v>168.01894181788458</v>
      </c>
      <c r="AB451">
        <v>6.2392670607343153</v>
      </c>
      <c r="AC451">
        <v>1.4933256179388026</v>
      </c>
      <c r="AD451">
        <v>2.7777350023549472</v>
      </c>
      <c r="AE451">
        <v>1.2329561450800193</v>
      </c>
      <c r="AF451">
        <v>88.608695652173907</v>
      </c>
      <c r="AG451">
        <v>1.3171194986660015E-2</v>
      </c>
      <c r="AH451">
        <v>12.141304347826088</v>
      </c>
      <c r="AI451">
        <v>3.1734174284618413</v>
      </c>
      <c r="AJ451">
        <v>18207.70739130443</v>
      </c>
      <c r="AK451">
        <v>0.51510898083437351</v>
      </c>
      <c r="AL451">
        <v>16114118.272173913</v>
      </c>
      <c r="AM451">
        <v>1597.7070238260867</v>
      </c>
    </row>
    <row r="452" spans="1:39" ht="15" x14ac:dyDescent="0.25">
      <c r="A452" t="s">
        <v>630</v>
      </c>
      <c r="B452">
        <v>303664.75</v>
      </c>
      <c r="C452">
        <v>0.33071901734793657</v>
      </c>
      <c r="D452">
        <v>254056.2</v>
      </c>
      <c r="E452">
        <v>2.1815248493927174E-3</v>
      </c>
      <c r="F452">
        <v>0.67354711545791279</v>
      </c>
      <c r="G452">
        <v>42</v>
      </c>
      <c r="H452">
        <v>30.574999999999999</v>
      </c>
      <c r="I452">
        <v>0</v>
      </c>
      <c r="J452">
        <v>32.750500000000017</v>
      </c>
      <c r="K452">
        <v>10186.532952059551</v>
      </c>
      <c r="L452">
        <v>1091.1416522000002</v>
      </c>
      <c r="M452">
        <v>1311.3500022616615</v>
      </c>
      <c r="N452">
        <v>0.43159698367346411</v>
      </c>
      <c r="O452">
        <v>0.1417615367703402</v>
      </c>
      <c r="P452">
        <v>1.1341593435690495E-3</v>
      </c>
      <c r="Q452">
        <v>8475.9601756436114</v>
      </c>
      <c r="R452">
        <v>69.015500000000003</v>
      </c>
      <c r="S452">
        <v>53890.161579645152</v>
      </c>
      <c r="T452">
        <v>14.766972636581638</v>
      </c>
      <c r="U452">
        <v>15.810095590121056</v>
      </c>
      <c r="V452">
        <v>8.9394999999999989</v>
      </c>
      <c r="W452">
        <v>122.05846548464675</v>
      </c>
      <c r="X452">
        <v>0.11650294377061454</v>
      </c>
      <c r="Y452">
        <v>0.16879771060242596</v>
      </c>
      <c r="Z452">
        <v>0.29412372308461893</v>
      </c>
      <c r="AA452">
        <v>195.5687875811071</v>
      </c>
      <c r="AB452">
        <v>5.3663029875593526</v>
      </c>
      <c r="AC452">
        <v>1.3290945917923833</v>
      </c>
      <c r="AD452">
        <v>2.5201869435888904</v>
      </c>
      <c r="AE452">
        <v>1.3407073509281093</v>
      </c>
      <c r="AF452">
        <v>76.95</v>
      </c>
      <c r="AG452">
        <v>3.1583474343201169E-2</v>
      </c>
      <c r="AH452">
        <v>9.3414999999999999</v>
      </c>
      <c r="AI452">
        <v>3.3200222968170983</v>
      </c>
      <c r="AJ452">
        <v>-15754.426499999943</v>
      </c>
      <c r="AK452">
        <v>0.48913651233652555</v>
      </c>
      <c r="AL452">
        <v>11114950.395500001</v>
      </c>
      <c r="AM452">
        <v>1091.1416522000002</v>
      </c>
    </row>
    <row r="453" spans="1:39" ht="15" x14ac:dyDescent="0.25">
      <c r="A453" t="s">
        <v>631</v>
      </c>
      <c r="B453">
        <v>675588.3</v>
      </c>
      <c r="C453">
        <v>0.27963192923251606</v>
      </c>
      <c r="D453">
        <v>660559.6</v>
      </c>
      <c r="E453">
        <v>2.8676046287534223E-3</v>
      </c>
      <c r="F453">
        <v>0.68926724884337243</v>
      </c>
      <c r="G453">
        <v>56.111111111111114</v>
      </c>
      <c r="H453">
        <v>55.569000000000003</v>
      </c>
      <c r="I453">
        <v>0</v>
      </c>
      <c r="J453">
        <v>35.439499999999981</v>
      </c>
      <c r="K453">
        <v>9965.8984685220221</v>
      </c>
      <c r="L453">
        <v>1887.5805633999996</v>
      </c>
      <c r="M453">
        <v>2211.9326833092027</v>
      </c>
      <c r="N453">
        <v>0.35981965979063329</v>
      </c>
      <c r="O453">
        <v>0.12872323595679597</v>
      </c>
      <c r="P453">
        <v>3.2799569565646232E-3</v>
      </c>
      <c r="Q453">
        <v>8504.5247479488389</v>
      </c>
      <c r="R453">
        <v>113.13550000000001</v>
      </c>
      <c r="S453">
        <v>56243.157616309625</v>
      </c>
      <c r="T453">
        <v>13.119666240923491</v>
      </c>
      <c r="U453">
        <v>16.684246442540136</v>
      </c>
      <c r="V453">
        <v>12.1785</v>
      </c>
      <c r="W453">
        <v>154.9928614689822</v>
      </c>
      <c r="X453">
        <v>0.11357616824680018</v>
      </c>
      <c r="Y453">
        <v>0.15548800512849353</v>
      </c>
      <c r="Z453">
        <v>0.28792760441562326</v>
      </c>
      <c r="AA453">
        <v>158.92741524083442</v>
      </c>
      <c r="AB453">
        <v>5.9412973239289668</v>
      </c>
      <c r="AC453">
        <v>1.3556599307372985</v>
      </c>
      <c r="AD453">
        <v>2.630634228068228</v>
      </c>
      <c r="AE453">
        <v>1.2309602684429024</v>
      </c>
      <c r="AF453">
        <v>94.7</v>
      </c>
      <c r="AG453">
        <v>2.5435527270158888E-2</v>
      </c>
      <c r="AH453">
        <v>14.954999999999998</v>
      </c>
      <c r="AI453">
        <v>3.3819606682722796</v>
      </c>
      <c r="AJ453">
        <v>3336.6845000003232</v>
      </c>
      <c r="AK453">
        <v>0.4610038698835886</v>
      </c>
      <c r="AL453">
        <v>18811436.246000003</v>
      </c>
      <c r="AM453">
        <v>1887.5805633999996</v>
      </c>
    </row>
    <row r="454" spans="1:39" ht="15" x14ac:dyDescent="0.25">
      <c r="A454" t="s">
        <v>632</v>
      </c>
      <c r="B454">
        <v>431618.45</v>
      </c>
      <c r="C454">
        <v>0.32382959140685946</v>
      </c>
      <c r="D454">
        <v>273294.8</v>
      </c>
      <c r="E454">
        <v>7.2015143555732367E-3</v>
      </c>
      <c r="F454">
        <v>0.68557040672081593</v>
      </c>
      <c r="G454">
        <v>63.578947368421055</v>
      </c>
      <c r="H454">
        <v>52.895499999999991</v>
      </c>
      <c r="I454">
        <v>0</v>
      </c>
      <c r="J454">
        <v>-45.359000000000009</v>
      </c>
      <c r="K454">
        <v>11062.844354843595</v>
      </c>
      <c r="L454">
        <v>1811.9886517</v>
      </c>
      <c r="M454">
        <v>2218.2875330327743</v>
      </c>
      <c r="N454">
        <v>0.51061947666280738</v>
      </c>
      <c r="O454">
        <v>0.15591756070599017</v>
      </c>
      <c r="P454">
        <v>4.542526738386417E-3</v>
      </c>
      <c r="Q454">
        <v>9036.5870645696123</v>
      </c>
      <c r="R454">
        <v>119.52799999999999</v>
      </c>
      <c r="S454">
        <v>52423.354456696332</v>
      </c>
      <c r="T454">
        <v>13.145455458135331</v>
      </c>
      <c r="U454">
        <v>15.159532927012915</v>
      </c>
      <c r="V454">
        <v>13.369499999999999</v>
      </c>
      <c r="W454">
        <v>135.53151963050223</v>
      </c>
      <c r="X454">
        <v>0.10725389964064742</v>
      </c>
      <c r="Y454">
        <v>0.18669032060411778</v>
      </c>
      <c r="Z454">
        <v>0.31248265678217063</v>
      </c>
      <c r="AA454">
        <v>192.37463196745915</v>
      </c>
      <c r="AB454">
        <v>5.7248732524309638</v>
      </c>
      <c r="AC454">
        <v>1.1558756388227516</v>
      </c>
      <c r="AD454">
        <v>2.7707015923000893</v>
      </c>
      <c r="AE454">
        <v>1.4306988333068251</v>
      </c>
      <c r="AF454">
        <v>160.6</v>
      </c>
      <c r="AG454">
        <v>1.7409801360269744E-2</v>
      </c>
      <c r="AH454">
        <v>12.1495</v>
      </c>
      <c r="AI454">
        <v>3.0477623213430731</v>
      </c>
      <c r="AJ454">
        <v>-7587.4324999999953</v>
      </c>
      <c r="AK454">
        <v>0.50954835311308433</v>
      </c>
      <c r="AL454">
        <v>20045748.4265</v>
      </c>
      <c r="AM454">
        <v>1811.9886517</v>
      </c>
    </row>
    <row r="455" spans="1:39" ht="15" x14ac:dyDescent="0.25">
      <c r="A455" t="s">
        <v>633</v>
      </c>
      <c r="B455">
        <v>475093.75</v>
      </c>
      <c r="C455">
        <v>0.26594996190780135</v>
      </c>
      <c r="D455">
        <v>570876.1</v>
      </c>
      <c r="E455">
        <v>4.9091312355140247E-3</v>
      </c>
      <c r="F455">
        <v>0.70989951135944462</v>
      </c>
      <c r="G455">
        <v>42.4</v>
      </c>
      <c r="H455">
        <v>71.203999999999994</v>
      </c>
      <c r="I455">
        <v>0.7</v>
      </c>
      <c r="J455">
        <v>-47.338499999999982</v>
      </c>
      <c r="K455">
        <v>11040.771385683225</v>
      </c>
      <c r="L455">
        <v>1984.6450112999999</v>
      </c>
      <c r="M455">
        <v>2486.0934676925654</v>
      </c>
      <c r="N455">
        <v>0.59484138278044318</v>
      </c>
      <c r="O455">
        <v>0.15801965165779167</v>
      </c>
      <c r="P455">
        <v>3.1903980631037294E-3</v>
      </c>
      <c r="Q455">
        <v>8813.8326801676303</v>
      </c>
      <c r="R455">
        <v>130.7465</v>
      </c>
      <c r="S455">
        <v>53185.156562508353</v>
      </c>
      <c r="T455">
        <v>13.889473140772409</v>
      </c>
      <c r="U455">
        <v>15.179335670935739</v>
      </c>
      <c r="V455">
        <v>15.05</v>
      </c>
      <c r="W455">
        <v>131.87010041860464</v>
      </c>
      <c r="X455">
        <v>0.11545736238025336</v>
      </c>
      <c r="Y455">
        <v>0.18925848207362472</v>
      </c>
      <c r="Z455">
        <v>0.3112167050430778</v>
      </c>
      <c r="AA455">
        <v>175.68680948720757</v>
      </c>
      <c r="AB455">
        <v>6.1846184329604625</v>
      </c>
      <c r="AC455">
        <v>1.456384759258561</v>
      </c>
      <c r="AD455">
        <v>3.004997603075291</v>
      </c>
      <c r="AE455">
        <v>1.2988187675513241</v>
      </c>
      <c r="AF455">
        <v>84.6</v>
      </c>
      <c r="AG455">
        <v>2.0503916404409184E-2</v>
      </c>
      <c r="AH455">
        <v>26.613999999999997</v>
      </c>
      <c r="AI455">
        <v>3.0605511671491605</v>
      </c>
      <c r="AJ455">
        <v>-13767.075500000035</v>
      </c>
      <c r="AK455">
        <v>0.60135831394653882</v>
      </c>
      <c r="AL455">
        <v>21912011.851499997</v>
      </c>
      <c r="AM455">
        <v>1984.6450112999999</v>
      </c>
    </row>
    <row r="456" spans="1:39" ht="15" x14ac:dyDescent="0.25">
      <c r="A456" t="s">
        <v>634</v>
      </c>
      <c r="B456">
        <v>1110410.75</v>
      </c>
      <c r="C456">
        <v>0.3790942436274406</v>
      </c>
      <c r="D456">
        <v>1100330.3999999999</v>
      </c>
      <c r="E456">
        <v>5.4784239546205905E-3</v>
      </c>
      <c r="F456">
        <v>0.70245807609504984</v>
      </c>
      <c r="G456">
        <v>70.388888888888886</v>
      </c>
      <c r="H456">
        <v>66.419499999999999</v>
      </c>
      <c r="I456">
        <v>0</v>
      </c>
      <c r="J456">
        <v>20.317500000000024</v>
      </c>
      <c r="K456">
        <v>9827.8948631198018</v>
      </c>
      <c r="L456">
        <v>2430.3924629000003</v>
      </c>
      <c r="M456">
        <v>2881.9245059460236</v>
      </c>
      <c r="N456">
        <v>0.38923852618075028</v>
      </c>
      <c r="O456">
        <v>0.13410617995872653</v>
      </c>
      <c r="P456">
        <v>4.5013105566276308E-3</v>
      </c>
      <c r="Q456">
        <v>8288.0871973637186</v>
      </c>
      <c r="R456">
        <v>143.977</v>
      </c>
      <c r="S456">
        <v>56758.456295102675</v>
      </c>
      <c r="T456">
        <v>13.733443536120351</v>
      </c>
      <c r="U456">
        <v>16.88042161525799</v>
      </c>
      <c r="V456">
        <v>15.797000000000001</v>
      </c>
      <c r="W456">
        <v>153.85152009242262</v>
      </c>
      <c r="X456">
        <v>0.11478927722623983</v>
      </c>
      <c r="Y456">
        <v>0.15558112702656818</v>
      </c>
      <c r="Z456">
        <v>0.27746962802809122</v>
      </c>
      <c r="AA456">
        <v>167.34311688685247</v>
      </c>
      <c r="AB456">
        <v>5.5562294286498624</v>
      </c>
      <c r="AC456">
        <v>1.2215564772345466</v>
      </c>
      <c r="AD456">
        <v>2.5146500284170927</v>
      </c>
      <c r="AE456">
        <v>1.2712171629041933</v>
      </c>
      <c r="AF456">
        <v>97.15</v>
      </c>
      <c r="AG456">
        <v>2.5818705839901146E-2</v>
      </c>
      <c r="AH456">
        <v>17.077499999999997</v>
      </c>
      <c r="AI456">
        <v>3.3081474973121923</v>
      </c>
      <c r="AJ456">
        <v>54377.006500000018</v>
      </c>
      <c r="AK456">
        <v>0.5022601021442078</v>
      </c>
      <c r="AL456">
        <v>23885641.601499997</v>
      </c>
      <c r="AM456">
        <v>2430.3924629000003</v>
      </c>
    </row>
    <row r="457" spans="1:39" ht="15" x14ac:dyDescent="0.25">
      <c r="A457" t="s">
        <v>635</v>
      </c>
      <c r="B457">
        <v>329521.40000000002</v>
      </c>
      <c r="C457">
        <v>0.3636185433913865</v>
      </c>
      <c r="D457">
        <v>227964.2</v>
      </c>
      <c r="E457">
        <v>7.774446011375679E-3</v>
      </c>
      <c r="F457">
        <v>0.69988082041075306</v>
      </c>
      <c r="G457">
        <v>27.05</v>
      </c>
      <c r="H457">
        <v>43.064499999999995</v>
      </c>
      <c r="I457">
        <v>0</v>
      </c>
      <c r="J457">
        <v>70.926499999999947</v>
      </c>
      <c r="K457">
        <v>10031.437935623338</v>
      </c>
      <c r="L457">
        <v>1639.1490083000001</v>
      </c>
      <c r="M457">
        <v>1964.4203967169906</v>
      </c>
      <c r="N457">
        <v>0.43368982807565049</v>
      </c>
      <c r="O457">
        <v>0.1324880058800936</v>
      </c>
      <c r="P457">
        <v>3.6905484915455808E-3</v>
      </c>
      <c r="Q457">
        <v>8370.4188632332261</v>
      </c>
      <c r="R457">
        <v>98.204000000000008</v>
      </c>
      <c r="S457">
        <v>55698.623901266757</v>
      </c>
      <c r="T457">
        <v>13.984155431550652</v>
      </c>
      <c r="U457">
        <v>16.691265206101587</v>
      </c>
      <c r="V457">
        <v>10.666499999999999</v>
      </c>
      <c r="W457">
        <v>153.67262066282288</v>
      </c>
      <c r="X457">
        <v>0.11384561828381541</v>
      </c>
      <c r="Y457">
        <v>0.15604980239134675</v>
      </c>
      <c r="Z457">
        <v>0.28963454213850509</v>
      </c>
      <c r="AA457">
        <v>170.23186945608694</v>
      </c>
      <c r="AB457">
        <v>5.8589324132350225</v>
      </c>
      <c r="AC457">
        <v>1.2403839709943614</v>
      </c>
      <c r="AD457">
        <v>3.0578737984499456</v>
      </c>
      <c r="AE457">
        <v>1.2605789892994903</v>
      </c>
      <c r="AF457">
        <v>62.75</v>
      </c>
      <c r="AG457">
        <v>3.5634071723096891E-2</v>
      </c>
      <c r="AH457">
        <v>19.700499999999998</v>
      </c>
      <c r="AI457">
        <v>3.0464347157296197</v>
      </c>
      <c r="AJ457">
        <v>11278.231000000145</v>
      </c>
      <c r="AK457">
        <v>0.47777959201931847</v>
      </c>
      <c r="AL457">
        <v>16443021.544</v>
      </c>
      <c r="AM457">
        <v>1639.1490083000001</v>
      </c>
    </row>
    <row r="458" spans="1:39" ht="15" x14ac:dyDescent="0.25">
      <c r="A458" t="s">
        <v>636</v>
      </c>
      <c r="B458">
        <v>747939.4</v>
      </c>
      <c r="C458">
        <v>0.3754207567842725</v>
      </c>
      <c r="D458">
        <v>607135.75</v>
      </c>
      <c r="E458">
        <v>8.9270921910803748E-3</v>
      </c>
      <c r="F458">
        <v>0.62715145291414198</v>
      </c>
      <c r="G458">
        <v>39.157894736842103</v>
      </c>
      <c r="H458">
        <v>32.908000000000001</v>
      </c>
      <c r="I458">
        <v>0</v>
      </c>
      <c r="J458">
        <v>-24.253000000000014</v>
      </c>
      <c r="K458">
        <v>11606.312064138905</v>
      </c>
      <c r="L458">
        <v>1258.5129341500001</v>
      </c>
      <c r="M458">
        <v>1530.9118843616275</v>
      </c>
      <c r="N458">
        <v>0.49322392170664536</v>
      </c>
      <c r="O458">
        <v>0.15713531385640067</v>
      </c>
      <c r="P458">
        <v>2.4056303418484816E-3</v>
      </c>
      <c r="Q458">
        <v>9541.1721600102537</v>
      </c>
      <c r="R458">
        <v>84.740499999999997</v>
      </c>
      <c r="S458">
        <v>50176.319115417064</v>
      </c>
      <c r="T458">
        <v>13.746673668434811</v>
      </c>
      <c r="U458">
        <v>14.851374893350878</v>
      </c>
      <c r="V458">
        <v>11.927999999999999</v>
      </c>
      <c r="W458">
        <v>105.50913264168344</v>
      </c>
      <c r="X458">
        <v>0.10447480414230594</v>
      </c>
      <c r="Y458">
        <v>0.21365496067997786</v>
      </c>
      <c r="Z458">
        <v>0.32658496667296938</v>
      </c>
      <c r="AA458">
        <v>192.23139741777598</v>
      </c>
      <c r="AB458">
        <v>6.1901910503927438</v>
      </c>
      <c r="AC458">
        <v>1.3620817713868349</v>
      </c>
      <c r="AD458">
        <v>2.9226059860527429</v>
      </c>
      <c r="AE458">
        <v>1.5556872675412698</v>
      </c>
      <c r="AF458">
        <v>179</v>
      </c>
      <c r="AG458">
        <v>1.8517596275768294E-2</v>
      </c>
      <c r="AH458">
        <v>6.4734999999999996</v>
      </c>
      <c r="AI458">
        <v>3.1402045904783931</v>
      </c>
      <c r="AJ458">
        <v>-30368.506500000134</v>
      </c>
      <c r="AK458">
        <v>0.49615302557198598</v>
      </c>
      <c r="AL458">
        <v>14606693.850499999</v>
      </c>
      <c r="AM458">
        <v>1258.5129341500001</v>
      </c>
    </row>
    <row r="459" spans="1:39" ht="15" x14ac:dyDescent="0.25">
      <c r="A459" t="s">
        <v>637</v>
      </c>
      <c r="B459">
        <v>931355.45</v>
      </c>
      <c r="C459">
        <v>0.45326553438536021</v>
      </c>
      <c r="D459">
        <v>721625.25</v>
      </c>
      <c r="E459">
        <v>2.6767400011851921E-3</v>
      </c>
      <c r="F459">
        <v>0.66080950160095309</v>
      </c>
      <c r="G459">
        <v>42.421052631578945</v>
      </c>
      <c r="H459">
        <v>41.826000000000001</v>
      </c>
      <c r="I459">
        <v>0</v>
      </c>
      <c r="J459">
        <v>26.316499999999991</v>
      </c>
      <c r="K459">
        <v>11291.312937191895</v>
      </c>
      <c r="L459">
        <v>1603.3716525</v>
      </c>
      <c r="M459">
        <v>1918.484886992009</v>
      </c>
      <c r="N459">
        <v>0.42370644225918158</v>
      </c>
      <c r="O459">
        <v>0.13349392913131847</v>
      </c>
      <c r="P459">
        <v>5.6291013602038226E-3</v>
      </c>
      <c r="Q459">
        <v>9436.702475871738</v>
      </c>
      <c r="R459">
        <v>102.06800000000001</v>
      </c>
      <c r="S459">
        <v>57365.615541599735</v>
      </c>
      <c r="T459">
        <v>13.284281067523615</v>
      </c>
      <c r="U459">
        <v>15.708857354900662</v>
      </c>
      <c r="V459">
        <v>12.085999999999999</v>
      </c>
      <c r="W459">
        <v>132.66354894092345</v>
      </c>
      <c r="X459">
        <v>0.10937641041322677</v>
      </c>
      <c r="Y459">
        <v>0.17862979245866026</v>
      </c>
      <c r="Z459">
        <v>0.29713367341209801</v>
      </c>
      <c r="AA459">
        <v>185.12205173217004</v>
      </c>
      <c r="AB459">
        <v>6.2061375492744828</v>
      </c>
      <c r="AC459">
        <v>1.2799270667740947</v>
      </c>
      <c r="AD459">
        <v>3.0642058665629897</v>
      </c>
      <c r="AE459">
        <v>1.3752483299712632</v>
      </c>
      <c r="AF459">
        <v>116.8</v>
      </c>
      <c r="AG459">
        <v>1.9283968774352869E-2</v>
      </c>
      <c r="AH459">
        <v>18.948999999999998</v>
      </c>
      <c r="AI459">
        <v>3.5437059854635038</v>
      </c>
      <c r="AJ459">
        <v>-38687.959499999997</v>
      </c>
      <c r="AK459">
        <v>0.45782620293366805</v>
      </c>
      <c r="AL459">
        <v>18104171.082999997</v>
      </c>
      <c r="AM459">
        <v>1603.3716525</v>
      </c>
    </row>
    <row r="460" spans="1:39" ht="15" x14ac:dyDescent="0.25">
      <c r="A460" t="s">
        <v>638</v>
      </c>
      <c r="B460">
        <v>559690.55000000005</v>
      </c>
      <c r="C460">
        <v>0.39141620440073338</v>
      </c>
      <c r="D460">
        <v>551420.80000000005</v>
      </c>
      <c r="E460">
        <v>5.1177483152831764E-3</v>
      </c>
      <c r="F460">
        <v>0.65559282455774337</v>
      </c>
      <c r="G460">
        <v>23.058823529411764</v>
      </c>
      <c r="H460">
        <v>19.98</v>
      </c>
      <c r="I460">
        <v>0</v>
      </c>
      <c r="J460">
        <v>39.418500000000009</v>
      </c>
      <c r="K460">
        <v>11532.9002922256</v>
      </c>
      <c r="L460">
        <v>903.12847060000001</v>
      </c>
      <c r="M460">
        <v>1067.4725076103864</v>
      </c>
      <c r="N460">
        <v>0.34739689447677563</v>
      </c>
      <c r="O460">
        <v>0.12870848044772068</v>
      </c>
      <c r="P460">
        <v>4.7424946056174085E-3</v>
      </c>
      <c r="Q460">
        <v>9757.3385059033208</v>
      </c>
      <c r="R460">
        <v>58.726500000000009</v>
      </c>
      <c r="S460">
        <v>55924.25623015163</v>
      </c>
      <c r="T460">
        <v>14.09414829761692</v>
      </c>
      <c r="U460">
        <v>15.378550919942446</v>
      </c>
      <c r="V460">
        <v>8.144499999999999</v>
      </c>
      <c r="W460">
        <v>110.88814176438089</v>
      </c>
      <c r="X460">
        <v>0.11436534318204586</v>
      </c>
      <c r="Y460">
        <v>0.16062197618665894</v>
      </c>
      <c r="Z460">
        <v>0.29023321232678001</v>
      </c>
      <c r="AA460">
        <v>204.34180297449257</v>
      </c>
      <c r="AB460">
        <v>5.8934090602443074</v>
      </c>
      <c r="AC460">
        <v>1.3967484688174117</v>
      </c>
      <c r="AD460">
        <v>2.7430409641126459</v>
      </c>
      <c r="AE460">
        <v>1.1687588546240617</v>
      </c>
      <c r="AF460">
        <v>66.599999999999994</v>
      </c>
      <c r="AG460">
        <v>3.4874858386915127E-2</v>
      </c>
      <c r="AH460">
        <v>11.435500000000001</v>
      </c>
      <c r="AI460">
        <v>3.8292283600556147</v>
      </c>
      <c r="AJ460">
        <v>-25604.19650000002</v>
      </c>
      <c r="AK460">
        <v>0.47158080984049489</v>
      </c>
      <c r="AL460">
        <v>10415690.602500001</v>
      </c>
      <c r="AM460">
        <v>903.12847060000001</v>
      </c>
    </row>
    <row r="461" spans="1:39" ht="15" x14ac:dyDescent="0.25">
      <c r="A461" t="s">
        <v>639</v>
      </c>
      <c r="B461">
        <v>664677.30000000005</v>
      </c>
      <c r="C461">
        <v>0.33240529789178752</v>
      </c>
      <c r="D461">
        <v>626419.25</v>
      </c>
      <c r="E461">
        <v>7.6362288136655864E-3</v>
      </c>
      <c r="F461">
        <v>0.69984080755054023</v>
      </c>
      <c r="G461">
        <v>40.333333333333336</v>
      </c>
      <c r="H461">
        <v>30.214499999999997</v>
      </c>
      <c r="I461">
        <v>0</v>
      </c>
      <c r="J461">
        <v>51.799500000000009</v>
      </c>
      <c r="K461">
        <v>10269.946779928092</v>
      </c>
      <c r="L461">
        <v>1310.8333190499998</v>
      </c>
      <c r="M461">
        <v>1530.6966322248197</v>
      </c>
      <c r="N461">
        <v>0.31020269029680492</v>
      </c>
      <c r="O461">
        <v>0.12918905881392273</v>
      </c>
      <c r="P461">
        <v>1.7219875457818606E-3</v>
      </c>
      <c r="Q461">
        <v>8794.8115521970758</v>
      </c>
      <c r="R461">
        <v>79.018499999999989</v>
      </c>
      <c r="S461">
        <v>55244.102457399218</v>
      </c>
      <c r="T461">
        <v>13.787277662825794</v>
      </c>
      <c r="U461">
        <v>16.588942071160549</v>
      </c>
      <c r="V461">
        <v>11.5</v>
      </c>
      <c r="W461">
        <v>113.98550600434783</v>
      </c>
      <c r="X461">
        <v>0.11456221770934696</v>
      </c>
      <c r="Y461">
        <v>0.1660194767409226</v>
      </c>
      <c r="Z461">
        <v>0.28872372089421638</v>
      </c>
      <c r="AA461">
        <v>165.42785939951273</v>
      </c>
      <c r="AB461">
        <v>6.2555057047932348</v>
      </c>
      <c r="AC461">
        <v>1.4429527455477524</v>
      </c>
      <c r="AD461">
        <v>2.6985598852838866</v>
      </c>
      <c r="AE461">
        <v>1.2491857195760201</v>
      </c>
      <c r="AF461">
        <v>76.95</v>
      </c>
      <c r="AG461">
        <v>3.1753467991140066E-2</v>
      </c>
      <c r="AH461">
        <v>12.568000000000001</v>
      </c>
      <c r="AI461">
        <v>3.6499054555369836</v>
      </c>
      <c r="AJ461">
        <v>-2320.6150000000489</v>
      </c>
      <c r="AK461">
        <v>0.45334478137550083</v>
      </c>
      <c r="AL461">
        <v>13462188.424000001</v>
      </c>
      <c r="AM461">
        <v>1310.8333190499998</v>
      </c>
    </row>
    <row r="462" spans="1:39" ht="15" x14ac:dyDescent="0.25">
      <c r="A462" t="s">
        <v>640</v>
      </c>
      <c r="B462">
        <v>1145869.2</v>
      </c>
      <c r="C462">
        <v>0.60187270498068479</v>
      </c>
      <c r="D462">
        <v>1222395.3999999999</v>
      </c>
      <c r="E462">
        <v>2.3460835694944452E-3</v>
      </c>
      <c r="F462">
        <v>0.62130244690354408</v>
      </c>
      <c r="G462">
        <v>8.6</v>
      </c>
      <c r="H462">
        <v>10.09</v>
      </c>
      <c r="I462">
        <v>0</v>
      </c>
      <c r="J462">
        <v>23.124000000000002</v>
      </c>
      <c r="K462">
        <v>15469.600109857905</v>
      </c>
      <c r="L462">
        <v>750.6525777999999</v>
      </c>
      <c r="M462">
        <v>868.81527703259201</v>
      </c>
      <c r="N462">
        <v>0.27061105311240563</v>
      </c>
      <c r="O462">
        <v>0.11815270102706628</v>
      </c>
      <c r="P462">
        <v>2.2702947414030717E-3</v>
      </c>
      <c r="Q462">
        <v>13365.666450596244</v>
      </c>
      <c r="R462">
        <v>55.496000000000002</v>
      </c>
      <c r="S462">
        <v>66630.477836240432</v>
      </c>
      <c r="T462">
        <v>17.680553553409254</v>
      </c>
      <c r="U462">
        <v>13.526246536687326</v>
      </c>
      <c r="V462">
        <v>8.9539999999999988</v>
      </c>
      <c r="W462">
        <v>83.834328545901272</v>
      </c>
      <c r="X462">
        <v>0.11738580706822288</v>
      </c>
      <c r="Y462">
        <v>0.16551490528392829</v>
      </c>
      <c r="Z462">
        <v>0.28912561988395741</v>
      </c>
      <c r="AA462">
        <v>215.29746886856026</v>
      </c>
      <c r="AB462">
        <v>8.4595413133548174</v>
      </c>
      <c r="AC462">
        <v>1.522426788339595</v>
      </c>
      <c r="AD462">
        <v>3.7123001900830133</v>
      </c>
      <c r="AE462">
        <v>0.97392165966753341</v>
      </c>
      <c r="AF462">
        <v>70.8</v>
      </c>
      <c r="AG462">
        <v>6.3777929892215673E-2</v>
      </c>
      <c r="AH462">
        <v>21.07</v>
      </c>
      <c r="AI462">
        <v>5.2880788671285011</v>
      </c>
      <c r="AJ462">
        <v>-70680.369999999937</v>
      </c>
      <c r="AK462">
        <v>0.40401735188268428</v>
      </c>
      <c r="AL462">
        <v>11612295.199999999</v>
      </c>
      <c r="AM462">
        <v>750.6525777999999</v>
      </c>
    </row>
    <row r="463" spans="1:39" ht="15" x14ac:dyDescent="0.25">
      <c r="A463" t="s">
        <v>641</v>
      </c>
      <c r="B463">
        <v>540848.65</v>
      </c>
      <c r="C463">
        <v>0.47411277819491815</v>
      </c>
      <c r="D463">
        <v>500880.3</v>
      </c>
      <c r="E463">
        <v>2.9719899204459369E-3</v>
      </c>
      <c r="F463">
        <v>0.64406915743187987</v>
      </c>
      <c r="G463">
        <v>31.5</v>
      </c>
      <c r="H463">
        <v>16.710500000000003</v>
      </c>
      <c r="I463">
        <v>0</v>
      </c>
      <c r="J463">
        <v>23.432500000000005</v>
      </c>
      <c r="K463">
        <v>10618.495150211438</v>
      </c>
      <c r="L463">
        <v>847.91923400000019</v>
      </c>
      <c r="M463">
        <v>1002.2075961898274</v>
      </c>
      <c r="N463">
        <v>0.34447791102943642</v>
      </c>
      <c r="O463">
        <v>0.14368645262975599</v>
      </c>
      <c r="P463">
        <v>1.6172292654939348E-3</v>
      </c>
      <c r="Q463">
        <v>8983.7936852901585</v>
      </c>
      <c r="R463">
        <v>58.313499999999998</v>
      </c>
      <c r="S463">
        <v>52247.344164387316</v>
      </c>
      <c r="T463">
        <v>14.293431195177789</v>
      </c>
      <c r="U463">
        <v>14.540702135869056</v>
      </c>
      <c r="V463">
        <v>7.7575000000000003</v>
      </c>
      <c r="W463">
        <v>109.30315617144701</v>
      </c>
      <c r="X463">
        <v>0.1188501162316809</v>
      </c>
      <c r="Y463">
        <v>0.15678931198455345</v>
      </c>
      <c r="Z463">
        <v>0.28179774764064924</v>
      </c>
      <c r="AA463">
        <v>190.60736390843562</v>
      </c>
      <c r="AB463">
        <v>5.4146916541398271</v>
      </c>
      <c r="AC463">
        <v>1.4355554321519692</v>
      </c>
      <c r="AD463">
        <v>2.6250046637274611</v>
      </c>
      <c r="AE463">
        <v>1.3698431491302969</v>
      </c>
      <c r="AF463">
        <v>98.45</v>
      </c>
      <c r="AG463">
        <v>3.1810855635570727E-2</v>
      </c>
      <c r="AH463">
        <v>4.8280000000000003</v>
      </c>
      <c r="AI463">
        <v>3.4588358911402559</v>
      </c>
      <c r="AJ463">
        <v>-6077.9275000000489</v>
      </c>
      <c r="AK463">
        <v>0.52160923147545912</v>
      </c>
      <c r="AL463">
        <v>9003626.2740000002</v>
      </c>
      <c r="AM463">
        <v>847.91923400000019</v>
      </c>
    </row>
    <row r="464" spans="1:39" ht="15" x14ac:dyDescent="0.25">
      <c r="A464" t="s">
        <v>642</v>
      </c>
      <c r="B464">
        <v>914329.8</v>
      </c>
      <c r="C464">
        <v>0.41557303844644417</v>
      </c>
      <c r="D464">
        <v>815981.75</v>
      </c>
      <c r="E464">
        <v>2.1657209294432453E-3</v>
      </c>
      <c r="F464">
        <v>0.63152951414425262</v>
      </c>
      <c r="G464">
        <v>38.25</v>
      </c>
      <c r="H464">
        <v>26.208000000000006</v>
      </c>
      <c r="I464">
        <v>0</v>
      </c>
      <c r="J464">
        <v>32.945499999999981</v>
      </c>
      <c r="K464">
        <v>10630.167652165217</v>
      </c>
      <c r="L464">
        <v>981.28338684999983</v>
      </c>
      <c r="M464">
        <v>1176.7758389055721</v>
      </c>
      <c r="N464">
        <v>0.42798607015875006</v>
      </c>
      <c r="O464">
        <v>0.13847518247118892</v>
      </c>
      <c r="P464">
        <v>6.5624240013597256E-3</v>
      </c>
      <c r="Q464">
        <v>8864.2259397518355</v>
      </c>
      <c r="R464">
        <v>60.179999999999993</v>
      </c>
      <c r="S464">
        <v>53351.642476487206</v>
      </c>
      <c r="T464">
        <v>15.427883017613826</v>
      </c>
      <c r="U464">
        <v>16.305805697075442</v>
      </c>
      <c r="V464">
        <v>7.6639999999999997</v>
      </c>
      <c r="W464">
        <v>128.03802020485386</v>
      </c>
      <c r="X464">
        <v>0.1106163689196631</v>
      </c>
      <c r="Y464">
        <v>0.17101447831491839</v>
      </c>
      <c r="Z464">
        <v>0.28948592119689981</v>
      </c>
      <c r="AA464">
        <v>181.11526433817767</v>
      </c>
      <c r="AB464">
        <v>5.9113434517519723</v>
      </c>
      <c r="AC464">
        <v>1.291381130665622</v>
      </c>
      <c r="AD464">
        <v>2.7180728556525962</v>
      </c>
      <c r="AE464">
        <v>1.5232599673770886</v>
      </c>
      <c r="AF464">
        <v>101.75</v>
      </c>
      <c r="AG464">
        <v>2.3765888975442535E-2</v>
      </c>
      <c r="AH464">
        <v>6.2074999999999996</v>
      </c>
      <c r="AI464">
        <v>3.2364955355697806</v>
      </c>
      <c r="AJ464">
        <v>-5828.2230000000563</v>
      </c>
      <c r="AK464">
        <v>0.50303030133050886</v>
      </c>
      <c r="AL464">
        <v>10431206.9165</v>
      </c>
      <c r="AM464">
        <v>981.28338684999983</v>
      </c>
    </row>
    <row r="465" spans="1:39" ht="15" x14ac:dyDescent="0.25">
      <c r="A465" t="s">
        <v>643</v>
      </c>
      <c r="B465">
        <v>768526.63157894742</v>
      </c>
      <c r="C465">
        <v>0.33390581970932609</v>
      </c>
      <c r="D465">
        <v>697998.9</v>
      </c>
      <c r="E465">
        <v>1.7587112160706417E-3</v>
      </c>
      <c r="F465">
        <v>0.66890060193756062</v>
      </c>
      <c r="G465">
        <v>57.05263157894737</v>
      </c>
      <c r="H465">
        <v>40.617499999999993</v>
      </c>
      <c r="I465">
        <v>0</v>
      </c>
      <c r="J465">
        <v>32.277500000000003</v>
      </c>
      <c r="K465">
        <v>10420.008310020978</v>
      </c>
      <c r="L465">
        <v>1605.9565963499999</v>
      </c>
      <c r="M465">
        <v>1913.3443091728914</v>
      </c>
      <c r="N465">
        <v>0.4052336364376864</v>
      </c>
      <c r="O465">
        <v>0.13992450553192068</v>
      </c>
      <c r="P465">
        <v>4.843223171583695E-3</v>
      </c>
      <c r="Q465">
        <v>8745.9852360466575</v>
      </c>
      <c r="R465">
        <v>99.914000000000016</v>
      </c>
      <c r="S465">
        <v>54643.022644474251</v>
      </c>
      <c r="T465">
        <v>14.177692815821608</v>
      </c>
      <c r="U465">
        <v>16.073389078107173</v>
      </c>
      <c r="V465">
        <v>12.047499999999999</v>
      </c>
      <c r="W465">
        <v>133.302062365636</v>
      </c>
      <c r="X465">
        <v>0.11029982268588066</v>
      </c>
      <c r="Y465">
        <v>0.17182876463410632</v>
      </c>
      <c r="Z465">
        <v>0.28790446800879188</v>
      </c>
      <c r="AA465">
        <v>175.43276115950434</v>
      </c>
      <c r="AB465">
        <v>5.9092343987699181</v>
      </c>
      <c r="AC465">
        <v>1.3856588120710984</v>
      </c>
      <c r="AD465">
        <v>2.9575586308385047</v>
      </c>
      <c r="AE465">
        <v>1.3036733863292203</v>
      </c>
      <c r="AF465">
        <v>126.15</v>
      </c>
      <c r="AG465">
        <v>2.613581438000967E-2</v>
      </c>
      <c r="AH465">
        <v>8.9215</v>
      </c>
      <c r="AI465">
        <v>3.3152845195310401</v>
      </c>
      <c r="AJ465">
        <v>-27782.886000000057</v>
      </c>
      <c r="AK465">
        <v>0.4886661746963139</v>
      </c>
      <c r="AL465">
        <v>16734081.079500001</v>
      </c>
      <c r="AM465">
        <v>1605.9565963499999</v>
      </c>
    </row>
    <row r="466" spans="1:39" ht="15" x14ac:dyDescent="0.25">
      <c r="A466" t="s">
        <v>644</v>
      </c>
      <c r="B466">
        <v>659524.75</v>
      </c>
      <c r="C466">
        <v>0.35615639085279333</v>
      </c>
      <c r="D466">
        <v>591270.25</v>
      </c>
      <c r="E466">
        <v>3.2566644313430748E-3</v>
      </c>
      <c r="F466">
        <v>0.63322053332901784</v>
      </c>
      <c r="G466">
        <v>22.55</v>
      </c>
      <c r="H466">
        <v>23.433</v>
      </c>
      <c r="I466">
        <v>0</v>
      </c>
      <c r="J466">
        <v>-0.75049999999998818</v>
      </c>
      <c r="K466">
        <v>10833.30417469518</v>
      </c>
      <c r="L466">
        <v>890.7509053</v>
      </c>
      <c r="M466">
        <v>1098.0916939182764</v>
      </c>
      <c r="N466">
        <v>0.56339051491727976</v>
      </c>
      <c r="O466">
        <v>0.15050084013650228</v>
      </c>
      <c r="P466">
        <v>1.1481274326132309E-3</v>
      </c>
      <c r="Q466">
        <v>8787.7684117317149</v>
      </c>
      <c r="R466">
        <v>57.174999999999997</v>
      </c>
      <c r="S466">
        <v>50787.189829470917</v>
      </c>
      <c r="T466">
        <v>14.034980323567993</v>
      </c>
      <c r="U466">
        <v>15.579377442938346</v>
      </c>
      <c r="V466">
        <v>7.7055000000000007</v>
      </c>
      <c r="W466">
        <v>115.59936477840502</v>
      </c>
      <c r="X466">
        <v>0.10930466239509279</v>
      </c>
      <c r="Y466">
        <v>0.18732525640023259</v>
      </c>
      <c r="Z466">
        <v>0.30298417764621716</v>
      </c>
      <c r="AA466">
        <v>209.95813631759663</v>
      </c>
      <c r="AB466">
        <v>6.0547659774013951</v>
      </c>
      <c r="AC466">
        <v>1.4735782673975675</v>
      </c>
      <c r="AD466">
        <v>2.5709089676848085</v>
      </c>
      <c r="AE466">
        <v>1.4499629288575011</v>
      </c>
      <c r="AF466">
        <v>85.7</v>
      </c>
      <c r="AG466">
        <v>8.7514576727247464E-3</v>
      </c>
      <c r="AH466">
        <v>8.766</v>
      </c>
      <c r="AI466">
        <v>3.1718606336760327</v>
      </c>
      <c r="AJ466">
        <v>-20167.459499999881</v>
      </c>
      <c r="AK466">
        <v>0.54697764597751386</v>
      </c>
      <c r="AL466">
        <v>9649775.501000002</v>
      </c>
      <c r="AM466">
        <v>890.7509053</v>
      </c>
    </row>
    <row r="467" spans="1:39" ht="15" x14ac:dyDescent="0.25">
      <c r="A467" t="s">
        <v>645</v>
      </c>
      <c r="B467">
        <v>552462.17391304346</v>
      </c>
      <c r="C467">
        <v>0.33927831702676325</v>
      </c>
      <c r="D467">
        <v>565132.60869565222</v>
      </c>
      <c r="E467">
        <v>4.4016254481402542E-3</v>
      </c>
      <c r="F467">
        <v>0.68625038360651724</v>
      </c>
      <c r="G467">
        <v>56.409090909090907</v>
      </c>
      <c r="H467">
        <v>32.400869565217391</v>
      </c>
      <c r="I467">
        <v>0</v>
      </c>
      <c r="J467">
        <v>57.941739130434783</v>
      </c>
      <c r="K467">
        <v>9931.5201325068265</v>
      </c>
      <c r="L467">
        <v>1676.2661257391303</v>
      </c>
      <c r="M467">
        <v>1977.3615712073758</v>
      </c>
      <c r="N467">
        <v>0.37460535695930869</v>
      </c>
      <c r="O467">
        <v>0.12755840681146141</v>
      </c>
      <c r="P467">
        <v>1.4421155174500926E-3</v>
      </c>
      <c r="Q467">
        <v>8419.2345080582345</v>
      </c>
      <c r="R467">
        <v>99.250869565217386</v>
      </c>
      <c r="S467">
        <v>54853.906552127446</v>
      </c>
      <c r="T467">
        <v>13.921682867744011</v>
      </c>
      <c r="U467">
        <v>16.889183269448957</v>
      </c>
      <c r="V467">
        <v>12.783043478260868</v>
      </c>
      <c r="W467">
        <v>131.1320053467569</v>
      </c>
      <c r="X467">
        <v>0.11889093903354821</v>
      </c>
      <c r="Y467">
        <v>0.1544385019140016</v>
      </c>
      <c r="Z467">
        <v>0.27955326590252388</v>
      </c>
      <c r="AA467">
        <v>164.20509282870566</v>
      </c>
      <c r="AB467">
        <v>6.2206864948616944</v>
      </c>
      <c r="AC467">
        <v>1.5015894368832416</v>
      </c>
      <c r="AD467">
        <v>2.8822762571391256</v>
      </c>
      <c r="AE467">
        <v>1.2559490991971511</v>
      </c>
      <c r="AF467">
        <v>98.695652173913047</v>
      </c>
      <c r="AG467">
        <v>2.0850524229192834E-2</v>
      </c>
      <c r="AH467">
        <v>12.023043478260869</v>
      </c>
      <c r="AI467">
        <v>2.9805256248004506</v>
      </c>
      <c r="AJ467">
        <v>4828.6326086957706</v>
      </c>
      <c r="AK467">
        <v>0.51428095210735958</v>
      </c>
      <c r="AL467">
        <v>16647870.77521739</v>
      </c>
      <c r="AM467">
        <v>1676.2661257391303</v>
      </c>
    </row>
    <row r="468" spans="1:39" ht="15" x14ac:dyDescent="0.25">
      <c r="A468" t="s">
        <v>646</v>
      </c>
      <c r="B468">
        <v>1150839.2</v>
      </c>
      <c r="C468">
        <v>0.2907837554629053</v>
      </c>
      <c r="D468">
        <v>1102041</v>
      </c>
      <c r="E468">
        <v>2.0647698638585343E-3</v>
      </c>
      <c r="F468">
        <v>0.72401707819578387</v>
      </c>
      <c r="G468">
        <v>69.111111111111114</v>
      </c>
      <c r="H468">
        <v>76.633999999999986</v>
      </c>
      <c r="I468">
        <v>0</v>
      </c>
      <c r="J468">
        <v>75.51400000000001</v>
      </c>
      <c r="K468">
        <v>9534.7362417143177</v>
      </c>
      <c r="L468">
        <v>2935.3433760499997</v>
      </c>
      <c r="M468">
        <v>3449.7730167746777</v>
      </c>
      <c r="N468">
        <v>0.3453357633286761</v>
      </c>
      <c r="O468">
        <v>0.13130006959139318</v>
      </c>
      <c r="P468">
        <v>8.7050187921744356E-3</v>
      </c>
      <c r="Q468">
        <v>8112.9177871727861</v>
      </c>
      <c r="R468">
        <v>168.76350000000002</v>
      </c>
      <c r="S468">
        <v>58241.602897190467</v>
      </c>
      <c r="T468">
        <v>13.529584299922675</v>
      </c>
      <c r="U468">
        <v>17.393235954753255</v>
      </c>
      <c r="V468">
        <v>17.899999999999999</v>
      </c>
      <c r="W468">
        <v>163.98566346648047</v>
      </c>
      <c r="X468">
        <v>0.1154176324662624</v>
      </c>
      <c r="Y468">
        <v>0.15799197397333253</v>
      </c>
      <c r="Z468">
        <v>0.27906401769543981</v>
      </c>
      <c r="AA468">
        <v>152.07093099979332</v>
      </c>
      <c r="AB468">
        <v>5.8166215082472252</v>
      </c>
      <c r="AC468">
        <v>1.3556110920192732</v>
      </c>
      <c r="AD468">
        <v>2.7086035150736909</v>
      </c>
      <c r="AE468">
        <v>1.2402599301701449</v>
      </c>
      <c r="AF468">
        <v>88.25</v>
      </c>
      <c r="AG468">
        <v>2.4870451760752359E-2</v>
      </c>
      <c r="AH468">
        <v>23.336000000000002</v>
      </c>
      <c r="AI468">
        <v>3.3782844181056695</v>
      </c>
      <c r="AJ468">
        <v>25603.166999999899</v>
      </c>
      <c r="AK468">
        <v>0.44505497289541429</v>
      </c>
      <c r="AL468">
        <v>27987724.8695</v>
      </c>
      <c r="AM468">
        <v>2935.3433760499997</v>
      </c>
    </row>
    <row r="469" spans="1:39" ht="15" x14ac:dyDescent="0.25">
      <c r="A469" t="s">
        <v>647</v>
      </c>
      <c r="B469">
        <v>482620.8</v>
      </c>
      <c r="C469">
        <v>0.33777122280233868</v>
      </c>
      <c r="D469">
        <v>367362.45</v>
      </c>
      <c r="E469">
        <v>6.2349886375236115E-3</v>
      </c>
      <c r="F469">
        <v>0.67278777745348262</v>
      </c>
      <c r="G469">
        <v>48.578947368421055</v>
      </c>
      <c r="H469">
        <v>39.765000000000001</v>
      </c>
      <c r="I469">
        <v>0</v>
      </c>
      <c r="J469">
        <v>1.4544999999999959</v>
      </c>
      <c r="K469">
        <v>11049.742100118403</v>
      </c>
      <c r="L469">
        <v>1312.7641835500001</v>
      </c>
      <c r="M469">
        <v>1580.4273670698285</v>
      </c>
      <c r="N469">
        <v>0.44963570837512729</v>
      </c>
      <c r="O469">
        <v>0.14510137562169781</v>
      </c>
      <c r="P469">
        <v>3.3612198636221702E-3</v>
      </c>
      <c r="Q469">
        <v>9178.3437624179605</v>
      </c>
      <c r="R469">
        <v>82.819499999999991</v>
      </c>
      <c r="S469">
        <v>53889.475974861016</v>
      </c>
      <c r="T469">
        <v>13.404451850107767</v>
      </c>
      <c r="U469">
        <v>15.850906894511562</v>
      </c>
      <c r="V469">
        <v>10.753499999999999</v>
      </c>
      <c r="W469">
        <v>122.07785219230948</v>
      </c>
      <c r="X469">
        <v>0.10867163850414373</v>
      </c>
      <c r="Y469">
        <v>0.19333525908492755</v>
      </c>
      <c r="Z469">
        <v>0.30974830483897264</v>
      </c>
      <c r="AA469">
        <v>184.9027441802954</v>
      </c>
      <c r="AB469">
        <v>6.2921043699329751</v>
      </c>
      <c r="AC469">
        <v>1.3441561431313411</v>
      </c>
      <c r="AD469">
        <v>2.9092923726701323</v>
      </c>
      <c r="AE469">
        <v>1.4073345278669656</v>
      </c>
      <c r="AF469">
        <v>127.4</v>
      </c>
      <c r="AG469">
        <v>1.782315082235611E-2</v>
      </c>
      <c r="AH469">
        <v>7.6930000000000005</v>
      </c>
      <c r="AI469">
        <v>3.3513504385703858</v>
      </c>
      <c r="AJ469">
        <v>-35646.636500000022</v>
      </c>
      <c r="AK469">
        <v>0.49731407917120812</v>
      </c>
      <c r="AL469">
        <v>14505705.666499998</v>
      </c>
      <c r="AM469">
        <v>1312.7641835500001</v>
      </c>
    </row>
    <row r="470" spans="1:39" ht="15" x14ac:dyDescent="0.25">
      <c r="A470" t="s">
        <v>648</v>
      </c>
      <c r="B470">
        <v>659857.25</v>
      </c>
      <c r="C470">
        <v>0.37060963171064487</v>
      </c>
      <c r="D470">
        <v>672716.5</v>
      </c>
      <c r="E470">
        <v>9.0570935413712313E-3</v>
      </c>
      <c r="F470">
        <v>0.65415617666225867</v>
      </c>
      <c r="G470">
        <v>17.368421052631579</v>
      </c>
      <c r="H470">
        <v>30.507999999999999</v>
      </c>
      <c r="I470">
        <v>0.05</v>
      </c>
      <c r="J470">
        <v>-4.7700000000000387</v>
      </c>
      <c r="K470">
        <v>12154.02982839894</v>
      </c>
      <c r="L470">
        <v>1066.6204734999999</v>
      </c>
      <c r="M470">
        <v>1421.1072554234236</v>
      </c>
      <c r="N470">
        <v>0.86264000936599328</v>
      </c>
      <c r="O470">
        <v>0.16625840859597943</v>
      </c>
      <c r="P470">
        <v>3.5439015975348236E-4</v>
      </c>
      <c r="Q470">
        <v>9122.27912497527</v>
      </c>
      <c r="R470">
        <v>72.343000000000004</v>
      </c>
      <c r="S470">
        <v>52435.256341318454</v>
      </c>
      <c r="T470">
        <v>13.629514949615029</v>
      </c>
      <c r="U470">
        <v>14.743934775997678</v>
      </c>
      <c r="V470">
        <v>9.34</v>
      </c>
      <c r="W470">
        <v>114.19919416488223</v>
      </c>
      <c r="X470">
        <v>0.10715746243913925</v>
      </c>
      <c r="Y470">
        <v>0.19940360164933763</v>
      </c>
      <c r="Z470">
        <v>0.31200112693384235</v>
      </c>
      <c r="AA470">
        <v>207.86348613061759</v>
      </c>
      <c r="AB470">
        <v>6.182982877068369</v>
      </c>
      <c r="AC470">
        <v>1.3829847578913947</v>
      </c>
      <c r="AD470">
        <v>2.9553838446322911</v>
      </c>
      <c r="AE470">
        <v>1.4433080714726803</v>
      </c>
      <c r="AF470">
        <v>91.4</v>
      </c>
      <c r="AG470">
        <v>1.0023175977373172E-2</v>
      </c>
      <c r="AH470">
        <v>11.535</v>
      </c>
      <c r="AI470">
        <v>2.8474841446409633</v>
      </c>
      <c r="AJ470">
        <v>-27876.26250000007</v>
      </c>
      <c r="AK470">
        <v>0.68527472865497696</v>
      </c>
      <c r="AL470">
        <v>12963737.050500002</v>
      </c>
      <c r="AM470">
        <v>1066.6204734999999</v>
      </c>
    </row>
    <row r="471" spans="1:39" ht="15" x14ac:dyDescent="0.25">
      <c r="A471" t="s">
        <v>650</v>
      </c>
      <c r="B471">
        <v>834508.1</v>
      </c>
      <c r="C471">
        <v>0.39085693799720733</v>
      </c>
      <c r="D471">
        <v>745299.2</v>
      </c>
      <c r="E471">
        <v>3.981927428417238E-3</v>
      </c>
      <c r="F471">
        <v>0.62577624633422846</v>
      </c>
      <c r="G471">
        <v>39.549999999999997</v>
      </c>
      <c r="H471">
        <v>31.568999999999999</v>
      </c>
      <c r="I471">
        <v>0</v>
      </c>
      <c r="J471">
        <v>2.8224999999999909</v>
      </c>
      <c r="K471">
        <v>10816.028660614375</v>
      </c>
      <c r="L471">
        <v>1179.8194817999999</v>
      </c>
      <c r="M471">
        <v>1430.7558804952112</v>
      </c>
      <c r="N471">
        <v>0.49934232167550219</v>
      </c>
      <c r="O471">
        <v>0.14184403680525831</v>
      </c>
      <c r="P471">
        <v>7.7531910102418859E-3</v>
      </c>
      <c r="Q471">
        <v>8919.0346889108678</v>
      </c>
      <c r="R471">
        <v>74.516499999999994</v>
      </c>
      <c r="S471">
        <v>51122.246247475385</v>
      </c>
      <c r="T471">
        <v>13.205129065374784</v>
      </c>
      <c r="U471">
        <v>15.832996474606295</v>
      </c>
      <c r="V471">
        <v>9.4749999999999996</v>
      </c>
      <c r="W471">
        <v>124.51920652242744</v>
      </c>
      <c r="X471">
        <v>0.10965741787298913</v>
      </c>
      <c r="Y471">
        <v>0.19388496813684208</v>
      </c>
      <c r="Z471">
        <v>0.31083006175181405</v>
      </c>
      <c r="AA471">
        <v>185.28135309860588</v>
      </c>
      <c r="AB471">
        <v>6.2406374241732152</v>
      </c>
      <c r="AC471">
        <v>1.3794149984068969</v>
      </c>
      <c r="AD471">
        <v>2.832150416825729</v>
      </c>
      <c r="AE471">
        <v>1.4211990751847545</v>
      </c>
      <c r="AF471">
        <v>114.55</v>
      </c>
      <c r="AG471">
        <v>1.9083018378557276E-2</v>
      </c>
      <c r="AH471">
        <v>7.1460000000000008</v>
      </c>
      <c r="AI471">
        <v>3.0077566890245429</v>
      </c>
      <c r="AJ471">
        <v>-28030.743999999948</v>
      </c>
      <c r="AK471">
        <v>0.51495566194186093</v>
      </c>
      <c r="AL471">
        <v>12760961.329500001</v>
      </c>
      <c r="AM471">
        <v>1179.8194817999999</v>
      </c>
    </row>
    <row r="472" spans="1:39" ht="15" x14ac:dyDescent="0.25">
      <c r="A472" t="s">
        <v>651</v>
      </c>
      <c r="B472">
        <v>604176.05000000005</v>
      </c>
      <c r="C472">
        <v>0.31181124932057186</v>
      </c>
      <c r="D472">
        <v>669070.94999999995</v>
      </c>
      <c r="E472">
        <v>5.9015476035098793E-3</v>
      </c>
      <c r="F472">
        <v>0.69362190246045463</v>
      </c>
      <c r="G472">
        <v>28</v>
      </c>
      <c r="H472">
        <v>59.890999999999998</v>
      </c>
      <c r="I472">
        <v>0.7</v>
      </c>
      <c r="J472">
        <v>-19.317499999999967</v>
      </c>
      <c r="K472">
        <v>11332.963247574489</v>
      </c>
      <c r="L472">
        <v>1712.8396635500001</v>
      </c>
      <c r="M472">
        <v>2205.0604278287328</v>
      </c>
      <c r="N472">
        <v>0.73125314126253449</v>
      </c>
      <c r="O472">
        <v>0.15912998274169377</v>
      </c>
      <c r="P472">
        <v>7.6549669411700037E-4</v>
      </c>
      <c r="Q472">
        <v>8803.1823123840913</v>
      </c>
      <c r="R472">
        <v>111.11600000000001</v>
      </c>
      <c r="S472">
        <v>52332.291753662837</v>
      </c>
      <c r="T472">
        <v>13.098023686957774</v>
      </c>
      <c r="U472">
        <v>15.414878717286436</v>
      </c>
      <c r="V472">
        <v>13.780000000000001</v>
      </c>
      <c r="W472">
        <v>124.29895961901306</v>
      </c>
      <c r="X472">
        <v>0.11029580267706766</v>
      </c>
      <c r="Y472">
        <v>0.19582861974826016</v>
      </c>
      <c r="Z472">
        <v>0.31166891201631425</v>
      </c>
      <c r="AA472">
        <v>174.25264976723108</v>
      </c>
      <c r="AB472">
        <v>7.1179258668089957</v>
      </c>
      <c r="AC472">
        <v>1.6190169812828459</v>
      </c>
      <c r="AD472">
        <v>3.3481715172053446</v>
      </c>
      <c r="AE472">
        <v>1.3395593015658207</v>
      </c>
      <c r="AF472">
        <v>98.45</v>
      </c>
      <c r="AG472">
        <v>1.86404355200512E-2</v>
      </c>
      <c r="AH472">
        <v>18.412999999999997</v>
      </c>
      <c r="AI472">
        <v>2.8543763866537879</v>
      </c>
      <c r="AJ472">
        <v>-8185.2405000000726</v>
      </c>
      <c r="AK472">
        <v>0.63489532151247041</v>
      </c>
      <c r="AL472">
        <v>19411548.956</v>
      </c>
      <c r="AM472">
        <v>1712.8396635500001</v>
      </c>
    </row>
    <row r="473" spans="1:39" ht="15" x14ac:dyDescent="0.25">
      <c r="A473" t="s">
        <v>652</v>
      </c>
      <c r="B473">
        <v>921782.5</v>
      </c>
      <c r="C473">
        <v>0.45327297755887924</v>
      </c>
      <c r="D473">
        <v>944949.95</v>
      </c>
      <c r="E473">
        <v>5.9204036168469107E-3</v>
      </c>
      <c r="F473">
        <v>0.64684824535778362</v>
      </c>
      <c r="G473">
        <v>23.6</v>
      </c>
      <c r="H473">
        <v>28.725000000000001</v>
      </c>
      <c r="I473">
        <v>0</v>
      </c>
      <c r="J473">
        <v>7.748999999999981</v>
      </c>
      <c r="K473">
        <v>11729.920582790464</v>
      </c>
      <c r="L473">
        <v>1042.4303433</v>
      </c>
      <c r="M473">
        <v>1371.175623746562</v>
      </c>
      <c r="N473">
        <v>0.7840184939961925</v>
      </c>
      <c r="O473">
        <v>0.16806338574661095</v>
      </c>
      <c r="P473">
        <v>2.0127271941816276E-3</v>
      </c>
      <c r="Q473">
        <v>8917.6214397610001</v>
      </c>
      <c r="R473">
        <v>71.895499999999998</v>
      </c>
      <c r="S473">
        <v>52361.149147025877</v>
      </c>
      <c r="T473">
        <v>13.698353860811871</v>
      </c>
      <c r="U473">
        <v>14.499243253054779</v>
      </c>
      <c r="V473">
        <v>9.1175000000000015</v>
      </c>
      <c r="W473">
        <v>114.33291398958049</v>
      </c>
      <c r="X473">
        <v>0.11018508112849355</v>
      </c>
      <c r="Y473">
        <v>0.18664280304222858</v>
      </c>
      <c r="Z473">
        <v>0.30245929435795382</v>
      </c>
      <c r="AA473">
        <v>190.95419783143603</v>
      </c>
      <c r="AB473">
        <v>6.3278332578522321</v>
      </c>
      <c r="AC473">
        <v>1.4411270295436298</v>
      </c>
      <c r="AD473">
        <v>3.0777141207933729</v>
      </c>
      <c r="AE473">
        <v>1.4358714417995775</v>
      </c>
      <c r="AF473">
        <v>82.35</v>
      </c>
      <c r="AG473">
        <v>7.9212054687835924E-3</v>
      </c>
      <c r="AH473">
        <v>9.3369999999999997</v>
      </c>
      <c r="AI473">
        <v>2.8885537664717331</v>
      </c>
      <c r="AJ473">
        <v>-17248.235500000068</v>
      </c>
      <c r="AK473">
        <v>0.63824515027536721</v>
      </c>
      <c r="AL473">
        <v>12227625.140000001</v>
      </c>
      <c r="AM473">
        <v>1042.4303433</v>
      </c>
    </row>
    <row r="474" spans="1:39" ht="15" x14ac:dyDescent="0.25">
      <c r="A474" t="s">
        <v>653</v>
      </c>
      <c r="B474">
        <v>798919.55</v>
      </c>
      <c r="C474">
        <v>0.2743590547711125</v>
      </c>
      <c r="D474">
        <v>839006.85</v>
      </c>
      <c r="E474">
        <v>5.2472962201926777E-3</v>
      </c>
      <c r="F474">
        <v>0.77947727162433744</v>
      </c>
      <c r="G474">
        <v>67.222222222222229</v>
      </c>
      <c r="H474">
        <v>46.527500000000003</v>
      </c>
      <c r="I474">
        <v>0</v>
      </c>
      <c r="J474">
        <v>-10.412500000000001</v>
      </c>
      <c r="K474">
        <v>11067.098379155619</v>
      </c>
      <c r="L474">
        <v>3359.1121184499998</v>
      </c>
      <c r="M474">
        <v>3827.2641848230815</v>
      </c>
      <c r="N474">
        <v>0.12731645128812799</v>
      </c>
      <c r="O474">
        <v>0.10040743001624829</v>
      </c>
      <c r="P474">
        <v>1.2749148566604309E-2</v>
      </c>
      <c r="Q474">
        <v>9713.3676919714599</v>
      </c>
      <c r="R474">
        <v>197.39349999999999</v>
      </c>
      <c r="S474">
        <v>65744.981134130561</v>
      </c>
      <c r="T474">
        <v>14.232738160071126</v>
      </c>
      <c r="U474">
        <v>17.017339063596321</v>
      </c>
      <c r="V474">
        <v>20.039000000000001</v>
      </c>
      <c r="W474">
        <v>167.6287298991966</v>
      </c>
      <c r="X474">
        <v>0.11495744774348754</v>
      </c>
      <c r="Y474">
        <v>0.14684905963316991</v>
      </c>
      <c r="Z474">
        <v>0.26896972687078813</v>
      </c>
      <c r="AA474">
        <v>159.13821306049888</v>
      </c>
      <c r="AB474">
        <v>6.2749302608055064</v>
      </c>
      <c r="AC474">
        <v>1.3362914275227753</v>
      </c>
      <c r="AD474">
        <v>3.0716095714425489</v>
      </c>
      <c r="AE474">
        <v>0.92241926866954649</v>
      </c>
      <c r="AF474">
        <v>35</v>
      </c>
      <c r="AG474">
        <v>9.5080878351678388E-2</v>
      </c>
      <c r="AH474">
        <v>80.930499999999995</v>
      </c>
      <c r="AI474">
        <v>6.5278302903896703</v>
      </c>
      <c r="AJ474">
        <v>-19166.877000000095</v>
      </c>
      <c r="AK474">
        <v>0.31794289552506655</v>
      </c>
      <c r="AL474">
        <v>37175624.281499997</v>
      </c>
      <c r="AM474">
        <v>3359.1121184499998</v>
      </c>
    </row>
    <row r="475" spans="1:39" ht="15" x14ac:dyDescent="0.25">
      <c r="A475" t="s">
        <v>654</v>
      </c>
      <c r="B475">
        <v>560506.21739130432</v>
      </c>
      <c r="C475">
        <v>0.34764065617714734</v>
      </c>
      <c r="D475">
        <v>586564.39130434778</v>
      </c>
      <c r="E475">
        <v>4.0725443088203391E-3</v>
      </c>
      <c r="F475">
        <v>0.7134205962260638</v>
      </c>
      <c r="G475">
        <v>50.863636363636367</v>
      </c>
      <c r="H475">
        <v>31.953478260869566</v>
      </c>
      <c r="I475">
        <v>0</v>
      </c>
      <c r="J475">
        <v>87.783913043478236</v>
      </c>
      <c r="K475">
        <v>9785.791979579566</v>
      </c>
      <c r="L475">
        <v>1715.4691040434782</v>
      </c>
      <c r="M475">
        <v>1993.3372041808025</v>
      </c>
      <c r="N475">
        <v>0.33393790885191527</v>
      </c>
      <c r="O475">
        <v>0.12043519179578363</v>
      </c>
      <c r="P475">
        <v>1.4371316572888012E-3</v>
      </c>
      <c r="Q475">
        <v>8421.6678263747272</v>
      </c>
      <c r="R475">
        <v>100.79608695652173</v>
      </c>
      <c r="S475">
        <v>55647.253624407429</v>
      </c>
      <c r="T475">
        <v>13.935151036746591</v>
      </c>
      <c r="U475">
        <v>17.019203382205138</v>
      </c>
      <c r="V475">
        <v>13.549565217391304</v>
      </c>
      <c r="W475">
        <v>126.60694837954053</v>
      </c>
      <c r="X475">
        <v>0.11748946336894106</v>
      </c>
      <c r="Y475">
        <v>0.15194183917873672</v>
      </c>
      <c r="Z475">
        <v>0.27620436854069874</v>
      </c>
      <c r="AA475">
        <v>157.44259829970852</v>
      </c>
      <c r="AB475">
        <v>6.1805541706066069</v>
      </c>
      <c r="AC475">
        <v>1.4531138428035189</v>
      </c>
      <c r="AD475">
        <v>3.0234899264683874</v>
      </c>
      <c r="AE475">
        <v>1.1644347932270467</v>
      </c>
      <c r="AF475">
        <v>79.521739130434781</v>
      </c>
      <c r="AG475">
        <v>1.9107416848132375E-2</v>
      </c>
      <c r="AH475">
        <v>19.587391304347825</v>
      </c>
      <c r="AI475">
        <v>3.1074409722813643</v>
      </c>
      <c r="AJ475">
        <v>17835.078260869719</v>
      </c>
      <c r="AK475">
        <v>0.49881075819291293</v>
      </c>
      <c r="AL475">
        <v>16787223.799565218</v>
      </c>
      <c r="AM475">
        <v>1715.4691040434782</v>
      </c>
    </row>
    <row r="476" spans="1:39" ht="15" x14ac:dyDescent="0.25">
      <c r="A476" t="s">
        <v>655</v>
      </c>
      <c r="B476">
        <v>635845.69999999995</v>
      </c>
      <c r="C476">
        <v>0.34349327035253446</v>
      </c>
      <c r="D476">
        <v>659875.85</v>
      </c>
      <c r="E476">
        <v>2.9693703147855082E-3</v>
      </c>
      <c r="F476">
        <v>0.71231486527920029</v>
      </c>
      <c r="G476">
        <v>49</v>
      </c>
      <c r="H476">
        <v>58.246000000000002</v>
      </c>
      <c r="I476">
        <v>0</v>
      </c>
      <c r="J476">
        <v>88.089999999999961</v>
      </c>
      <c r="K476">
        <v>9572.9378581463461</v>
      </c>
      <c r="L476">
        <v>1942.7658640000002</v>
      </c>
      <c r="M476">
        <v>2268.5766037774451</v>
      </c>
      <c r="N476">
        <v>0.33712711391865385</v>
      </c>
      <c r="O476">
        <v>0.1282957031357434</v>
      </c>
      <c r="P476">
        <v>1.0611720090424649E-2</v>
      </c>
      <c r="Q476">
        <v>8198.0819417921321</v>
      </c>
      <c r="R476">
        <v>114.56300000000002</v>
      </c>
      <c r="S476">
        <v>56005.653116625777</v>
      </c>
      <c r="T476">
        <v>13.875771409617414</v>
      </c>
      <c r="U476">
        <v>16.958056824629242</v>
      </c>
      <c r="V476">
        <v>13.608500000000001</v>
      </c>
      <c r="W476">
        <v>142.76120542308115</v>
      </c>
      <c r="X476">
        <v>0.11417510500177507</v>
      </c>
      <c r="Y476">
        <v>0.16347326735938184</v>
      </c>
      <c r="Z476">
        <v>0.28403199943586083</v>
      </c>
      <c r="AA476">
        <v>153.23635004943651</v>
      </c>
      <c r="AB476">
        <v>5.579487647645375</v>
      </c>
      <c r="AC476">
        <v>1.2892604609940097</v>
      </c>
      <c r="AD476">
        <v>2.6513478865719402</v>
      </c>
      <c r="AE476">
        <v>1.2527822502702304</v>
      </c>
      <c r="AF476">
        <v>60.35</v>
      </c>
      <c r="AG476">
        <v>2.7642296037068075E-2</v>
      </c>
      <c r="AH476">
        <v>25.206499999999991</v>
      </c>
      <c r="AI476">
        <v>3.6643568605576644</v>
      </c>
      <c r="AJ476">
        <v>-764.01050000009127</v>
      </c>
      <c r="AK476">
        <v>0.4301340360704537</v>
      </c>
      <c r="AL476">
        <v>18597976.889000002</v>
      </c>
      <c r="AM476">
        <v>1942.7658640000002</v>
      </c>
    </row>
    <row r="477" spans="1:39" ht="15" x14ac:dyDescent="0.25">
      <c r="A477" t="s">
        <v>656</v>
      </c>
      <c r="B477">
        <v>161708.26086956522</v>
      </c>
      <c r="C477">
        <v>0.33624895270073063</v>
      </c>
      <c r="D477">
        <v>109733.82608695653</v>
      </c>
      <c r="E477">
        <v>3.8936710865342893E-3</v>
      </c>
      <c r="F477">
        <v>0.70856824037779509</v>
      </c>
      <c r="G477">
        <v>47.521739130434781</v>
      </c>
      <c r="H477">
        <v>28.623478260869572</v>
      </c>
      <c r="I477">
        <v>0</v>
      </c>
      <c r="J477">
        <v>89.416086956521738</v>
      </c>
      <c r="K477">
        <v>10025.922555142963</v>
      </c>
      <c r="L477">
        <v>1464.1966278695652</v>
      </c>
      <c r="M477">
        <v>1724.853273895312</v>
      </c>
      <c r="N477">
        <v>0.37863284964590205</v>
      </c>
      <c r="O477">
        <v>0.12334285086226549</v>
      </c>
      <c r="P477">
        <v>1.2342818672213744E-3</v>
      </c>
      <c r="Q477">
        <v>8510.8236269682384</v>
      </c>
      <c r="R477">
        <v>89.967391304347828</v>
      </c>
      <c r="S477">
        <v>53962.748575570862</v>
      </c>
      <c r="T477">
        <v>14.198381055938142</v>
      </c>
      <c r="U477">
        <v>16.274748068623897</v>
      </c>
      <c r="V477">
        <v>11.743478260869566</v>
      </c>
      <c r="W477">
        <v>124.68168249166978</v>
      </c>
      <c r="X477">
        <v>0.11702441015203757</v>
      </c>
      <c r="Y477">
        <v>0.15522911923229621</v>
      </c>
      <c r="Z477">
        <v>0.27880343564478643</v>
      </c>
      <c r="AA477">
        <v>170.52455490500685</v>
      </c>
      <c r="AB477">
        <v>5.9870430360490605</v>
      </c>
      <c r="AC477">
        <v>1.481622272133156</v>
      </c>
      <c r="AD477">
        <v>2.8232545692128794</v>
      </c>
      <c r="AE477">
        <v>1.3150637249043313</v>
      </c>
      <c r="AF477">
        <v>91.086956521739125</v>
      </c>
      <c r="AG477">
        <v>1.799298662514575E-2</v>
      </c>
      <c r="AH477">
        <v>12.286521739130436</v>
      </c>
      <c r="AI477">
        <v>3.0540398012075118</v>
      </c>
      <c r="AJ477">
        <v>16044.701739130542</v>
      </c>
      <c r="AK477">
        <v>0.52854659035223617</v>
      </c>
      <c r="AL477">
        <v>14679921.996521737</v>
      </c>
      <c r="AM477">
        <v>1464.1966278695652</v>
      </c>
    </row>
    <row r="478" spans="1:39" ht="15" x14ac:dyDescent="0.25">
      <c r="A478" t="s">
        <v>657</v>
      </c>
      <c r="B478">
        <v>516844.79999999999</v>
      </c>
      <c r="C478">
        <v>0.37162418862623431</v>
      </c>
      <c r="D478">
        <v>546215.19999999995</v>
      </c>
      <c r="E478">
        <v>2.1163773463296572E-3</v>
      </c>
      <c r="F478">
        <v>0.69828291519888386</v>
      </c>
      <c r="G478">
        <v>40.950000000000003</v>
      </c>
      <c r="H478">
        <v>39.584500000000006</v>
      </c>
      <c r="I478">
        <v>0</v>
      </c>
      <c r="J478">
        <v>67.468000000000004</v>
      </c>
      <c r="K478">
        <v>9659.5985208481125</v>
      </c>
      <c r="L478">
        <v>1375.0850882499999</v>
      </c>
      <c r="M478">
        <v>1581.9221396410933</v>
      </c>
      <c r="N478">
        <v>0.29449581942988529</v>
      </c>
      <c r="O478">
        <v>0.1158514000778962</v>
      </c>
      <c r="P478">
        <v>4.7148907768689843E-3</v>
      </c>
      <c r="Q478">
        <v>8396.6015467193574</v>
      </c>
      <c r="R478">
        <v>83.121500000000012</v>
      </c>
      <c r="S478">
        <v>55603.229218673849</v>
      </c>
      <c r="T478">
        <v>13.43996438947805</v>
      </c>
      <c r="U478">
        <v>16.543073551969105</v>
      </c>
      <c r="V478">
        <v>12.029</v>
      </c>
      <c r="W478">
        <v>114.31416478925932</v>
      </c>
      <c r="X478">
        <v>0.11501478176408814</v>
      </c>
      <c r="Y478">
        <v>0.14723934247359982</v>
      </c>
      <c r="Z478">
        <v>0.26973469703386721</v>
      </c>
      <c r="AA478">
        <v>154.94106642603973</v>
      </c>
      <c r="AB478">
        <v>5.419753101456581</v>
      </c>
      <c r="AC478">
        <v>1.1878314456942658</v>
      </c>
      <c r="AD478">
        <v>2.8986390811103968</v>
      </c>
      <c r="AE478">
        <v>1.1263431959030126</v>
      </c>
      <c r="AF478">
        <v>46.15</v>
      </c>
      <c r="AG478">
        <v>3.4018995763995245E-2</v>
      </c>
      <c r="AH478">
        <v>19.022499999999997</v>
      </c>
      <c r="AI478">
        <v>3.6499154648070791</v>
      </c>
      <c r="AJ478">
        <v>-710.07000000006519</v>
      </c>
      <c r="AK478">
        <v>0.40545814161507349</v>
      </c>
      <c r="AL478">
        <v>13282769.884500001</v>
      </c>
      <c r="AM478">
        <v>1375.0850882499999</v>
      </c>
    </row>
    <row r="479" spans="1:39" ht="15" x14ac:dyDescent="0.25">
      <c r="A479" t="s">
        <v>658</v>
      </c>
      <c r="B479">
        <v>10068.739130434782</v>
      </c>
      <c r="C479">
        <v>0.28466881482380607</v>
      </c>
      <c r="D479">
        <v>-68158.34782608696</v>
      </c>
      <c r="E479">
        <v>5.6405409602552775E-3</v>
      </c>
      <c r="F479">
        <v>0.71748638678623478</v>
      </c>
      <c r="G479">
        <v>52.333333333333336</v>
      </c>
      <c r="H479">
        <v>34.013913043478269</v>
      </c>
      <c r="I479">
        <v>0</v>
      </c>
      <c r="J479">
        <v>85.36260869565217</v>
      </c>
      <c r="K479">
        <v>9951.559226150317</v>
      </c>
      <c r="L479">
        <v>1520.0777248695651</v>
      </c>
      <c r="M479">
        <v>1805.0270475533437</v>
      </c>
      <c r="N479">
        <v>0.40430100639048355</v>
      </c>
      <c r="O479">
        <v>0.130208659400041</v>
      </c>
      <c r="P479">
        <v>9.6007616415112924E-4</v>
      </c>
      <c r="Q479">
        <v>8380.5633427463927</v>
      </c>
      <c r="R479">
        <v>92.773043478260874</v>
      </c>
      <c r="S479">
        <v>54185.17297472091</v>
      </c>
      <c r="T479">
        <v>13.983166024613595</v>
      </c>
      <c r="U479">
        <v>16.384907381267045</v>
      </c>
      <c r="V479">
        <v>12.982608695652175</v>
      </c>
      <c r="W479">
        <v>117.08569213663763</v>
      </c>
      <c r="X479">
        <v>0.11497603695183527</v>
      </c>
      <c r="Y479">
        <v>0.15396159646188315</v>
      </c>
      <c r="Z479">
        <v>0.27615769735838125</v>
      </c>
      <c r="AA479">
        <v>173.0718422286516</v>
      </c>
      <c r="AB479">
        <v>6.2688209144390239</v>
      </c>
      <c r="AC479">
        <v>1.5176332516430198</v>
      </c>
      <c r="AD479">
        <v>2.8171217889699403</v>
      </c>
      <c r="AE479">
        <v>1.2177555358593299</v>
      </c>
      <c r="AF479">
        <v>89.391304347826093</v>
      </c>
      <c r="AG479">
        <v>2.0645277479187155E-2</v>
      </c>
      <c r="AH479">
        <v>10.921739130434782</v>
      </c>
      <c r="AI479">
        <v>2.9942815238648546</v>
      </c>
      <c r="AJ479">
        <v>4289.384347826126</v>
      </c>
      <c r="AK479">
        <v>0.52425967823821629</v>
      </c>
      <c r="AL479">
        <v>15127143.507391302</v>
      </c>
      <c r="AM479">
        <v>1520.0777248695651</v>
      </c>
    </row>
    <row r="480" spans="1:39" ht="15" x14ac:dyDescent="0.25">
      <c r="A480" t="s">
        <v>659</v>
      </c>
      <c r="B480">
        <v>985222.3</v>
      </c>
      <c r="C480">
        <v>0.37359082683595568</v>
      </c>
      <c r="D480">
        <v>741909.75</v>
      </c>
      <c r="E480">
        <v>2.7478383081613522E-3</v>
      </c>
      <c r="F480">
        <v>0.72195582361477062</v>
      </c>
      <c r="G480">
        <v>44.35</v>
      </c>
      <c r="H480">
        <v>70.397999999999996</v>
      </c>
      <c r="I480">
        <v>0</v>
      </c>
      <c r="J480">
        <v>45.092999999999975</v>
      </c>
      <c r="K480">
        <v>11359.598850880537</v>
      </c>
      <c r="L480">
        <v>2372.1047207500001</v>
      </c>
      <c r="M480">
        <v>2859.3938204053093</v>
      </c>
      <c r="N480">
        <v>0.39096699750961028</v>
      </c>
      <c r="O480">
        <v>0.13365360018749922</v>
      </c>
      <c r="P480">
        <v>1.5964279409227261E-2</v>
      </c>
      <c r="Q480">
        <v>9423.7309557381905</v>
      </c>
      <c r="R480">
        <v>149.58650000000003</v>
      </c>
      <c r="S480">
        <v>61608.293215631093</v>
      </c>
      <c r="T480">
        <v>13.922045104337624</v>
      </c>
      <c r="U480">
        <v>15.857745991449763</v>
      </c>
      <c r="V480">
        <v>16.512499999999999</v>
      </c>
      <c r="W480">
        <v>143.65509285389857</v>
      </c>
      <c r="X480">
        <v>0.11602901410435058</v>
      </c>
      <c r="Y480">
        <v>0.15102469254302714</v>
      </c>
      <c r="Z480">
        <v>0.27475410321233634</v>
      </c>
      <c r="AA480">
        <v>190.61645805293017</v>
      </c>
      <c r="AB480">
        <v>6.1240805898856641</v>
      </c>
      <c r="AC480">
        <v>1.1941625693169393</v>
      </c>
      <c r="AD480">
        <v>3.0435271889158364</v>
      </c>
      <c r="AE480">
        <v>1.0361487535391602</v>
      </c>
      <c r="AF480">
        <v>33.950000000000003</v>
      </c>
      <c r="AG480">
        <v>5.162041451165289E-2</v>
      </c>
      <c r="AH480">
        <v>55.033000000000001</v>
      </c>
      <c r="AI480">
        <v>3.5467209913388138</v>
      </c>
      <c r="AJ480">
        <v>20546.364999999991</v>
      </c>
      <c r="AK480">
        <v>0.44345931916186648</v>
      </c>
      <c r="AL480">
        <v>26946158.060000002</v>
      </c>
      <c r="AM480">
        <v>2372.1047207500001</v>
      </c>
    </row>
    <row r="481" spans="1:39" ht="15" x14ac:dyDescent="0.25">
      <c r="A481" t="s">
        <v>660</v>
      </c>
      <c r="B481">
        <v>576278.94999999995</v>
      </c>
      <c r="C481">
        <v>0.30149569879457738</v>
      </c>
      <c r="D481">
        <v>557919.1</v>
      </c>
      <c r="E481">
        <v>7.144415687093446E-4</v>
      </c>
      <c r="F481">
        <v>0.67252608830099114</v>
      </c>
      <c r="G481">
        <v>41.15</v>
      </c>
      <c r="H481">
        <v>30.1175</v>
      </c>
      <c r="I481">
        <v>0</v>
      </c>
      <c r="J481">
        <v>42.505499999999984</v>
      </c>
      <c r="K481">
        <v>10175.899478447362</v>
      </c>
      <c r="L481">
        <v>1142.1992536499999</v>
      </c>
      <c r="M481">
        <v>1346.1554646138479</v>
      </c>
      <c r="N481">
        <v>0.36340847936431331</v>
      </c>
      <c r="O481">
        <v>0.13193638502076782</v>
      </c>
      <c r="P481">
        <v>9.5970370011806748E-4</v>
      </c>
      <c r="Q481">
        <v>8634.1474629262775</v>
      </c>
      <c r="R481">
        <v>73.921000000000006</v>
      </c>
      <c r="S481">
        <v>53758.384390092127</v>
      </c>
      <c r="T481">
        <v>14.223292433814477</v>
      </c>
      <c r="U481">
        <v>15.451620698448339</v>
      </c>
      <c r="V481">
        <v>9.7125000000000004</v>
      </c>
      <c r="W481">
        <v>117.60095275675674</v>
      </c>
      <c r="X481">
        <v>0.11695033869032537</v>
      </c>
      <c r="Y481">
        <v>0.16358751012008588</v>
      </c>
      <c r="Z481">
        <v>0.2866127312134315</v>
      </c>
      <c r="AA481">
        <v>179.96715489273865</v>
      </c>
      <c r="AB481">
        <v>6.1969967310984915</v>
      </c>
      <c r="AC481">
        <v>1.4086557636797532</v>
      </c>
      <c r="AD481">
        <v>2.7356426849116082</v>
      </c>
      <c r="AE481">
        <v>1.2973822786193234</v>
      </c>
      <c r="AF481">
        <v>73.2</v>
      </c>
      <c r="AG481">
        <v>3.0787898629382769E-2</v>
      </c>
      <c r="AH481">
        <v>11.350999999999999</v>
      </c>
      <c r="AI481">
        <v>3.2787600339930303</v>
      </c>
      <c r="AJ481">
        <v>3617.8684999999823</v>
      </c>
      <c r="AK481">
        <v>0.48646965579968965</v>
      </c>
      <c r="AL481">
        <v>11622904.7895</v>
      </c>
      <c r="AM481">
        <v>1142.1992536499999</v>
      </c>
    </row>
    <row r="482" spans="1:39" ht="15" x14ac:dyDescent="0.25">
      <c r="A482" t="s">
        <v>661</v>
      </c>
      <c r="B482">
        <v>798231.25</v>
      </c>
      <c r="C482">
        <v>0.40636083133945827</v>
      </c>
      <c r="D482">
        <v>766270.1</v>
      </c>
      <c r="E482">
        <v>1.8208648335334952E-3</v>
      </c>
      <c r="F482">
        <v>0.64393891016097171</v>
      </c>
      <c r="G482">
        <v>35.25</v>
      </c>
      <c r="H482">
        <v>26.107499999999998</v>
      </c>
      <c r="I482">
        <v>0</v>
      </c>
      <c r="J482">
        <v>20.377000000000024</v>
      </c>
      <c r="K482">
        <v>10636.077611425821</v>
      </c>
      <c r="L482">
        <v>965.84701294999991</v>
      </c>
      <c r="M482">
        <v>1146.6054021796531</v>
      </c>
      <c r="N482">
        <v>0.42442386222011452</v>
      </c>
      <c r="O482">
        <v>0.13528871565373307</v>
      </c>
      <c r="P482">
        <v>7.7291334962035628E-4</v>
      </c>
      <c r="Q482">
        <v>8959.3366392411499</v>
      </c>
      <c r="R482">
        <v>62.166000000000011</v>
      </c>
      <c r="S482">
        <v>52467.69969492971</v>
      </c>
      <c r="T482">
        <v>14.043850336196636</v>
      </c>
      <c r="U482">
        <v>15.536579689058328</v>
      </c>
      <c r="V482">
        <v>8.9595000000000002</v>
      </c>
      <c r="W482">
        <v>107.80144125788269</v>
      </c>
      <c r="X482">
        <v>0.11526935211877599</v>
      </c>
      <c r="Y482">
        <v>0.16541934109691317</v>
      </c>
      <c r="Z482">
        <v>0.28938650237952673</v>
      </c>
      <c r="AA482">
        <v>193.26818584845944</v>
      </c>
      <c r="AB482">
        <v>5.7764075562162667</v>
      </c>
      <c r="AC482">
        <v>1.3987536877067512</v>
      </c>
      <c r="AD482">
        <v>2.6857028004339263</v>
      </c>
      <c r="AE482">
        <v>1.570259483736455</v>
      </c>
      <c r="AF482">
        <v>95.45</v>
      </c>
      <c r="AG482">
        <v>2.7758687107855305E-2</v>
      </c>
      <c r="AH482">
        <v>6.6425000000000001</v>
      </c>
      <c r="AI482">
        <v>3.3575849053265912</v>
      </c>
      <c r="AJ482">
        <v>-16178.948999999906</v>
      </c>
      <c r="AK482">
        <v>0.51060162628580352</v>
      </c>
      <c r="AL482">
        <v>10272823.790499998</v>
      </c>
      <c r="AM482">
        <v>965.84701294999991</v>
      </c>
    </row>
    <row r="483" spans="1:39" ht="15" x14ac:dyDescent="0.25">
      <c r="A483" t="s">
        <v>662</v>
      </c>
      <c r="B483">
        <v>515167.8</v>
      </c>
      <c r="C483">
        <v>0.39515225081253597</v>
      </c>
      <c r="D483">
        <v>506892.7</v>
      </c>
      <c r="E483">
        <v>1.6560077151716542E-3</v>
      </c>
      <c r="F483">
        <v>0.66202620322621808</v>
      </c>
      <c r="G483">
        <v>30.9</v>
      </c>
      <c r="H483">
        <v>31.191499999999998</v>
      </c>
      <c r="I483">
        <v>0</v>
      </c>
      <c r="J483">
        <v>61.335000000000008</v>
      </c>
      <c r="K483">
        <v>10445.830104299577</v>
      </c>
      <c r="L483">
        <v>1198.7097895499999</v>
      </c>
      <c r="M483">
        <v>1438.2322023464922</v>
      </c>
      <c r="N483">
        <v>0.44129197146924221</v>
      </c>
      <c r="O483">
        <v>0.13428556015249404</v>
      </c>
      <c r="P483">
        <v>1.8947861023581479E-3</v>
      </c>
      <c r="Q483">
        <v>8706.187210640257</v>
      </c>
      <c r="R483">
        <v>76.5565</v>
      </c>
      <c r="S483">
        <v>53653.012552820459</v>
      </c>
      <c r="T483">
        <v>13.572328933532749</v>
      </c>
      <c r="U483">
        <v>15.657844723178304</v>
      </c>
      <c r="V483">
        <v>9.4484999999999992</v>
      </c>
      <c r="W483">
        <v>126.8677345134148</v>
      </c>
      <c r="X483">
        <v>0.11471672364602076</v>
      </c>
      <c r="Y483">
        <v>0.17168899300676349</v>
      </c>
      <c r="Z483">
        <v>0.29404420801490438</v>
      </c>
      <c r="AA483">
        <v>181.07239291128388</v>
      </c>
      <c r="AB483">
        <v>6.3364304128134457</v>
      </c>
      <c r="AC483">
        <v>1.4773768119113628</v>
      </c>
      <c r="AD483">
        <v>2.9088793717670667</v>
      </c>
      <c r="AE483">
        <v>1.4047564958342913</v>
      </c>
      <c r="AF483">
        <v>85.75</v>
      </c>
      <c r="AG483">
        <v>1.0891246848046121E-2</v>
      </c>
      <c r="AH483">
        <v>9.5444999999999993</v>
      </c>
      <c r="AI483">
        <v>3.3762654387563993</v>
      </c>
      <c r="AJ483">
        <v>-9684.3575000000419</v>
      </c>
      <c r="AK483">
        <v>0.51064301227369402</v>
      </c>
      <c r="AL483">
        <v>12521518.806</v>
      </c>
      <c r="AM483">
        <v>1198.7097895499999</v>
      </c>
    </row>
    <row r="484" spans="1:39" ht="15" x14ac:dyDescent="0.25">
      <c r="A484" t="s">
        <v>663</v>
      </c>
      <c r="B484">
        <v>519509.1</v>
      </c>
      <c r="C484">
        <v>0.31458579659086555</v>
      </c>
      <c r="D484">
        <v>425626.55</v>
      </c>
      <c r="E484">
        <v>1.1582414291111743E-3</v>
      </c>
      <c r="F484">
        <v>0.6638206553999848</v>
      </c>
      <c r="G484">
        <v>33.85</v>
      </c>
      <c r="H484">
        <v>24.9985</v>
      </c>
      <c r="I484">
        <v>0</v>
      </c>
      <c r="J484">
        <v>14.361499999999978</v>
      </c>
      <c r="K484">
        <v>10681.680019625974</v>
      </c>
      <c r="L484">
        <v>939.47751300000004</v>
      </c>
      <c r="M484">
        <v>1121.2883758907726</v>
      </c>
      <c r="N484">
        <v>0.43082126990728725</v>
      </c>
      <c r="O484">
        <v>0.1379702878529675</v>
      </c>
      <c r="P484">
        <v>5.3551425450669627E-4</v>
      </c>
      <c r="Q484">
        <v>8949.703212189148</v>
      </c>
      <c r="R484">
        <v>61.477499999999999</v>
      </c>
      <c r="S484">
        <v>52257.092265218991</v>
      </c>
      <c r="T484">
        <v>15.373103981131308</v>
      </c>
      <c r="U484">
        <v>15.281647968769063</v>
      </c>
      <c r="V484">
        <v>8.5754999999999999</v>
      </c>
      <c r="W484">
        <v>109.55367185586847</v>
      </c>
      <c r="X484">
        <v>0.11323518111732048</v>
      </c>
      <c r="Y484">
        <v>0.1773436393644518</v>
      </c>
      <c r="Z484">
        <v>0.29685671063950569</v>
      </c>
      <c r="AA484">
        <v>207.30868733416932</v>
      </c>
      <c r="AB484">
        <v>5.6680418701095716</v>
      </c>
      <c r="AC484">
        <v>1.3283286844933955</v>
      </c>
      <c r="AD484">
        <v>2.5416157707477103</v>
      </c>
      <c r="AE484">
        <v>1.4346234261196293</v>
      </c>
      <c r="AF484">
        <v>94.1</v>
      </c>
      <c r="AG484">
        <v>1.6578387965435027E-2</v>
      </c>
      <c r="AH484">
        <v>7.6819999999999995</v>
      </c>
      <c r="AI484">
        <v>3.3983539662080884</v>
      </c>
      <c r="AJ484">
        <v>-11652.994999999995</v>
      </c>
      <c r="AK484">
        <v>0.5060626123197528</v>
      </c>
      <c r="AL484">
        <v>10035198.179500001</v>
      </c>
      <c r="AM484">
        <v>939.47751300000004</v>
      </c>
    </row>
    <row r="485" spans="1:39" ht="15" x14ac:dyDescent="0.25">
      <c r="A485" t="s">
        <v>664</v>
      </c>
      <c r="B485">
        <v>785078.1</v>
      </c>
      <c r="C485">
        <v>0.50956784485032269</v>
      </c>
      <c r="D485">
        <v>750558.65</v>
      </c>
      <c r="E485">
        <v>2.1003608917153902E-3</v>
      </c>
      <c r="F485">
        <v>0.63453971659906128</v>
      </c>
      <c r="G485">
        <v>32.25</v>
      </c>
      <c r="H485">
        <v>17.091999999999999</v>
      </c>
      <c r="I485">
        <v>0</v>
      </c>
      <c r="J485">
        <v>30.119499999999988</v>
      </c>
      <c r="K485">
        <v>10629.479421600239</v>
      </c>
      <c r="L485">
        <v>922.40811704999999</v>
      </c>
      <c r="M485">
        <v>1079.6733059859093</v>
      </c>
      <c r="N485">
        <v>0.3235661342665978</v>
      </c>
      <c r="O485">
        <v>0.13450533799159392</v>
      </c>
      <c r="P485">
        <v>2.6497981260365584E-3</v>
      </c>
      <c r="Q485">
        <v>9081.1896933459611</v>
      </c>
      <c r="R485">
        <v>62.478999999999999</v>
      </c>
      <c r="S485">
        <v>51806.810032170812</v>
      </c>
      <c r="T485">
        <v>14.500872293090479</v>
      </c>
      <c r="U485">
        <v>14.763490405576274</v>
      </c>
      <c r="V485">
        <v>8.6735000000000007</v>
      </c>
      <c r="W485">
        <v>106.34785462039545</v>
      </c>
      <c r="X485">
        <v>0.11772518853247577</v>
      </c>
      <c r="Y485">
        <v>0.15918930370727197</v>
      </c>
      <c r="Z485">
        <v>0.28382067057297861</v>
      </c>
      <c r="AA485">
        <v>184.54624027421985</v>
      </c>
      <c r="AB485">
        <v>5.9657911511661332</v>
      </c>
      <c r="AC485">
        <v>1.4400097898716979</v>
      </c>
      <c r="AD485">
        <v>2.4266515789656102</v>
      </c>
      <c r="AE485">
        <v>1.3851706736692735</v>
      </c>
      <c r="AF485">
        <v>98.35</v>
      </c>
      <c r="AG485">
        <v>1.8761356092139594E-2</v>
      </c>
      <c r="AH485">
        <v>6.1109999999999998</v>
      </c>
      <c r="AI485">
        <v>3.45838743435929</v>
      </c>
      <c r="AJ485">
        <v>-2943.8250000000116</v>
      </c>
      <c r="AK485">
        <v>0.4930506144540317</v>
      </c>
      <c r="AL485">
        <v>9804718.0985000022</v>
      </c>
      <c r="AM485">
        <v>922.40811704999999</v>
      </c>
    </row>
    <row r="486" spans="1:39" ht="15" x14ac:dyDescent="0.25">
      <c r="A486" t="s">
        <v>666</v>
      </c>
      <c r="B486">
        <v>733030.55</v>
      </c>
      <c r="C486">
        <v>0.46972260916776581</v>
      </c>
      <c r="D486">
        <v>730760.3</v>
      </c>
      <c r="E486">
        <v>1.8067837744150746E-3</v>
      </c>
      <c r="F486">
        <v>0.61915929670111258</v>
      </c>
      <c r="G486">
        <v>24.45</v>
      </c>
      <c r="H486">
        <v>15.029000000000002</v>
      </c>
      <c r="I486">
        <v>0</v>
      </c>
      <c r="J486">
        <v>4.8619999999999948</v>
      </c>
      <c r="K486">
        <v>11293.123373839262</v>
      </c>
      <c r="L486">
        <v>637.35683205000009</v>
      </c>
      <c r="M486">
        <v>753.53330472800428</v>
      </c>
      <c r="N486">
        <v>0.40249214906019148</v>
      </c>
      <c r="O486">
        <v>0.13766154528820823</v>
      </c>
      <c r="P486">
        <v>2.4300729546090382E-3</v>
      </c>
      <c r="Q486">
        <v>9551.9989525852543</v>
      </c>
      <c r="R486">
        <v>41.448999999999998</v>
      </c>
      <c r="S486">
        <v>52856.645304711812</v>
      </c>
      <c r="T486">
        <v>15.210258389828464</v>
      </c>
      <c r="U486">
        <v>15.376892857487514</v>
      </c>
      <c r="V486">
        <v>6.2050000000000001</v>
      </c>
      <c r="W486">
        <v>102.71665302981465</v>
      </c>
      <c r="X486">
        <v>0.114768099581015</v>
      </c>
      <c r="Y486">
        <v>0.15724124395374267</v>
      </c>
      <c r="Z486">
        <v>0.27780033712169616</v>
      </c>
      <c r="AA486">
        <v>217.32433549740907</v>
      </c>
      <c r="AB486">
        <v>5.5351700903488235</v>
      </c>
      <c r="AC486">
        <v>1.2688523580613102</v>
      </c>
      <c r="AD486">
        <v>2.4400208319571104</v>
      </c>
      <c r="AE486">
        <v>1.3804151000773079</v>
      </c>
      <c r="AF486">
        <v>72.7</v>
      </c>
      <c r="AG486">
        <v>2.9331108895191367E-2</v>
      </c>
      <c r="AH486">
        <v>5.7645</v>
      </c>
      <c r="AI486">
        <v>3.563089140137786</v>
      </c>
      <c r="AJ486">
        <v>-3025.2524999999441</v>
      </c>
      <c r="AK486">
        <v>0.54842250958394401</v>
      </c>
      <c r="AL486">
        <v>7197749.3375000004</v>
      </c>
      <c r="AM486">
        <v>637.35683205000009</v>
      </c>
    </row>
    <row r="487" spans="1:39" ht="15" x14ac:dyDescent="0.25">
      <c r="A487" t="s">
        <v>667</v>
      </c>
      <c r="B487">
        <v>560300.30000000005</v>
      </c>
      <c r="C487">
        <v>0.51973977810389871</v>
      </c>
      <c r="D487">
        <v>541607.65</v>
      </c>
      <c r="E487">
        <v>3.5966547994798503E-3</v>
      </c>
      <c r="F487">
        <v>0.64689650385468156</v>
      </c>
      <c r="G487">
        <v>15.6</v>
      </c>
      <c r="H487">
        <v>11.355000000000002</v>
      </c>
      <c r="I487">
        <v>0</v>
      </c>
      <c r="J487">
        <v>65.157499999999999</v>
      </c>
      <c r="K487">
        <v>10283.480304522685</v>
      </c>
      <c r="L487">
        <v>693.1991089500001</v>
      </c>
      <c r="M487">
        <v>792.3885246173121</v>
      </c>
      <c r="N487">
        <v>0.25803971548800991</v>
      </c>
      <c r="O487">
        <v>0.11605859833239186</v>
      </c>
      <c r="P487">
        <v>3.0318309312073735E-3</v>
      </c>
      <c r="Q487">
        <v>8996.2173385117385</v>
      </c>
      <c r="R487">
        <v>42.581499999999998</v>
      </c>
      <c r="S487">
        <v>51776.17224451933</v>
      </c>
      <c r="T487">
        <v>14.179866843582307</v>
      </c>
      <c r="U487">
        <v>16.279349223254229</v>
      </c>
      <c r="V487">
        <v>5.9331578947368424</v>
      </c>
      <c r="W487">
        <v>122.9839632662113</v>
      </c>
      <c r="X487">
        <v>0.11420593211751101</v>
      </c>
      <c r="Y487">
        <v>0.15856762050483883</v>
      </c>
      <c r="Z487">
        <v>0.27893307278593316</v>
      </c>
      <c r="AA487">
        <v>193.67321490553684</v>
      </c>
      <c r="AB487">
        <v>6.1642642049665524</v>
      </c>
      <c r="AC487">
        <v>1.3811786790868956</v>
      </c>
      <c r="AD487">
        <v>2.4354216817214525</v>
      </c>
      <c r="AE487">
        <v>1.3272904648970081</v>
      </c>
      <c r="AF487">
        <v>61.4</v>
      </c>
      <c r="AG487">
        <v>2.4109424907275179E-2</v>
      </c>
      <c r="AH487">
        <v>6.1595000000000004</v>
      </c>
      <c r="AI487">
        <v>5.1432322939173103</v>
      </c>
      <c r="AJ487">
        <v>-7426.5895000000601</v>
      </c>
      <c r="AK487">
        <v>0.55322088166429428</v>
      </c>
      <c r="AL487">
        <v>7128499.3839999987</v>
      </c>
      <c r="AM487">
        <v>693.1991089500001</v>
      </c>
    </row>
    <row r="488" spans="1:39" ht="15" x14ac:dyDescent="0.25">
      <c r="A488" t="s">
        <v>668</v>
      </c>
      <c r="B488">
        <v>377201.25</v>
      </c>
      <c r="C488">
        <v>0.36024589885954356</v>
      </c>
      <c r="D488">
        <v>343390.8</v>
      </c>
      <c r="E488">
        <v>5.7996560873573013E-3</v>
      </c>
      <c r="F488">
        <v>0.7211280486440621</v>
      </c>
      <c r="G488">
        <v>25.833333333333332</v>
      </c>
      <c r="H488">
        <v>23.69599999999998</v>
      </c>
      <c r="I488">
        <v>0</v>
      </c>
      <c r="J488">
        <v>65.017999999999986</v>
      </c>
      <c r="K488">
        <v>10702.829616218834</v>
      </c>
      <c r="L488">
        <v>1068.5891853000007</v>
      </c>
      <c r="M488">
        <v>1262.8090157624836</v>
      </c>
      <c r="N488">
        <v>0.33803587502955046</v>
      </c>
      <c r="O488">
        <v>0.12189776411917423</v>
      </c>
      <c r="P488">
        <v>2.7141110118813018E-2</v>
      </c>
      <c r="Q488">
        <v>9056.7360837967935</v>
      </c>
      <c r="R488">
        <v>66.01100000000001</v>
      </c>
      <c r="S488">
        <v>57642.801347957153</v>
      </c>
      <c r="T488">
        <v>14.49985608459196</v>
      </c>
      <c r="U488">
        <v>16.188047223947525</v>
      </c>
      <c r="V488">
        <v>9.545499999999997</v>
      </c>
      <c r="W488">
        <v>111.94690537949819</v>
      </c>
      <c r="X488">
        <v>0.1146755314602602</v>
      </c>
      <c r="Y488">
        <v>0.13807512311003864</v>
      </c>
      <c r="Z488">
        <v>0.27163310753314662</v>
      </c>
      <c r="AA488">
        <v>183.43663093031299</v>
      </c>
      <c r="AB488">
        <v>5.50126823298221</v>
      </c>
      <c r="AC488">
        <v>1.3294068082384105</v>
      </c>
      <c r="AD488">
        <v>2.6286112859813158</v>
      </c>
      <c r="AE488">
        <v>1.1035588624156933</v>
      </c>
      <c r="AF488">
        <v>47.842105263157897</v>
      </c>
      <c r="AG488">
        <v>5.3669958724725297E-2</v>
      </c>
      <c r="AH488">
        <v>21.941578947368402</v>
      </c>
      <c r="AI488">
        <v>3.3349827020910143</v>
      </c>
      <c r="AJ488">
        <v>8929.1911111111986</v>
      </c>
      <c r="AK488">
        <v>0.50145011201496636</v>
      </c>
      <c r="AL488">
        <v>11436927.979999999</v>
      </c>
      <c r="AM488">
        <v>1068.5891853000007</v>
      </c>
    </row>
    <row r="489" spans="1:39" ht="15" x14ac:dyDescent="0.25">
      <c r="A489" t="s">
        <v>669</v>
      </c>
      <c r="B489">
        <v>312936.90000000002</v>
      </c>
      <c r="C489">
        <v>0.3465125766537473</v>
      </c>
      <c r="D489">
        <v>320573.09999999998</v>
      </c>
      <c r="E489">
        <v>4.7721604907221419E-3</v>
      </c>
      <c r="F489">
        <v>0.66043630925912045</v>
      </c>
      <c r="G489">
        <v>24.75</v>
      </c>
      <c r="H489">
        <v>25.9895</v>
      </c>
      <c r="I489">
        <v>2.782</v>
      </c>
      <c r="J489">
        <v>23.933999999999997</v>
      </c>
      <c r="K489">
        <v>11000.25889102562</v>
      </c>
      <c r="L489">
        <v>997.76150750000011</v>
      </c>
      <c r="M489">
        <v>1210.692325597493</v>
      </c>
      <c r="N489">
        <v>0.52206420701191469</v>
      </c>
      <c r="O489">
        <v>0.13469831431635979</v>
      </c>
      <c r="P489">
        <v>2.2553638350294846E-2</v>
      </c>
      <c r="Q489">
        <v>9065.5855843336412</v>
      </c>
      <c r="R489">
        <v>61.063000000000002</v>
      </c>
      <c r="S489">
        <v>56879.381892471691</v>
      </c>
      <c r="T489">
        <v>13.980642942534757</v>
      </c>
      <c r="U489">
        <v>16.33987042071303</v>
      </c>
      <c r="V489">
        <v>8.9640000000000022</v>
      </c>
      <c r="W489">
        <v>111.30762020303438</v>
      </c>
      <c r="X489">
        <v>0.1118268591047972</v>
      </c>
      <c r="Y489">
        <v>0.1560671669590146</v>
      </c>
      <c r="Z489">
        <v>0.28387522760997791</v>
      </c>
      <c r="AA489">
        <v>198.17776945058185</v>
      </c>
      <c r="AB489">
        <v>5.9393939665960591</v>
      </c>
      <c r="AC489">
        <v>1.5063542084156936</v>
      </c>
      <c r="AD489">
        <v>2.5943590624077828</v>
      </c>
      <c r="AE489">
        <v>1.1947182383820383</v>
      </c>
      <c r="AF489">
        <v>45.05</v>
      </c>
      <c r="AG489">
        <v>3.7238014532321721E-2</v>
      </c>
      <c r="AH489">
        <v>18.011000000000003</v>
      </c>
      <c r="AI489">
        <v>3.3343283803172596</v>
      </c>
      <c r="AJ489">
        <v>-3605.6525000000256</v>
      </c>
      <c r="AK489">
        <v>0.57818008511751828</v>
      </c>
      <c r="AL489">
        <v>10975634.894000001</v>
      </c>
      <c r="AM489">
        <v>997.76150750000011</v>
      </c>
    </row>
    <row r="490" spans="1:39" ht="15" x14ac:dyDescent="0.25">
      <c r="A490" t="s">
        <v>670</v>
      </c>
      <c r="B490">
        <v>656769.55000000005</v>
      </c>
      <c r="C490">
        <v>0.5135527593110204</v>
      </c>
      <c r="D490">
        <v>654033.25</v>
      </c>
      <c r="E490">
        <v>1.1851600351921237E-3</v>
      </c>
      <c r="F490">
        <v>0.67566317154849886</v>
      </c>
      <c r="G490">
        <v>17.421052631578949</v>
      </c>
      <c r="H490">
        <v>8.3129411764705861</v>
      </c>
      <c r="I490">
        <v>0</v>
      </c>
      <c r="J490">
        <v>69.992999999999995</v>
      </c>
      <c r="K490">
        <v>10086.085087371359</v>
      </c>
      <c r="L490">
        <v>815.51402389999998</v>
      </c>
      <c r="M490">
        <v>918.47904182641958</v>
      </c>
      <c r="N490">
        <v>0.2064312237635329</v>
      </c>
      <c r="O490">
        <v>0.10396771816936498</v>
      </c>
      <c r="P490">
        <v>2.6533407600423235E-3</v>
      </c>
      <c r="Q490">
        <v>8955.3963241705405</v>
      </c>
      <c r="R490">
        <v>47.506499999999996</v>
      </c>
      <c r="S490">
        <v>55014.302453348486</v>
      </c>
      <c r="T490">
        <v>15.816782966541421</v>
      </c>
      <c r="U490">
        <v>17.166367210802733</v>
      </c>
      <c r="V490">
        <v>6.4584210526315777</v>
      </c>
      <c r="W490">
        <v>132.91728855024041</v>
      </c>
      <c r="X490">
        <v>0.1124287546290894</v>
      </c>
      <c r="Y490">
        <v>0.15803332846818535</v>
      </c>
      <c r="Z490">
        <v>0.27591810462847627</v>
      </c>
      <c r="AA490">
        <v>196.65970823288498</v>
      </c>
      <c r="AB490">
        <v>5.3502186511617031</v>
      </c>
      <c r="AC490">
        <v>1.1304021854516262</v>
      </c>
      <c r="AD490">
        <v>2.3690402780917053</v>
      </c>
      <c r="AE490">
        <v>1.2937096568192843</v>
      </c>
      <c r="AF490">
        <v>65.900000000000006</v>
      </c>
      <c r="AG490">
        <v>1.7808768590903024E-2</v>
      </c>
      <c r="AH490">
        <v>6.0724999999999998</v>
      </c>
      <c r="AI490">
        <v>7.00289408184197</v>
      </c>
      <c r="AJ490">
        <v>-10536.78899999999</v>
      </c>
      <c r="AK490">
        <v>0.58811543987341719</v>
      </c>
      <c r="AL490">
        <v>8225343.8350000028</v>
      </c>
      <c r="AM490">
        <v>815.51402389999998</v>
      </c>
    </row>
    <row r="491" spans="1:39" ht="15" x14ac:dyDescent="0.25">
      <c r="A491" t="s">
        <v>671</v>
      </c>
      <c r="B491">
        <v>310147.31578947371</v>
      </c>
      <c r="C491">
        <v>0.34725949866044237</v>
      </c>
      <c r="D491">
        <v>384795.5</v>
      </c>
      <c r="E491">
        <v>3.3427842951251402E-3</v>
      </c>
      <c r="F491">
        <v>0.71518366175638881</v>
      </c>
      <c r="G491">
        <v>38.049999999999997</v>
      </c>
      <c r="H491">
        <v>38.779999999999994</v>
      </c>
      <c r="I491">
        <v>0</v>
      </c>
      <c r="J491">
        <v>37.328000000000031</v>
      </c>
      <c r="K491">
        <v>10235.267468018537</v>
      </c>
      <c r="L491">
        <v>1473.6234547000001</v>
      </c>
      <c r="M491">
        <v>1722.6318792121681</v>
      </c>
      <c r="N491">
        <v>0.30870563636801751</v>
      </c>
      <c r="O491">
        <v>0.12994906927494901</v>
      </c>
      <c r="P491">
        <v>6.9938173942122447E-3</v>
      </c>
      <c r="Q491">
        <v>8755.7477531984732</v>
      </c>
      <c r="R491">
        <v>89.707999999999998</v>
      </c>
      <c r="S491">
        <v>56518.294639274071</v>
      </c>
      <c r="T491">
        <v>13.483747268916927</v>
      </c>
      <c r="U491">
        <v>16.426890073349085</v>
      </c>
      <c r="V491">
        <v>13.903</v>
      </c>
      <c r="W491">
        <v>105.9931996475581</v>
      </c>
      <c r="X491">
        <v>0.11542226443717374</v>
      </c>
      <c r="Y491">
        <v>0.15379560286539865</v>
      </c>
      <c r="Z491">
        <v>0.27728088585536326</v>
      </c>
      <c r="AA491">
        <v>168.65682288600451</v>
      </c>
      <c r="AB491">
        <v>5.4267313110561357</v>
      </c>
      <c r="AC491">
        <v>1.3295102412461104</v>
      </c>
      <c r="AD491">
        <v>2.6756995316384931</v>
      </c>
      <c r="AE491">
        <v>1.2197293966108638</v>
      </c>
      <c r="AF491">
        <v>65.8</v>
      </c>
      <c r="AG491">
        <v>3.4749865481882705E-2</v>
      </c>
      <c r="AH491">
        <v>17.655000000000001</v>
      </c>
      <c r="AI491">
        <v>3.726244900399351</v>
      </c>
      <c r="AJ491">
        <v>1171.9240000001155</v>
      </c>
      <c r="AK491">
        <v>0.44830293662549853</v>
      </c>
      <c r="AL491">
        <v>15082930.206000004</v>
      </c>
      <c r="AM491">
        <v>1473.6234547000001</v>
      </c>
    </row>
    <row r="492" spans="1:39" ht="15" x14ac:dyDescent="0.25">
      <c r="A492" t="s">
        <v>672</v>
      </c>
      <c r="B492">
        <v>608693.25</v>
      </c>
      <c r="C492">
        <v>0.44870384307610889</v>
      </c>
      <c r="D492">
        <v>590471.35</v>
      </c>
      <c r="E492">
        <v>4.5566238004691806E-3</v>
      </c>
      <c r="F492">
        <v>0.68943607039328214</v>
      </c>
      <c r="G492">
        <v>19.722222222222221</v>
      </c>
      <c r="H492">
        <v>10.849</v>
      </c>
      <c r="I492">
        <v>0.15</v>
      </c>
      <c r="J492">
        <v>58.658499999999989</v>
      </c>
      <c r="K492">
        <v>10753.702856800837</v>
      </c>
      <c r="L492">
        <v>792.38884875000008</v>
      </c>
      <c r="M492">
        <v>915.99234816195042</v>
      </c>
      <c r="N492">
        <v>0.30827560601760678</v>
      </c>
      <c r="O492">
        <v>0.11736555940521749</v>
      </c>
      <c r="P492">
        <v>1.1122672175287854E-2</v>
      </c>
      <c r="Q492">
        <v>9302.6041577734268</v>
      </c>
      <c r="R492">
        <v>52.337499999999999</v>
      </c>
      <c r="S492">
        <v>55478.735462717916</v>
      </c>
      <c r="T492">
        <v>15.117267733460709</v>
      </c>
      <c r="U492">
        <v>15.139982780033433</v>
      </c>
      <c r="V492">
        <v>7.7805000000000009</v>
      </c>
      <c r="W492">
        <v>101.84292124542125</v>
      </c>
      <c r="X492">
        <v>0.11705689386095199</v>
      </c>
      <c r="Y492">
        <v>0.14118994429396414</v>
      </c>
      <c r="Z492">
        <v>0.28018678269638236</v>
      </c>
      <c r="AA492">
        <v>212.30062773520325</v>
      </c>
      <c r="AB492">
        <v>4.9808142534402657</v>
      </c>
      <c r="AC492">
        <v>1.2913478940214766</v>
      </c>
      <c r="AD492">
        <v>2.2358221223821837</v>
      </c>
      <c r="AE492">
        <v>1.2067597283516096</v>
      </c>
      <c r="AF492">
        <v>58.89473684210526</v>
      </c>
      <c r="AG492">
        <v>3.8692077138623368E-2</v>
      </c>
      <c r="AH492">
        <v>6.9015789473684208</v>
      </c>
      <c r="AI492">
        <v>3.8000091630766337</v>
      </c>
      <c r="AJ492">
        <v>-1226.5700000000652</v>
      </c>
      <c r="AK492">
        <v>0.5697069628839152</v>
      </c>
      <c r="AL492">
        <v>8521114.2265000008</v>
      </c>
      <c r="AM492">
        <v>792.38884875000008</v>
      </c>
    </row>
    <row r="493" spans="1:39" ht="15" x14ac:dyDescent="0.25">
      <c r="A493" t="s">
        <v>673</v>
      </c>
      <c r="B493">
        <v>476956.3</v>
      </c>
      <c r="C493">
        <v>0.50222100962712501</v>
      </c>
      <c r="D493">
        <v>469691.8</v>
      </c>
      <c r="E493">
        <v>3.6327039478340357E-4</v>
      </c>
      <c r="F493">
        <v>0.64981963742226656</v>
      </c>
      <c r="G493">
        <v>34.25</v>
      </c>
      <c r="H493">
        <v>13.383684210526317</v>
      </c>
      <c r="I493">
        <v>0</v>
      </c>
      <c r="J493">
        <v>63.352000000000018</v>
      </c>
      <c r="K493">
        <v>10229.008971949261</v>
      </c>
      <c r="L493">
        <v>744.12797694999995</v>
      </c>
      <c r="M493">
        <v>860.13673740348383</v>
      </c>
      <c r="N493">
        <v>0.26962327256173185</v>
      </c>
      <c r="O493">
        <v>0.12304432306830497</v>
      </c>
      <c r="P493">
        <v>1.4613077772683519E-3</v>
      </c>
      <c r="Q493">
        <v>8849.3973359138308</v>
      </c>
      <c r="R493">
        <v>50.46</v>
      </c>
      <c r="S493">
        <v>51616.179442726905</v>
      </c>
      <c r="T493">
        <v>14.569956401109788</v>
      </c>
      <c r="U493">
        <v>14.746888167855724</v>
      </c>
      <c r="V493">
        <v>6.6675000000000013</v>
      </c>
      <c r="W493">
        <v>111.60524588676418</v>
      </c>
      <c r="X493">
        <v>0.11530936530016588</v>
      </c>
      <c r="Y493">
        <v>0.14510192743069966</v>
      </c>
      <c r="Z493">
        <v>0.27336069459384449</v>
      </c>
      <c r="AA493">
        <v>185.57325389914573</v>
      </c>
      <c r="AB493">
        <v>5.7800751935781127</v>
      </c>
      <c r="AC493">
        <v>1.3287009872166933</v>
      </c>
      <c r="AD493">
        <v>2.4813313032600055</v>
      </c>
      <c r="AE493">
        <v>1.2147818547822153</v>
      </c>
      <c r="AF493">
        <v>69.849999999999994</v>
      </c>
      <c r="AG493">
        <v>2.2033019641987447E-2</v>
      </c>
      <c r="AH493">
        <v>5.1985000000000001</v>
      </c>
      <c r="AI493">
        <v>4.2043951037982286</v>
      </c>
      <c r="AJ493">
        <v>-1005.173000000068</v>
      </c>
      <c r="AK493">
        <v>0.49851005373865043</v>
      </c>
      <c r="AL493">
        <v>7611691.7525000004</v>
      </c>
      <c r="AM493">
        <v>744.12797694999995</v>
      </c>
    </row>
    <row r="494" spans="1:39" ht="15" x14ac:dyDescent="0.25">
      <c r="A494" t="s">
        <v>674</v>
      </c>
      <c r="B494">
        <v>577772.86956521741</v>
      </c>
      <c r="C494">
        <v>0.39470370895509715</v>
      </c>
      <c r="D494">
        <v>528665.69565217395</v>
      </c>
      <c r="E494">
        <v>4.8248031535669004E-3</v>
      </c>
      <c r="F494">
        <v>0.70276135174842613</v>
      </c>
      <c r="G494">
        <v>46.347826086956523</v>
      </c>
      <c r="H494">
        <v>33.40652173913044</v>
      </c>
      <c r="I494">
        <v>0</v>
      </c>
      <c r="J494">
        <v>74.365217391304313</v>
      </c>
      <c r="K494">
        <v>9907.3213967768552</v>
      </c>
      <c r="L494">
        <v>1582.3899699999999</v>
      </c>
      <c r="M494">
        <v>1857.9498439049607</v>
      </c>
      <c r="N494">
        <v>0.36824194362811502</v>
      </c>
      <c r="O494">
        <v>0.12461985386957865</v>
      </c>
      <c r="P494">
        <v>1.2196282574636959E-3</v>
      </c>
      <c r="Q494">
        <v>8437.9274603432314</v>
      </c>
      <c r="R494">
        <v>94.395652173913064</v>
      </c>
      <c r="S494">
        <v>54253.941122011907</v>
      </c>
      <c r="T494">
        <v>13.880981990695965</v>
      </c>
      <c r="U494">
        <v>16.763377693335183</v>
      </c>
      <c r="V494">
        <v>12.934347826086958</v>
      </c>
      <c r="W494">
        <v>122.34014356785104</v>
      </c>
      <c r="X494">
        <v>0.11740553127061264</v>
      </c>
      <c r="Y494">
        <v>0.15254334643033535</v>
      </c>
      <c r="Z494">
        <v>0.27632645760888302</v>
      </c>
      <c r="AA494">
        <v>166.91089771934193</v>
      </c>
      <c r="AB494">
        <v>6.0458191040010583</v>
      </c>
      <c r="AC494">
        <v>1.5359470523482819</v>
      </c>
      <c r="AD494">
        <v>2.8673665176501224</v>
      </c>
      <c r="AE494">
        <v>1.3068010201061317</v>
      </c>
      <c r="AF494">
        <v>98.652173913043484</v>
      </c>
      <c r="AG494">
        <v>2.0033513075914899E-2</v>
      </c>
      <c r="AH494">
        <v>11.172173913043478</v>
      </c>
      <c r="AI494">
        <v>2.9273224829732669</v>
      </c>
      <c r="AJ494">
        <v>15428.38043478271</v>
      </c>
      <c r="AK494">
        <v>0.50171067020043725</v>
      </c>
      <c r="AL494">
        <v>15677246.007826088</v>
      </c>
      <c r="AM494">
        <v>1582.3899699999999</v>
      </c>
    </row>
    <row r="495" spans="1:39" ht="15" x14ac:dyDescent="0.25">
      <c r="A495" t="s">
        <v>675</v>
      </c>
      <c r="B495">
        <v>397142.6</v>
      </c>
      <c r="C495">
        <v>0.29636161528876603</v>
      </c>
      <c r="D495">
        <v>328038.84999999998</v>
      </c>
      <c r="E495">
        <v>7.6814225779170224E-4</v>
      </c>
      <c r="F495">
        <v>0.66876307074940211</v>
      </c>
      <c r="G495">
        <v>44.45</v>
      </c>
      <c r="H495">
        <v>31.581499999999998</v>
      </c>
      <c r="I495">
        <v>0</v>
      </c>
      <c r="J495">
        <v>35.28649999999999</v>
      </c>
      <c r="K495">
        <v>10395.344106204766</v>
      </c>
      <c r="L495">
        <v>1104.1664063000001</v>
      </c>
      <c r="M495">
        <v>1312.2514217229777</v>
      </c>
      <c r="N495">
        <v>0.39774978354184337</v>
      </c>
      <c r="O495">
        <v>0.14205375331567907</v>
      </c>
      <c r="P495">
        <v>8.279436820246975E-4</v>
      </c>
      <c r="Q495">
        <v>8746.9440337349461</v>
      </c>
      <c r="R495">
        <v>70.341999999999999</v>
      </c>
      <c r="S495">
        <v>53148.877494739972</v>
      </c>
      <c r="T495">
        <v>14.845327116089958</v>
      </c>
      <c r="U495">
        <v>15.697114189246818</v>
      </c>
      <c r="V495">
        <v>9.2904999999999998</v>
      </c>
      <c r="W495">
        <v>118.84897543727463</v>
      </c>
      <c r="X495">
        <v>0.11606322097592749</v>
      </c>
      <c r="Y495">
        <v>0.1743468072117145</v>
      </c>
      <c r="Z495">
        <v>0.29861033718552821</v>
      </c>
      <c r="AA495">
        <v>181.32493332314129</v>
      </c>
      <c r="AB495">
        <v>5.9760536084338218</v>
      </c>
      <c r="AC495">
        <v>1.3805065382899904</v>
      </c>
      <c r="AD495">
        <v>2.631214294883097</v>
      </c>
      <c r="AE495">
        <v>1.5419777368734597</v>
      </c>
      <c r="AF495">
        <v>98.6</v>
      </c>
      <c r="AG495">
        <v>2.0038205855644232E-2</v>
      </c>
      <c r="AH495">
        <v>7.1099999999999994</v>
      </c>
      <c r="AI495">
        <v>3.3718492180628798</v>
      </c>
      <c r="AJ495">
        <v>-13625.523500000068</v>
      </c>
      <c r="AK495">
        <v>0.48640967444566452</v>
      </c>
      <c r="AL495">
        <v>11478189.744000001</v>
      </c>
      <c r="AM495">
        <v>1104.1664063000001</v>
      </c>
    </row>
    <row r="496" spans="1:39" ht="15" x14ac:dyDescent="0.25">
      <c r="A496" t="s">
        <v>676</v>
      </c>
      <c r="B496">
        <v>956135.4</v>
      </c>
      <c r="C496">
        <v>0.29046438228870802</v>
      </c>
      <c r="D496">
        <v>892719.9</v>
      </c>
      <c r="E496">
        <v>2.3480601341202521E-3</v>
      </c>
      <c r="F496">
        <v>0.7314266700756652</v>
      </c>
      <c r="G496">
        <v>60.263157894736842</v>
      </c>
      <c r="H496">
        <v>59.943000000000005</v>
      </c>
      <c r="I496">
        <v>0</v>
      </c>
      <c r="J496">
        <v>102.31350000000006</v>
      </c>
      <c r="K496">
        <v>9519.1842617478833</v>
      </c>
      <c r="L496">
        <v>2279.84889905</v>
      </c>
      <c r="M496">
        <v>2650.757967267501</v>
      </c>
      <c r="N496">
        <v>0.30094406387453876</v>
      </c>
      <c r="O496">
        <v>0.12230474739628121</v>
      </c>
      <c r="P496">
        <v>9.6201734944535867E-3</v>
      </c>
      <c r="Q496">
        <v>8187.2060848209121</v>
      </c>
      <c r="R496">
        <v>132.54850000000002</v>
      </c>
      <c r="S496">
        <v>57978.646405428954</v>
      </c>
      <c r="T496">
        <v>12.804746941685497</v>
      </c>
      <c r="U496">
        <v>17.200110895634428</v>
      </c>
      <c r="V496">
        <v>16.116500000000002</v>
      </c>
      <c r="W496">
        <v>141.46054658579715</v>
      </c>
      <c r="X496">
        <v>0.11178573986119228</v>
      </c>
      <c r="Y496">
        <v>0.15555112182227085</v>
      </c>
      <c r="Z496">
        <v>0.27404959142706653</v>
      </c>
      <c r="AA496">
        <v>148.78534280993188</v>
      </c>
      <c r="AB496">
        <v>5.8356797331785399</v>
      </c>
      <c r="AC496">
        <v>1.3159756798260418</v>
      </c>
      <c r="AD496">
        <v>2.825026386457163</v>
      </c>
      <c r="AE496">
        <v>1.2028807202528418</v>
      </c>
      <c r="AF496">
        <v>61.3</v>
      </c>
      <c r="AG496">
        <v>3.5319091577269639E-2</v>
      </c>
      <c r="AH496">
        <v>28.844999999999999</v>
      </c>
      <c r="AI496">
        <v>3.8103456822937405</v>
      </c>
      <c r="AJ496">
        <v>1274.9015000000363</v>
      </c>
      <c r="AK496">
        <v>0.42790530760654988</v>
      </c>
      <c r="AL496">
        <v>21702301.758999996</v>
      </c>
      <c r="AM496">
        <v>2279.84889905</v>
      </c>
    </row>
    <row r="497" spans="1:39" ht="15" x14ac:dyDescent="0.25">
      <c r="A497" t="s">
        <v>677</v>
      </c>
      <c r="B497">
        <v>586351.55000000005</v>
      </c>
      <c r="C497">
        <v>0.40612946924393767</v>
      </c>
      <c r="D497">
        <v>609047.19999999995</v>
      </c>
      <c r="E497">
        <v>3.8085205945748981E-3</v>
      </c>
      <c r="F497">
        <v>0.64747942050675344</v>
      </c>
      <c r="G497">
        <v>20.350000000000001</v>
      </c>
      <c r="H497">
        <v>23.861000000000001</v>
      </c>
      <c r="I497">
        <v>0</v>
      </c>
      <c r="J497">
        <v>9.9594999999999914</v>
      </c>
      <c r="K497">
        <v>11413.992190522811</v>
      </c>
      <c r="L497">
        <v>760.19558715000016</v>
      </c>
      <c r="M497">
        <v>901.69064689653464</v>
      </c>
      <c r="N497">
        <v>0.37048703256209115</v>
      </c>
      <c r="O497">
        <v>0.1420597789246191</v>
      </c>
      <c r="P497">
        <v>2.4751591324730041E-3</v>
      </c>
      <c r="Q497">
        <v>9622.8862136524258</v>
      </c>
      <c r="R497">
        <v>45.798500000000004</v>
      </c>
      <c r="S497">
        <v>55715.672150834631</v>
      </c>
      <c r="T497">
        <v>14.210072382283263</v>
      </c>
      <c r="U497">
        <v>16.598700550236362</v>
      </c>
      <c r="V497">
        <v>6.2215000000000007</v>
      </c>
      <c r="W497">
        <v>122.18847338262475</v>
      </c>
      <c r="X497">
        <v>0.11330282670544807</v>
      </c>
      <c r="Y497">
        <v>0.16905040201414695</v>
      </c>
      <c r="Z497">
        <v>0.28855966832527818</v>
      </c>
      <c r="AA497">
        <v>195.48048227577772</v>
      </c>
      <c r="AB497">
        <v>6.4548644512844247</v>
      </c>
      <c r="AC497">
        <v>1.3237848191898702</v>
      </c>
      <c r="AD497">
        <v>2.7714387557754399</v>
      </c>
      <c r="AE497">
        <v>1.2698110248255572</v>
      </c>
      <c r="AF497">
        <v>69.45</v>
      </c>
      <c r="AG497">
        <v>3.1618740548800366E-2</v>
      </c>
      <c r="AH497">
        <v>8.9465000000000039</v>
      </c>
      <c r="AI497">
        <v>3.6510380321472269</v>
      </c>
      <c r="AJ497">
        <v>-12413.469000000041</v>
      </c>
      <c r="AK497">
        <v>0.48608396988231439</v>
      </c>
      <c r="AL497">
        <v>8676866.495000001</v>
      </c>
      <c r="AM497">
        <v>760.19558715000016</v>
      </c>
    </row>
    <row r="498" spans="1:39" ht="15" x14ac:dyDescent="0.25">
      <c r="A498" t="s">
        <v>678</v>
      </c>
      <c r="B498">
        <v>487554.4736842105</v>
      </c>
      <c r="C498">
        <v>0.26766932681266797</v>
      </c>
      <c r="D498">
        <v>500312.94736842107</v>
      </c>
      <c r="E498">
        <v>4.4973001098334315E-3</v>
      </c>
      <c r="F498">
        <v>0.70445373589076898</v>
      </c>
      <c r="G498">
        <v>53.15</v>
      </c>
      <c r="H498">
        <v>84.203499999999991</v>
      </c>
      <c r="I498">
        <v>0.05</v>
      </c>
      <c r="J498">
        <v>-52.891499999999979</v>
      </c>
      <c r="K498">
        <v>10258.946313856364</v>
      </c>
      <c r="L498">
        <v>2493.8505548999997</v>
      </c>
      <c r="M498">
        <v>3098.7221337939591</v>
      </c>
      <c r="N498">
        <v>0.55765968336292948</v>
      </c>
      <c r="O498">
        <v>0.15741926843958057</v>
      </c>
      <c r="P498">
        <v>1.3790104857096783E-2</v>
      </c>
      <c r="Q498">
        <v>8256.3966218473342</v>
      </c>
      <c r="R498">
        <v>155.708</v>
      </c>
      <c r="S498">
        <v>55030.413758445284</v>
      </c>
      <c r="T498">
        <v>13.779317697228141</v>
      </c>
      <c r="U498">
        <v>16.016200547820276</v>
      </c>
      <c r="V498">
        <v>19.898500000000002</v>
      </c>
      <c r="W498">
        <v>125.32857023896275</v>
      </c>
      <c r="X498">
        <v>0.10931870943365805</v>
      </c>
      <c r="Y498">
        <v>0.17215457379313145</v>
      </c>
      <c r="Z498">
        <v>0.28815754534818938</v>
      </c>
      <c r="AA498">
        <v>167.88141100812197</v>
      </c>
      <c r="AB498">
        <v>5.6516236740936181</v>
      </c>
      <c r="AC498">
        <v>1.3728312734230674</v>
      </c>
      <c r="AD498">
        <v>3.0033745793088444</v>
      </c>
      <c r="AE498">
        <v>1.3177612983810509</v>
      </c>
      <c r="AF498">
        <v>61.7</v>
      </c>
      <c r="AG498">
        <v>2.7464418256280671E-2</v>
      </c>
      <c r="AH498">
        <v>44.518000000000008</v>
      </c>
      <c r="AI498">
        <v>3.0353561952249515</v>
      </c>
      <c r="AJ498">
        <v>-14235.163500000257</v>
      </c>
      <c r="AK498">
        <v>0.52910147218220538</v>
      </c>
      <c r="AL498">
        <v>25584278.9575</v>
      </c>
      <c r="AM498">
        <v>2493.8505548999997</v>
      </c>
    </row>
    <row r="499" spans="1:39" ht="15" x14ac:dyDescent="0.25">
      <c r="A499" t="s">
        <v>679</v>
      </c>
      <c r="B499">
        <v>723934.8</v>
      </c>
      <c r="C499">
        <v>0.47176880354269618</v>
      </c>
      <c r="D499">
        <v>713372.4</v>
      </c>
      <c r="E499">
        <v>5.0658175543803162E-3</v>
      </c>
      <c r="F499">
        <v>0.64749784156065682</v>
      </c>
      <c r="G499">
        <v>25.55</v>
      </c>
      <c r="H499">
        <v>16.8705</v>
      </c>
      <c r="I499">
        <v>0</v>
      </c>
      <c r="J499">
        <v>12.543000000000006</v>
      </c>
      <c r="K499">
        <v>11079.860405113604</v>
      </c>
      <c r="L499">
        <v>797.36692994999999</v>
      </c>
      <c r="M499">
        <v>964.57122669450621</v>
      </c>
      <c r="N499">
        <v>0.47029717180961439</v>
      </c>
      <c r="O499">
        <v>0.15265215991291808</v>
      </c>
      <c r="P499">
        <v>4.026783817334058E-3</v>
      </c>
      <c r="Q499">
        <v>9159.2139916672913</v>
      </c>
      <c r="R499">
        <v>56.289500000000011</v>
      </c>
      <c r="S499">
        <v>51432.906989758318</v>
      </c>
      <c r="T499">
        <v>14.126968617592983</v>
      </c>
      <c r="U499">
        <v>14.165464783840688</v>
      </c>
      <c r="V499">
        <v>8.27</v>
      </c>
      <c r="W499">
        <v>96.416799268440187</v>
      </c>
      <c r="X499">
        <v>0.11517060014331336</v>
      </c>
      <c r="Y499">
        <v>0.16859236964160945</v>
      </c>
      <c r="Z499">
        <v>0.28983839951022128</v>
      </c>
      <c r="AA499">
        <v>205.11585551993704</v>
      </c>
      <c r="AB499">
        <v>5.4849912107786727</v>
      </c>
      <c r="AC499">
        <v>1.3430275428210863</v>
      </c>
      <c r="AD499">
        <v>2.464396518306649</v>
      </c>
      <c r="AE499">
        <v>1.5323078777517554</v>
      </c>
      <c r="AF499">
        <v>88.78947368421052</v>
      </c>
      <c r="AG499">
        <v>1.6287982864677569E-2</v>
      </c>
      <c r="AH499">
        <v>5.4152631578947359</v>
      </c>
      <c r="AI499">
        <v>3.3639056491281698</v>
      </c>
      <c r="AJ499">
        <v>-9359.8674999999348</v>
      </c>
      <c r="AK499">
        <v>0.58738641196139074</v>
      </c>
      <c r="AL499">
        <v>8834714.2754999995</v>
      </c>
      <c r="AM499">
        <v>797.36692994999999</v>
      </c>
    </row>
    <row r="500" spans="1:39" ht="15" x14ac:dyDescent="0.25">
      <c r="A500" t="s">
        <v>680</v>
      </c>
      <c r="B500">
        <v>596978.75</v>
      </c>
      <c r="C500">
        <v>0.36063101830664068</v>
      </c>
      <c r="D500">
        <v>608344.6</v>
      </c>
      <c r="E500">
        <v>6.170583664543333E-3</v>
      </c>
      <c r="F500">
        <v>0.70788078961514223</v>
      </c>
      <c r="G500">
        <v>43.35</v>
      </c>
      <c r="H500">
        <v>55.726999999999997</v>
      </c>
      <c r="I500">
        <v>0</v>
      </c>
      <c r="J500">
        <v>48.891999999999967</v>
      </c>
      <c r="K500">
        <v>9854.9298669198306</v>
      </c>
      <c r="L500">
        <v>2068.8812240500001</v>
      </c>
      <c r="M500">
        <v>2458.6550938521591</v>
      </c>
      <c r="N500">
        <v>0.3880289720443606</v>
      </c>
      <c r="O500">
        <v>0.13113961809218053</v>
      </c>
      <c r="P500">
        <v>1.5368391781214975E-2</v>
      </c>
      <c r="Q500">
        <v>8292.6146969461824</v>
      </c>
      <c r="R500">
        <v>122.6885</v>
      </c>
      <c r="S500">
        <v>56587.418613806505</v>
      </c>
      <c r="T500">
        <v>13.671207977927843</v>
      </c>
      <c r="U500">
        <v>16.862878134870019</v>
      </c>
      <c r="V500">
        <v>14.233000000000001</v>
      </c>
      <c r="W500">
        <v>145.35805691351089</v>
      </c>
      <c r="X500">
        <v>0.11470366267892308</v>
      </c>
      <c r="Y500">
        <v>0.15540502372036241</v>
      </c>
      <c r="Z500">
        <v>0.27696998239404064</v>
      </c>
      <c r="AA500">
        <v>162.3946054004501</v>
      </c>
      <c r="AB500">
        <v>5.8170061223277978</v>
      </c>
      <c r="AC500">
        <v>1.2709942342461935</v>
      </c>
      <c r="AD500">
        <v>2.8475542967984389</v>
      </c>
      <c r="AE500">
        <v>1.1876869615201224</v>
      </c>
      <c r="AF500">
        <v>46.6</v>
      </c>
      <c r="AG500">
        <v>3.2241701689308379E-2</v>
      </c>
      <c r="AH500">
        <v>33.116500000000002</v>
      </c>
      <c r="AI500">
        <v>3.357296201244071</v>
      </c>
      <c r="AJ500">
        <v>24476.297999999952</v>
      </c>
      <c r="AK500">
        <v>0.47127953869686462</v>
      </c>
      <c r="AL500">
        <v>20388679.366</v>
      </c>
      <c r="AM500">
        <v>2068.8812240500001</v>
      </c>
    </row>
    <row r="501" spans="1:39" ht="15" x14ac:dyDescent="0.25">
      <c r="A501" t="s">
        <v>681</v>
      </c>
      <c r="B501">
        <v>757060.85</v>
      </c>
      <c r="C501">
        <v>0.4187579959463037</v>
      </c>
      <c r="D501">
        <v>724865.4</v>
      </c>
      <c r="E501">
        <v>2.4224171212203598E-3</v>
      </c>
      <c r="F501">
        <v>0.64328659394529175</v>
      </c>
      <c r="G501">
        <v>34.799999999999997</v>
      </c>
      <c r="H501">
        <v>27.061500000000002</v>
      </c>
      <c r="I501">
        <v>0</v>
      </c>
      <c r="J501">
        <v>59.611500000000007</v>
      </c>
      <c r="K501">
        <v>10359.957022417695</v>
      </c>
      <c r="L501">
        <v>1116.01331265</v>
      </c>
      <c r="M501">
        <v>1355.0018607990655</v>
      </c>
      <c r="N501">
        <v>0.43642087803010599</v>
      </c>
      <c r="O501">
        <v>0.14753577487264039</v>
      </c>
      <c r="P501">
        <v>8.8982975269528942E-4</v>
      </c>
      <c r="Q501">
        <v>8532.7188766233867</v>
      </c>
      <c r="R501">
        <v>71.789000000000001</v>
      </c>
      <c r="S501">
        <v>52717.91725751858</v>
      </c>
      <c r="T501">
        <v>13.410132471548568</v>
      </c>
      <c r="U501">
        <v>15.545742560141525</v>
      </c>
      <c r="V501">
        <v>10.655000000000001</v>
      </c>
      <c r="W501">
        <v>104.74080832003752</v>
      </c>
      <c r="X501">
        <v>0.11433562467121319</v>
      </c>
      <c r="Y501">
        <v>0.16110917080617976</v>
      </c>
      <c r="Z501">
        <v>0.28099762906071579</v>
      </c>
      <c r="AA501">
        <v>189.32193514636211</v>
      </c>
      <c r="AB501">
        <v>5.8546266573522692</v>
      </c>
      <c r="AC501">
        <v>1.441196800731521</v>
      </c>
      <c r="AD501">
        <v>2.689737476441862</v>
      </c>
      <c r="AE501">
        <v>1.505984174336487</v>
      </c>
      <c r="AF501">
        <v>96</v>
      </c>
      <c r="AG501">
        <v>7.8392438076836015E-3</v>
      </c>
      <c r="AH501">
        <v>7.0252631578947362</v>
      </c>
      <c r="AI501">
        <v>3.3911970393823405</v>
      </c>
      <c r="AJ501">
        <v>-8840.5744999999297</v>
      </c>
      <c r="AK501">
        <v>0.50186204400401624</v>
      </c>
      <c r="AL501">
        <v>11561849.955500001</v>
      </c>
      <c r="AM501">
        <v>1116.01331265</v>
      </c>
    </row>
    <row r="502" spans="1:39" ht="15" x14ac:dyDescent="0.25">
      <c r="A502" t="s">
        <v>682</v>
      </c>
      <c r="B502">
        <v>852565.1</v>
      </c>
      <c r="C502">
        <v>0.43781775413043922</v>
      </c>
      <c r="D502">
        <v>919521.75</v>
      </c>
      <c r="E502">
        <v>6.487270819479531E-3</v>
      </c>
      <c r="F502">
        <v>0.65024013226025323</v>
      </c>
      <c r="G502">
        <v>21.368421052631579</v>
      </c>
      <c r="H502">
        <v>28.897500000000001</v>
      </c>
      <c r="I502">
        <v>0.05</v>
      </c>
      <c r="J502">
        <v>16.577999999999989</v>
      </c>
      <c r="K502">
        <v>11434.890465252738</v>
      </c>
      <c r="L502">
        <v>1158.3357351999998</v>
      </c>
      <c r="M502">
        <v>1509.0729318953668</v>
      </c>
      <c r="N502">
        <v>0.75765979864936839</v>
      </c>
      <c r="O502">
        <v>0.16432676452577427</v>
      </c>
      <c r="P502">
        <v>1.0701564860087553E-4</v>
      </c>
      <c r="Q502">
        <v>8777.2048481208767</v>
      </c>
      <c r="R502">
        <v>75.8155</v>
      </c>
      <c r="S502">
        <v>52617.552875071713</v>
      </c>
      <c r="T502">
        <v>13.192552973996081</v>
      </c>
      <c r="U502">
        <v>15.278349878323031</v>
      </c>
      <c r="V502">
        <v>9.8800000000000008</v>
      </c>
      <c r="W502">
        <v>117.2404590283401</v>
      </c>
      <c r="X502">
        <v>0.10999665123389081</v>
      </c>
      <c r="Y502">
        <v>0.18552680325214294</v>
      </c>
      <c r="Z502">
        <v>0.30088550262903274</v>
      </c>
      <c r="AA502">
        <v>193.88605839845113</v>
      </c>
      <c r="AB502">
        <v>6.085048051930416</v>
      </c>
      <c r="AC502">
        <v>1.452813302660483</v>
      </c>
      <c r="AD502">
        <v>2.9896069441813049</v>
      </c>
      <c r="AE502">
        <v>1.3783119934358328</v>
      </c>
      <c r="AF502">
        <v>93.2</v>
      </c>
      <c r="AG502">
        <v>8.3751256606082198E-3</v>
      </c>
      <c r="AH502">
        <v>8.782</v>
      </c>
      <c r="AI502">
        <v>3.0294723242678994</v>
      </c>
      <c r="AJ502">
        <v>-34970.743000000017</v>
      </c>
      <c r="AK502">
        <v>0.61757497841776565</v>
      </c>
      <c r="AL502">
        <v>13245442.254000001</v>
      </c>
      <c r="AM502">
        <v>1158.3357351999998</v>
      </c>
    </row>
    <row r="503" spans="1:39" ht="15" x14ac:dyDescent="0.25">
      <c r="A503" t="s">
        <v>683</v>
      </c>
      <c r="B503">
        <v>647462.9</v>
      </c>
      <c r="C503">
        <v>0.3409384256155123</v>
      </c>
      <c r="D503">
        <v>580688.19999999995</v>
      </c>
      <c r="E503">
        <v>1.4880806636737296E-3</v>
      </c>
      <c r="F503">
        <v>0.64906696727071178</v>
      </c>
      <c r="G503">
        <v>26.75</v>
      </c>
      <c r="H503">
        <v>24.435500000000001</v>
      </c>
      <c r="I503">
        <v>0</v>
      </c>
      <c r="J503">
        <v>36.721500000000006</v>
      </c>
      <c r="K503">
        <v>10492.551237514572</v>
      </c>
      <c r="L503">
        <v>950.38947594999991</v>
      </c>
      <c r="M503">
        <v>1136.440880563702</v>
      </c>
      <c r="N503">
        <v>0.44938647034478457</v>
      </c>
      <c r="O503">
        <v>0.14146147048357366</v>
      </c>
      <c r="P503">
        <v>2.9495486018486562E-3</v>
      </c>
      <c r="Q503">
        <v>8774.7725751062753</v>
      </c>
      <c r="R503">
        <v>60.323999999999998</v>
      </c>
      <c r="S503">
        <v>53504.264107154697</v>
      </c>
      <c r="T503">
        <v>14.640110072276373</v>
      </c>
      <c r="U503">
        <v>15.75474895481069</v>
      </c>
      <c r="V503">
        <v>7.8760000000000003</v>
      </c>
      <c r="W503">
        <v>120.66905484382936</v>
      </c>
      <c r="X503">
        <v>0.11211124232385039</v>
      </c>
      <c r="Y503">
        <v>0.17578084854788875</v>
      </c>
      <c r="Z503">
        <v>0.29355242734571524</v>
      </c>
      <c r="AA503">
        <v>203.6624509194198</v>
      </c>
      <c r="AB503">
        <v>5.5766252528626321</v>
      </c>
      <c r="AC503">
        <v>1.4279463511447303</v>
      </c>
      <c r="AD503">
        <v>2.3916911747421259</v>
      </c>
      <c r="AE503">
        <v>1.4309744711212247</v>
      </c>
      <c r="AF503">
        <v>84.578947368421055</v>
      </c>
      <c r="AG503">
        <v>9.2270281954902663E-3</v>
      </c>
      <c r="AH503">
        <v>7.3852631578947383</v>
      </c>
      <c r="AI503">
        <v>3.3703067394283344</v>
      </c>
      <c r="AJ503">
        <v>-10378.104500000016</v>
      </c>
      <c r="AK503">
        <v>0.50626232830276208</v>
      </c>
      <c r="AL503">
        <v>9972010.2719999999</v>
      </c>
      <c r="AM503">
        <v>950.38947594999991</v>
      </c>
    </row>
    <row r="504" spans="1:39" ht="15" x14ac:dyDescent="0.25">
      <c r="A504" t="s">
        <v>684</v>
      </c>
      <c r="B504">
        <v>584041.6</v>
      </c>
      <c r="C504">
        <v>0.32360493450977651</v>
      </c>
      <c r="D504">
        <v>481066.65</v>
      </c>
      <c r="E504">
        <v>2.7936338086016949E-3</v>
      </c>
      <c r="F504">
        <v>0.65639760807955871</v>
      </c>
      <c r="G504">
        <v>27.842105263157894</v>
      </c>
      <c r="H504">
        <v>32.756500000000003</v>
      </c>
      <c r="I504">
        <v>0</v>
      </c>
      <c r="J504">
        <v>6.5685000000000144</v>
      </c>
      <c r="K504">
        <v>10558.395382179722</v>
      </c>
      <c r="L504">
        <v>1076.2331703999998</v>
      </c>
      <c r="M504">
        <v>1314.7091339231415</v>
      </c>
      <c r="N504">
        <v>0.49456030299844406</v>
      </c>
      <c r="O504">
        <v>0.14906331221920499</v>
      </c>
      <c r="P504">
        <v>1.2253932384465001E-3</v>
      </c>
      <c r="Q504">
        <v>8643.2010269765906</v>
      </c>
      <c r="R504">
        <v>69.939000000000007</v>
      </c>
      <c r="S504">
        <v>51261.332882940842</v>
      </c>
      <c r="T504">
        <v>14.031513175767454</v>
      </c>
      <c r="U504">
        <v>15.388169267504537</v>
      </c>
      <c r="V504">
        <v>9.7645</v>
      </c>
      <c r="W504">
        <v>110.21897387475035</v>
      </c>
      <c r="X504">
        <v>0.11326898571512609</v>
      </c>
      <c r="Y504">
        <v>0.18385155375618287</v>
      </c>
      <c r="Z504">
        <v>0.30445703506378252</v>
      </c>
      <c r="AA504">
        <v>204.68696380926937</v>
      </c>
      <c r="AB504">
        <v>5.6724839700595888</v>
      </c>
      <c r="AC504">
        <v>1.4183912204271716</v>
      </c>
      <c r="AD504">
        <v>2.5604218989527032</v>
      </c>
      <c r="AE504">
        <v>1.4854924853288349</v>
      </c>
      <c r="AF504">
        <v>84.9</v>
      </c>
      <c r="AG504">
        <v>2.1349649503557257E-2</v>
      </c>
      <c r="AH504">
        <v>9.2759999999999998</v>
      </c>
      <c r="AI504">
        <v>3.1861901648617734</v>
      </c>
      <c r="AJ504">
        <v>-10259.789499999955</v>
      </c>
      <c r="AK504">
        <v>0.54443669777949577</v>
      </c>
      <c r="AL504">
        <v>11363295.3365</v>
      </c>
      <c r="AM504">
        <v>1076.2331703999998</v>
      </c>
    </row>
    <row r="505" spans="1:39" ht="15" x14ac:dyDescent="0.25">
      <c r="A505" t="s">
        <v>685</v>
      </c>
      <c r="B505">
        <v>322792.26315789472</v>
      </c>
      <c r="C505">
        <v>0.24290977522928858</v>
      </c>
      <c r="D505">
        <v>403309</v>
      </c>
      <c r="E505">
        <v>4.1398602130925154E-3</v>
      </c>
      <c r="F505">
        <v>0.71649204389660837</v>
      </c>
      <c r="G505">
        <v>44.684210526315788</v>
      </c>
      <c r="H505">
        <v>50.609000000000002</v>
      </c>
      <c r="I505">
        <v>0</v>
      </c>
      <c r="J505">
        <v>86.105499999999978</v>
      </c>
      <c r="K505">
        <v>10053.573832889073</v>
      </c>
      <c r="L505">
        <v>2021.9625264500003</v>
      </c>
      <c r="M505">
        <v>2448.5898910539199</v>
      </c>
      <c r="N505">
        <v>0.44466567878414803</v>
      </c>
      <c r="O505">
        <v>0.14379306841579578</v>
      </c>
      <c r="P505">
        <v>1.2216091805305179E-2</v>
      </c>
      <c r="Q505">
        <v>8301.9004616777474</v>
      </c>
      <c r="R505">
        <v>117.64399999999998</v>
      </c>
      <c r="S505">
        <v>56737.257850294089</v>
      </c>
      <c r="T505">
        <v>13.925062051613338</v>
      </c>
      <c r="U505">
        <v>17.187128340161838</v>
      </c>
      <c r="V505">
        <v>14.600999999999999</v>
      </c>
      <c r="W505">
        <v>138.48109899664408</v>
      </c>
      <c r="X505">
        <v>0.11381206939776778</v>
      </c>
      <c r="Y505">
        <v>0.16328500171990662</v>
      </c>
      <c r="Z505">
        <v>0.28487040385811679</v>
      </c>
      <c r="AA505">
        <v>173.95663638610853</v>
      </c>
      <c r="AB505">
        <v>5.3904356732278789</v>
      </c>
      <c r="AC505">
        <v>1.3420135383633873</v>
      </c>
      <c r="AD505">
        <v>2.7433248155281067</v>
      </c>
      <c r="AE505">
        <v>1.1616504277229267</v>
      </c>
      <c r="AF505">
        <v>61.6</v>
      </c>
      <c r="AG505">
        <v>3.339974177302852E-2</v>
      </c>
      <c r="AH505">
        <v>25.573</v>
      </c>
      <c r="AI505">
        <v>3.2865063443972446</v>
      </c>
      <c r="AJ505">
        <v>-1864.2234999999637</v>
      </c>
      <c r="AK505">
        <v>0.49771735141908391</v>
      </c>
      <c r="AL505">
        <v>20327949.547000002</v>
      </c>
      <c r="AM505">
        <v>2021.9625264500003</v>
      </c>
    </row>
    <row r="506" spans="1:39" ht="15" x14ac:dyDescent="0.25">
      <c r="A506" t="s">
        <v>686</v>
      </c>
      <c r="B506">
        <v>732098.05</v>
      </c>
      <c r="C506">
        <v>0.33405899495549646</v>
      </c>
      <c r="D506">
        <v>743334.95</v>
      </c>
      <c r="E506">
        <v>1.6257256841127239E-3</v>
      </c>
      <c r="F506">
        <v>0.67359510389750887</v>
      </c>
      <c r="G506">
        <v>56.10526315789474</v>
      </c>
      <c r="H506">
        <v>37.776499999999999</v>
      </c>
      <c r="I506">
        <v>0</v>
      </c>
      <c r="J506">
        <v>14.060000000000002</v>
      </c>
      <c r="K506">
        <v>10409.631957115515</v>
      </c>
      <c r="L506">
        <v>1350.4107196500001</v>
      </c>
      <c r="M506">
        <v>1587.2196121380889</v>
      </c>
      <c r="N506">
        <v>0.34410612233620086</v>
      </c>
      <c r="O506">
        <v>0.13005633208059822</v>
      </c>
      <c r="P506">
        <v>6.6557509646617092E-3</v>
      </c>
      <c r="Q506">
        <v>8856.5428974027891</v>
      </c>
      <c r="R506">
        <v>82.5685</v>
      </c>
      <c r="S506">
        <v>55349.242647014296</v>
      </c>
      <c r="T506">
        <v>13.818829214530966</v>
      </c>
      <c r="U506">
        <v>16.355035148391941</v>
      </c>
      <c r="V506">
        <v>10.472</v>
      </c>
      <c r="W506">
        <v>128.95442319041251</v>
      </c>
      <c r="X506">
        <v>0.11820829564468481</v>
      </c>
      <c r="Y506">
        <v>0.16302779984486834</v>
      </c>
      <c r="Z506">
        <v>0.28729071621934749</v>
      </c>
      <c r="AA506">
        <v>173.78871967250532</v>
      </c>
      <c r="AB506">
        <v>5.8269175151580104</v>
      </c>
      <c r="AC506">
        <v>1.2778779680863142</v>
      </c>
      <c r="AD506">
        <v>2.8426582395254258</v>
      </c>
      <c r="AE506">
        <v>1.2586473372449472</v>
      </c>
      <c r="AF506">
        <v>81.8</v>
      </c>
      <c r="AG506">
        <v>2.9015178680075342E-2</v>
      </c>
      <c r="AH506">
        <v>13.619499999999999</v>
      </c>
      <c r="AI506">
        <v>3.5342242787481215</v>
      </c>
      <c r="AJ506">
        <v>-21229.782000000007</v>
      </c>
      <c r="AK506">
        <v>0.47014647032562407</v>
      </c>
      <c r="AL506">
        <v>14057278.582500001</v>
      </c>
      <c r="AM506">
        <v>1350.4107196500001</v>
      </c>
    </row>
    <row r="507" spans="1:39" ht="15" x14ac:dyDescent="0.25">
      <c r="A507" t="s">
        <v>687</v>
      </c>
      <c r="B507">
        <v>665928.25</v>
      </c>
      <c r="C507">
        <v>0.42021360845984468</v>
      </c>
      <c r="D507">
        <v>577243.5</v>
      </c>
      <c r="E507">
        <v>4.7530696218184287E-3</v>
      </c>
      <c r="F507">
        <v>0.6579195899047825</v>
      </c>
      <c r="G507">
        <v>32.4</v>
      </c>
      <c r="H507">
        <v>24.407</v>
      </c>
      <c r="I507">
        <v>0</v>
      </c>
      <c r="J507">
        <v>34.611500000000021</v>
      </c>
      <c r="K507">
        <v>10686.570457418422</v>
      </c>
      <c r="L507">
        <v>944.37979014999996</v>
      </c>
      <c r="M507">
        <v>1127.1209284732645</v>
      </c>
      <c r="N507">
        <v>0.39562603265859397</v>
      </c>
      <c r="O507">
        <v>0.14593387659016921</v>
      </c>
      <c r="P507">
        <v>2.1654307105356263E-3</v>
      </c>
      <c r="Q507">
        <v>8953.9470974692213</v>
      </c>
      <c r="R507">
        <v>62.874000000000002</v>
      </c>
      <c r="S507">
        <v>54241.98606737284</v>
      </c>
      <c r="T507">
        <v>14.599039348538346</v>
      </c>
      <c r="U507">
        <v>15.020195790787925</v>
      </c>
      <c r="V507">
        <v>10.309000000000001</v>
      </c>
      <c r="W507">
        <v>91.607313042002133</v>
      </c>
      <c r="X507">
        <v>0.1167601052855539</v>
      </c>
      <c r="Y507">
        <v>0.15495885062129919</v>
      </c>
      <c r="Z507">
        <v>0.2806359746575609</v>
      </c>
      <c r="AA507">
        <v>179.31985814002016</v>
      </c>
      <c r="AB507">
        <v>6.0548580672534147</v>
      </c>
      <c r="AC507">
        <v>1.439782725962607</v>
      </c>
      <c r="AD507">
        <v>2.6987431416321788</v>
      </c>
      <c r="AE507">
        <v>1.4595631961639715</v>
      </c>
      <c r="AF507">
        <v>86.4</v>
      </c>
      <c r="AG507">
        <v>3.5757409919488718E-2</v>
      </c>
      <c r="AH507">
        <v>6.2264999999999997</v>
      </c>
      <c r="AI507">
        <v>3.7146367258696515</v>
      </c>
      <c r="AJ507">
        <v>-8999.3624999999884</v>
      </c>
      <c r="AK507">
        <v>0.50558814070595903</v>
      </c>
      <c r="AL507">
        <v>10092181.165999999</v>
      </c>
      <c r="AM507">
        <v>944.37979014999996</v>
      </c>
    </row>
    <row r="508" spans="1:39" ht="15" x14ac:dyDescent="0.25">
      <c r="A508" t="s">
        <v>688</v>
      </c>
      <c r="B508">
        <v>596321.5</v>
      </c>
      <c r="C508">
        <v>0.40867895622461348</v>
      </c>
      <c r="D508">
        <v>640950.5</v>
      </c>
      <c r="E508">
        <v>2.8792161175957534E-3</v>
      </c>
      <c r="F508">
        <v>0.68577488461608405</v>
      </c>
      <c r="G508">
        <v>49.526315789473685</v>
      </c>
      <c r="H508">
        <v>33.968000000000004</v>
      </c>
      <c r="I508">
        <v>0</v>
      </c>
      <c r="J508">
        <v>56.556000000000012</v>
      </c>
      <c r="K508">
        <v>10020.146194594565</v>
      </c>
      <c r="L508">
        <v>1199.5952827000001</v>
      </c>
      <c r="M508">
        <v>1378.063920039195</v>
      </c>
      <c r="N508">
        <v>0.27664220503023812</v>
      </c>
      <c r="O508">
        <v>0.11759714933397178</v>
      </c>
      <c r="P508">
        <v>5.4808799641172514E-3</v>
      </c>
      <c r="Q508">
        <v>8722.4692064052597</v>
      </c>
      <c r="R508">
        <v>73.288499999999999</v>
      </c>
      <c r="S508">
        <v>54591.159472905019</v>
      </c>
      <c r="T508">
        <v>13.944206799156754</v>
      </c>
      <c r="U508">
        <v>16.368124367397339</v>
      </c>
      <c r="V508">
        <v>11.08</v>
      </c>
      <c r="W508">
        <v>108.26672226534298</v>
      </c>
      <c r="X508">
        <v>0.11651550127087712</v>
      </c>
      <c r="Y508">
        <v>0.14974877382826279</v>
      </c>
      <c r="Z508">
        <v>0.27428397911331825</v>
      </c>
      <c r="AA508">
        <v>165.04837327666826</v>
      </c>
      <c r="AB508">
        <v>6.102731805067144</v>
      </c>
      <c r="AC508">
        <v>1.2560330974222345</v>
      </c>
      <c r="AD508">
        <v>2.7266168201877607</v>
      </c>
      <c r="AE508">
        <v>1.1966277793476172</v>
      </c>
      <c r="AF508">
        <v>71.150000000000006</v>
      </c>
      <c r="AG508">
        <v>3.7431462040361733E-2</v>
      </c>
      <c r="AH508">
        <v>12.4915</v>
      </c>
      <c r="AI508">
        <v>3.7383975750094569</v>
      </c>
      <c r="AJ508">
        <v>4444.2685000000638</v>
      </c>
      <c r="AK508">
        <v>0.4609353181923222</v>
      </c>
      <c r="AL508">
        <v>12020120.107000001</v>
      </c>
      <c r="AM508">
        <v>1199.5952827000001</v>
      </c>
    </row>
    <row r="509" spans="1:39" ht="15" x14ac:dyDescent="0.25">
      <c r="A509" t="s">
        <v>689</v>
      </c>
      <c r="B509">
        <v>577097.85</v>
      </c>
      <c r="C509">
        <v>0.35290230957240376</v>
      </c>
      <c r="D509">
        <v>519503.25</v>
      </c>
      <c r="E509">
        <v>1.3909732959499585E-3</v>
      </c>
      <c r="F509">
        <v>0.66341489334949555</v>
      </c>
      <c r="G509">
        <v>35.200000000000003</v>
      </c>
      <c r="H509">
        <v>25.382000000000001</v>
      </c>
      <c r="I509">
        <v>0</v>
      </c>
      <c r="J509">
        <v>57.823000000000008</v>
      </c>
      <c r="K509">
        <v>10246.164453269537</v>
      </c>
      <c r="L509">
        <v>1085.9588130999998</v>
      </c>
      <c r="M509">
        <v>1288.9798326774232</v>
      </c>
      <c r="N509">
        <v>0.45360674590762706</v>
      </c>
      <c r="O509">
        <v>0.13402582311986577</v>
      </c>
      <c r="P509">
        <v>5.6969444194107796E-4</v>
      </c>
      <c r="Q509">
        <v>8632.340325594987</v>
      </c>
      <c r="R509">
        <v>69.458500000000001</v>
      </c>
      <c r="S509">
        <v>52130.094707415221</v>
      </c>
      <c r="T509">
        <v>14.554014267512255</v>
      </c>
      <c r="U509">
        <v>15.634642457006704</v>
      </c>
      <c r="V509">
        <v>8.3279999999999994</v>
      </c>
      <c r="W509">
        <v>130.39851262007687</v>
      </c>
      <c r="X509">
        <v>0.10984915207741802</v>
      </c>
      <c r="Y509">
        <v>0.18012090988548557</v>
      </c>
      <c r="Z509">
        <v>0.29613979472751156</v>
      </c>
      <c r="AA509">
        <v>181.28693982234046</v>
      </c>
      <c r="AB509">
        <v>5.9265260629912655</v>
      </c>
      <c r="AC509">
        <v>1.4190792128720378</v>
      </c>
      <c r="AD509">
        <v>2.9111555840232763</v>
      </c>
      <c r="AE509">
        <v>1.3678861558220556</v>
      </c>
      <c r="AF509">
        <v>91.35</v>
      </c>
      <c r="AG509">
        <v>7.7539618138410815E-3</v>
      </c>
      <c r="AH509">
        <v>9.7564999999999991</v>
      </c>
      <c r="AI509">
        <v>3.3087552565124674</v>
      </c>
      <c r="AJ509">
        <v>-8542.0420000000158</v>
      </c>
      <c r="AK509">
        <v>0.49692824866040136</v>
      </c>
      <c r="AL509">
        <v>11126912.588500001</v>
      </c>
      <c r="AM509">
        <v>1085.9588130999998</v>
      </c>
    </row>
    <row r="510" spans="1:39" ht="15" x14ac:dyDescent="0.25">
      <c r="A510" t="s">
        <v>690</v>
      </c>
      <c r="B510">
        <v>573078</v>
      </c>
      <c r="C510">
        <v>0.31443699422736138</v>
      </c>
      <c r="D510">
        <v>553736.35</v>
      </c>
      <c r="E510">
        <v>1.8482518212707285E-3</v>
      </c>
      <c r="F510">
        <v>0.62805552263246123</v>
      </c>
      <c r="G510">
        <v>23.4</v>
      </c>
      <c r="H510">
        <v>23.559000000000005</v>
      </c>
      <c r="I510">
        <v>0</v>
      </c>
      <c r="J510">
        <v>5.0455000000000183</v>
      </c>
      <c r="K510">
        <v>10665.179585927082</v>
      </c>
      <c r="L510">
        <v>874.57795579999981</v>
      </c>
      <c r="M510">
        <v>1070.6741779282659</v>
      </c>
      <c r="N510">
        <v>0.54097872918282863</v>
      </c>
      <c r="O510">
        <v>0.14094922354547643</v>
      </c>
      <c r="P510">
        <v>1.0870122482453724E-3</v>
      </c>
      <c r="Q510">
        <v>8711.8295675614372</v>
      </c>
      <c r="R510">
        <v>53.617999999999995</v>
      </c>
      <c r="S510">
        <v>51744.925360886264</v>
      </c>
      <c r="T510">
        <v>15.578723562982582</v>
      </c>
      <c r="U510">
        <v>16.311275239658325</v>
      </c>
      <c r="V510">
        <v>7.0185000000000004</v>
      </c>
      <c r="W510">
        <v>124.61038053715184</v>
      </c>
      <c r="X510">
        <v>0.11163109804766583</v>
      </c>
      <c r="Y510">
        <v>0.18864392778660508</v>
      </c>
      <c r="Z510">
        <v>0.30762207636310501</v>
      </c>
      <c r="AA510">
        <v>210.36603859024456</v>
      </c>
      <c r="AB510">
        <v>5.7304245562733209</v>
      </c>
      <c r="AC510">
        <v>1.3773343216573406</v>
      </c>
      <c r="AD510">
        <v>2.5335444976804733</v>
      </c>
      <c r="AE510">
        <v>1.4020539928209286</v>
      </c>
      <c r="AF510">
        <v>79.599999999999994</v>
      </c>
      <c r="AG510">
        <v>1.4903436541109589E-2</v>
      </c>
      <c r="AH510">
        <v>8.32</v>
      </c>
      <c r="AI510">
        <v>3.0995397007195487</v>
      </c>
      <c r="AJ510">
        <v>-7101.7699999999022</v>
      </c>
      <c r="AK510">
        <v>0.52148327630850366</v>
      </c>
      <c r="AL510">
        <v>9327530.9605</v>
      </c>
      <c r="AM510">
        <v>874.57795579999981</v>
      </c>
    </row>
    <row r="511" spans="1:39" ht="15" x14ac:dyDescent="0.25">
      <c r="A511" t="s">
        <v>691</v>
      </c>
      <c r="B511">
        <v>798068.4</v>
      </c>
      <c r="C511">
        <v>0.43134838670356696</v>
      </c>
      <c r="D511">
        <v>794016.65</v>
      </c>
      <c r="E511">
        <v>4.3101496371595899E-3</v>
      </c>
      <c r="F511">
        <v>0.61520898179202965</v>
      </c>
      <c r="G511">
        <v>20.3</v>
      </c>
      <c r="H511">
        <v>21.304500000000001</v>
      </c>
      <c r="I511">
        <v>0</v>
      </c>
      <c r="J511">
        <v>8.7879999999999967</v>
      </c>
      <c r="K511">
        <v>10719.551998565685</v>
      </c>
      <c r="L511">
        <v>833.3083052999998</v>
      </c>
      <c r="M511">
        <v>1014.0424555490433</v>
      </c>
      <c r="N511">
        <v>0.50934348157876208</v>
      </c>
      <c r="O511">
        <v>0.13970092366724909</v>
      </c>
      <c r="P511">
        <v>5.0998435668657427E-4</v>
      </c>
      <c r="Q511">
        <v>8808.9918332497055</v>
      </c>
      <c r="R511">
        <v>54.646499999999989</v>
      </c>
      <c r="S511">
        <v>48876.846728244273</v>
      </c>
      <c r="T511">
        <v>14.02560090765191</v>
      </c>
      <c r="U511">
        <v>15.249070028272628</v>
      </c>
      <c r="V511">
        <v>8.3230000000000004</v>
      </c>
      <c r="W511">
        <v>100.12114685810404</v>
      </c>
      <c r="X511">
        <v>0.10912223691758551</v>
      </c>
      <c r="Y511">
        <v>0.18704460531475089</v>
      </c>
      <c r="Z511">
        <v>0.30220137136183112</v>
      </c>
      <c r="AA511">
        <v>184.48304069723039</v>
      </c>
      <c r="AB511">
        <v>6.6451989917469607</v>
      </c>
      <c r="AC511">
        <v>1.5239859267390328</v>
      </c>
      <c r="AD511">
        <v>2.771131871366427</v>
      </c>
      <c r="AE511">
        <v>1.3914431738810322</v>
      </c>
      <c r="AF511">
        <v>80.650000000000006</v>
      </c>
      <c r="AG511">
        <v>2.1015523910636776E-2</v>
      </c>
      <c r="AH511">
        <v>6.9605000000000006</v>
      </c>
      <c r="AI511">
        <v>3.1315244087142555</v>
      </c>
      <c r="AJ511">
        <v>-17722.138999999966</v>
      </c>
      <c r="AK511">
        <v>0.52446841836233504</v>
      </c>
      <c r="AL511">
        <v>8932691.7094999999</v>
      </c>
      <c r="AM511">
        <v>833.3083052999998</v>
      </c>
    </row>
    <row r="512" spans="1:39" ht="15" x14ac:dyDescent="0.25">
      <c r="A512" t="s">
        <v>692</v>
      </c>
      <c r="B512">
        <v>537871</v>
      </c>
      <c r="C512">
        <v>0.4116874344037656</v>
      </c>
      <c r="D512">
        <v>520211.20000000001</v>
      </c>
      <c r="E512">
        <v>2.6397867976561801E-3</v>
      </c>
      <c r="F512">
        <v>0.66398380136608903</v>
      </c>
      <c r="G512">
        <v>33.631578947368418</v>
      </c>
      <c r="H512">
        <v>30.772500000000001</v>
      </c>
      <c r="I512">
        <v>0</v>
      </c>
      <c r="J512">
        <v>55.137500000000003</v>
      </c>
      <c r="K512">
        <v>10190.993170325915</v>
      </c>
      <c r="L512">
        <v>1211.2729167499997</v>
      </c>
      <c r="M512">
        <v>1453.867110186417</v>
      </c>
      <c r="N512">
        <v>0.42450061822535173</v>
      </c>
      <c r="O512">
        <v>0.13551395633481214</v>
      </c>
      <c r="P512">
        <v>5.1659881216443461E-4</v>
      </c>
      <c r="Q512">
        <v>8490.5105394517286</v>
      </c>
      <c r="R512">
        <v>76.205999999999989</v>
      </c>
      <c r="S512">
        <v>52278.898347899107</v>
      </c>
      <c r="T512">
        <v>12.881531637928774</v>
      </c>
      <c r="U512">
        <v>15.894718483452746</v>
      </c>
      <c r="V512">
        <v>10.403</v>
      </c>
      <c r="W512">
        <v>116.43496267903487</v>
      </c>
      <c r="X512">
        <v>0.11331650994603695</v>
      </c>
      <c r="Y512">
        <v>0.16221505098763916</v>
      </c>
      <c r="Z512">
        <v>0.28339329926848861</v>
      </c>
      <c r="AA512">
        <v>187.75640638462252</v>
      </c>
      <c r="AB512">
        <v>6.3624103366285691</v>
      </c>
      <c r="AC512">
        <v>1.5037763035384311</v>
      </c>
      <c r="AD512">
        <v>2.638647842083683</v>
      </c>
      <c r="AE512">
        <v>1.3015015805304142</v>
      </c>
      <c r="AF512">
        <v>84.8</v>
      </c>
      <c r="AG512">
        <v>1.5041838303560104E-2</v>
      </c>
      <c r="AH512">
        <v>9.2134999999999998</v>
      </c>
      <c r="AI512">
        <v>3.3787969681701235</v>
      </c>
      <c r="AJ512">
        <v>-5715.2059999998892</v>
      </c>
      <c r="AK512">
        <v>0.4919143256325102</v>
      </c>
      <c r="AL512">
        <v>12344074.022</v>
      </c>
      <c r="AM512">
        <v>1211.2729167499997</v>
      </c>
    </row>
    <row r="513" spans="1:39" ht="15" x14ac:dyDescent="0.25">
      <c r="A513" t="s">
        <v>693</v>
      </c>
      <c r="B513">
        <v>1105423.8999999999</v>
      </c>
      <c r="C513">
        <v>0.48544841277753287</v>
      </c>
      <c r="D513">
        <v>1148797.6000000001</v>
      </c>
      <c r="E513">
        <v>4.9764226911297709E-3</v>
      </c>
      <c r="F513">
        <v>0.63564714220006502</v>
      </c>
      <c r="G513">
        <v>24.526315789473685</v>
      </c>
      <c r="H513">
        <v>28.572999999999997</v>
      </c>
      <c r="I513">
        <v>0</v>
      </c>
      <c r="J513">
        <v>27.979500000000002</v>
      </c>
      <c r="K513">
        <v>10853.357102590995</v>
      </c>
      <c r="L513">
        <v>1271.1638605999997</v>
      </c>
      <c r="M513">
        <v>1619.2483947193186</v>
      </c>
      <c r="N513">
        <v>0.67878766699104187</v>
      </c>
      <c r="O513">
        <v>0.15808177582640756</v>
      </c>
      <c r="P513">
        <v>5.2619140673515146E-5</v>
      </c>
      <c r="Q513">
        <v>8520.246405673588</v>
      </c>
      <c r="R513">
        <v>80.727000000000004</v>
      </c>
      <c r="S513">
        <v>54117.882808725699</v>
      </c>
      <c r="T513">
        <v>13.463277466027474</v>
      </c>
      <c r="U513">
        <v>15.746452371573326</v>
      </c>
      <c r="V513">
        <v>10.111500000000001</v>
      </c>
      <c r="W513">
        <v>125.71466751718341</v>
      </c>
      <c r="X513">
        <v>0.11387737290286869</v>
      </c>
      <c r="Y513">
        <v>0.18111678963188127</v>
      </c>
      <c r="Z513">
        <v>0.30091670095364237</v>
      </c>
      <c r="AA513">
        <v>172.45282594529417</v>
      </c>
      <c r="AB513">
        <v>6.6702915437664618</v>
      </c>
      <c r="AC513">
        <v>1.5394583100305725</v>
      </c>
      <c r="AD513">
        <v>3.1806511209502233</v>
      </c>
      <c r="AE513">
        <v>1.4324729780064376</v>
      </c>
      <c r="AF513">
        <v>91.3</v>
      </c>
      <c r="AG513">
        <v>1.2731077093056157E-2</v>
      </c>
      <c r="AH513">
        <v>10.3415</v>
      </c>
      <c r="AI513">
        <v>2.9792214919340863</v>
      </c>
      <c r="AJ513">
        <v>-31593.691999999923</v>
      </c>
      <c r="AK513">
        <v>0.57934483904743428</v>
      </c>
      <c r="AL513">
        <v>13796395.315000003</v>
      </c>
      <c r="AM513">
        <v>1271.1638605999997</v>
      </c>
    </row>
    <row r="514" spans="1:39" ht="15" x14ac:dyDescent="0.25">
      <c r="A514" t="s">
        <v>694</v>
      </c>
      <c r="B514">
        <v>596496</v>
      </c>
      <c r="C514">
        <v>0.29992854478798864</v>
      </c>
      <c r="D514">
        <v>496058.3</v>
      </c>
      <c r="E514">
        <v>2.8597363953651121E-3</v>
      </c>
      <c r="F514">
        <v>0.66506605328949298</v>
      </c>
      <c r="G514">
        <v>31.578947368421051</v>
      </c>
      <c r="H514">
        <v>29.551499999999997</v>
      </c>
      <c r="I514">
        <v>0</v>
      </c>
      <c r="J514">
        <v>34.208500000000001</v>
      </c>
      <c r="K514">
        <v>10121.134333832941</v>
      </c>
      <c r="L514">
        <v>1099.0245109499999</v>
      </c>
      <c r="M514">
        <v>1322.2934688443479</v>
      </c>
      <c r="N514">
        <v>0.46662543027061881</v>
      </c>
      <c r="O514">
        <v>0.13421549886316486</v>
      </c>
      <c r="P514">
        <v>6.1082741404894973E-4</v>
      </c>
      <c r="Q514">
        <v>8412.1830543574833</v>
      </c>
      <c r="R514">
        <v>70.091499999999996</v>
      </c>
      <c r="S514">
        <v>52898.941191157261</v>
      </c>
      <c r="T514">
        <v>14.315573215011804</v>
      </c>
      <c r="U514">
        <v>15.679854346818082</v>
      </c>
      <c r="V514">
        <v>8.4260000000000002</v>
      </c>
      <c r="W514">
        <v>130.43253156301918</v>
      </c>
      <c r="X514">
        <v>0.11404575032279196</v>
      </c>
      <c r="Y514">
        <v>0.17069200024120146</v>
      </c>
      <c r="Z514">
        <v>0.29146999819929037</v>
      </c>
      <c r="AA514">
        <v>185.82187928044414</v>
      </c>
      <c r="AB514">
        <v>5.8939124524783715</v>
      </c>
      <c r="AC514">
        <v>1.5229562051837506</v>
      </c>
      <c r="AD514">
        <v>2.7401496135593089</v>
      </c>
      <c r="AE514">
        <v>1.3755228218998972</v>
      </c>
      <c r="AF514">
        <v>76.75</v>
      </c>
      <c r="AG514">
        <v>2.1440524122053391E-2</v>
      </c>
      <c r="AH514">
        <v>10.893500000000001</v>
      </c>
      <c r="AI514">
        <v>3.1959943393462416</v>
      </c>
      <c r="AJ514">
        <v>-12952.085499999986</v>
      </c>
      <c r="AK514">
        <v>0.50952836910126298</v>
      </c>
      <c r="AL514">
        <v>11123374.7115</v>
      </c>
      <c r="AM514">
        <v>1099.0245109499999</v>
      </c>
    </row>
    <row r="515" spans="1:39" ht="15" x14ac:dyDescent="0.25">
      <c r="A515" t="s">
        <v>695</v>
      </c>
      <c r="B515">
        <v>558752.4</v>
      </c>
      <c r="C515">
        <v>0.39870195695318855</v>
      </c>
      <c r="D515">
        <v>568020.6</v>
      </c>
      <c r="E515">
        <v>2.93822262558873E-3</v>
      </c>
      <c r="F515">
        <v>0.66628113052446636</v>
      </c>
      <c r="G515">
        <v>34.578947368421055</v>
      </c>
      <c r="H515">
        <v>29.160500000000003</v>
      </c>
      <c r="I515">
        <v>0</v>
      </c>
      <c r="J515">
        <v>65.291500000000013</v>
      </c>
      <c r="K515">
        <v>10133.387196636279</v>
      </c>
      <c r="L515">
        <v>1211.9209757499998</v>
      </c>
      <c r="M515">
        <v>1464.4011696271086</v>
      </c>
      <c r="N515">
        <v>0.43892977462561256</v>
      </c>
      <c r="O515">
        <v>0.14548567392431319</v>
      </c>
      <c r="P515">
        <v>7.6717064775995132E-4</v>
      </c>
      <c r="Q515">
        <v>8386.2706160820453</v>
      </c>
      <c r="R515">
        <v>75.915499999999994</v>
      </c>
      <c r="S515">
        <v>52789.815485638632</v>
      </c>
      <c r="T515">
        <v>13.297021029960943</v>
      </c>
      <c r="U515">
        <v>15.964078162562327</v>
      </c>
      <c r="V515">
        <v>10.190999999999999</v>
      </c>
      <c r="W515">
        <v>118.92071197625361</v>
      </c>
      <c r="X515">
        <v>0.11326210528421769</v>
      </c>
      <c r="Y515">
        <v>0.16387029028248454</v>
      </c>
      <c r="Z515">
        <v>0.28370708228961378</v>
      </c>
      <c r="AA515">
        <v>186.05771705573184</v>
      </c>
      <c r="AB515">
        <v>5.7764686406881101</v>
      </c>
      <c r="AC515">
        <v>1.4466789186528286</v>
      </c>
      <c r="AD515">
        <v>2.7120259770785262</v>
      </c>
      <c r="AE515">
        <v>1.3899965437360251</v>
      </c>
      <c r="AF515">
        <v>86.578947368421055</v>
      </c>
      <c r="AG515">
        <v>1.1738107007712549E-2</v>
      </c>
      <c r="AH515">
        <v>9.6694736842105264</v>
      </c>
      <c r="AI515">
        <v>3.5005982954326682</v>
      </c>
      <c r="AJ515">
        <v>-15021.790000000037</v>
      </c>
      <c r="AK515">
        <v>0.48873121512280349</v>
      </c>
      <c r="AL515">
        <v>12280864.499000002</v>
      </c>
      <c r="AM515">
        <v>1211.9209757499998</v>
      </c>
    </row>
    <row r="516" spans="1:39" ht="15" x14ac:dyDescent="0.25">
      <c r="A516" t="s">
        <v>696</v>
      </c>
      <c r="B516">
        <v>569216.94999999995</v>
      </c>
      <c r="C516">
        <v>0.33858372833511841</v>
      </c>
      <c r="D516">
        <v>577598.69999999995</v>
      </c>
      <c r="E516">
        <v>7.7413483017308698E-3</v>
      </c>
      <c r="F516">
        <v>0.69510207050968853</v>
      </c>
      <c r="G516">
        <v>45.157894736842103</v>
      </c>
      <c r="H516">
        <v>48.631500000000003</v>
      </c>
      <c r="I516">
        <v>0</v>
      </c>
      <c r="J516">
        <v>54.650000000000006</v>
      </c>
      <c r="K516">
        <v>10128.689258490454</v>
      </c>
      <c r="L516">
        <v>1665.7104292500001</v>
      </c>
      <c r="M516">
        <v>1963.3929359259594</v>
      </c>
      <c r="N516">
        <v>0.36859950863515317</v>
      </c>
      <c r="O516">
        <v>0.13258475595271296</v>
      </c>
      <c r="P516">
        <v>5.5589060603824028E-3</v>
      </c>
      <c r="Q516">
        <v>8593.014176524588</v>
      </c>
      <c r="R516">
        <v>102.4795</v>
      </c>
      <c r="S516">
        <v>55561.054196205077</v>
      </c>
      <c r="T516">
        <v>13.859357237301118</v>
      </c>
      <c r="U516">
        <v>16.254084272952149</v>
      </c>
      <c r="V516">
        <v>11.953999999999999</v>
      </c>
      <c r="W516">
        <v>139.34335195332108</v>
      </c>
      <c r="X516">
        <v>0.11339704788504527</v>
      </c>
      <c r="Y516">
        <v>0.15710441754158017</v>
      </c>
      <c r="Z516">
        <v>0.27851659441348975</v>
      </c>
      <c r="AA516">
        <v>167.21408782042059</v>
      </c>
      <c r="AB516">
        <v>5.7390669702841972</v>
      </c>
      <c r="AC516">
        <v>1.2866505469334124</v>
      </c>
      <c r="AD516">
        <v>2.7787158647938597</v>
      </c>
      <c r="AE516">
        <v>1.2267073458123512</v>
      </c>
      <c r="AF516">
        <v>67.25</v>
      </c>
      <c r="AG516">
        <v>3.1717595884402365E-2</v>
      </c>
      <c r="AH516">
        <v>20.835500000000003</v>
      </c>
      <c r="AI516">
        <v>3.5102976989073551</v>
      </c>
      <c r="AJ516">
        <v>6508.0204999999842</v>
      </c>
      <c r="AK516">
        <v>0.4746890159056405</v>
      </c>
      <c r="AL516">
        <v>16871463.3325</v>
      </c>
      <c r="AM516">
        <v>1665.7104292500001</v>
      </c>
    </row>
    <row r="517" spans="1:39" ht="15" x14ac:dyDescent="0.25">
      <c r="A517" t="s">
        <v>697</v>
      </c>
      <c r="B517">
        <v>485091.4</v>
      </c>
      <c r="C517">
        <v>0.46188043952222968</v>
      </c>
      <c r="D517">
        <v>451212.3</v>
      </c>
      <c r="E517">
        <v>3.0495897025665346E-3</v>
      </c>
      <c r="F517">
        <v>0.66430838419360982</v>
      </c>
      <c r="G517">
        <v>30.4</v>
      </c>
      <c r="H517">
        <v>20.277999999999999</v>
      </c>
      <c r="I517">
        <v>0</v>
      </c>
      <c r="J517">
        <v>44.244499999999988</v>
      </c>
      <c r="K517">
        <v>10554.148998824614</v>
      </c>
      <c r="L517">
        <v>944.88622754999994</v>
      </c>
      <c r="M517">
        <v>1115.8150867742131</v>
      </c>
      <c r="N517">
        <v>0.3519407684269617</v>
      </c>
      <c r="O517">
        <v>0.1439589146649955</v>
      </c>
      <c r="P517">
        <v>1.6626611799322336E-3</v>
      </c>
      <c r="Q517">
        <v>8937.3859080272014</v>
      </c>
      <c r="R517">
        <v>63.105499999999992</v>
      </c>
      <c r="S517">
        <v>52775.702814017823</v>
      </c>
      <c r="T517">
        <v>13.668380727511868</v>
      </c>
      <c r="U517">
        <v>14.973120053719569</v>
      </c>
      <c r="V517">
        <v>9.2465000000000011</v>
      </c>
      <c r="W517">
        <v>102.18852836749039</v>
      </c>
      <c r="X517">
        <v>0.11752813668943135</v>
      </c>
      <c r="Y517">
        <v>0.16262304750105611</v>
      </c>
      <c r="Z517">
        <v>0.28838751588755168</v>
      </c>
      <c r="AA517">
        <v>183.31005887249478</v>
      </c>
      <c r="AB517">
        <v>5.9154443191288593</v>
      </c>
      <c r="AC517">
        <v>1.3684507596828421</v>
      </c>
      <c r="AD517">
        <v>2.5060702199649376</v>
      </c>
      <c r="AE517">
        <v>1.3643997953405627</v>
      </c>
      <c r="AF517">
        <v>98.1</v>
      </c>
      <c r="AG517">
        <v>3.3004441145678493E-2</v>
      </c>
      <c r="AH517">
        <v>5.6049999999999995</v>
      </c>
      <c r="AI517">
        <v>3.4304915861561476</v>
      </c>
      <c r="AJ517">
        <v>3378.6924999999464</v>
      </c>
      <c r="AK517">
        <v>0.49602297516075999</v>
      </c>
      <c r="AL517">
        <v>9972470.0325000007</v>
      </c>
      <c r="AM517">
        <v>944.88622754999994</v>
      </c>
    </row>
    <row r="518" spans="1:39" ht="15" x14ac:dyDescent="0.25">
      <c r="A518" t="s">
        <v>698</v>
      </c>
      <c r="B518">
        <v>742461.5</v>
      </c>
      <c r="C518">
        <v>0.41339952142218667</v>
      </c>
      <c r="D518">
        <v>758151.95</v>
      </c>
      <c r="E518">
        <v>4.736414663801862E-3</v>
      </c>
      <c r="F518">
        <v>0.67589300288146037</v>
      </c>
      <c r="G518">
        <v>23.9</v>
      </c>
      <c r="H518">
        <v>23.352000000000004</v>
      </c>
      <c r="I518">
        <v>0</v>
      </c>
      <c r="J518">
        <v>34.731000000000009</v>
      </c>
      <c r="K518">
        <v>11266.028458718658</v>
      </c>
      <c r="L518">
        <v>892.77180755000006</v>
      </c>
      <c r="M518">
        <v>1053.5391572221936</v>
      </c>
      <c r="N518">
        <v>0.33788998784340019</v>
      </c>
      <c r="O518">
        <v>0.14095827011534759</v>
      </c>
      <c r="P518">
        <v>6.9674299719098467E-3</v>
      </c>
      <c r="Q518">
        <v>9546.8616634234386</v>
      </c>
      <c r="R518">
        <v>59.264500000000012</v>
      </c>
      <c r="S518">
        <v>55412.515030077026</v>
      </c>
      <c r="T518">
        <v>14.771068683613294</v>
      </c>
      <c r="U518">
        <v>15.064192012925108</v>
      </c>
      <c r="V518">
        <v>8.4379999999999988</v>
      </c>
      <c r="W518">
        <v>105.80372215572412</v>
      </c>
      <c r="X518">
        <v>0.11860005711874615</v>
      </c>
      <c r="Y518">
        <v>0.15989369905513484</v>
      </c>
      <c r="Z518">
        <v>0.28462577182985588</v>
      </c>
      <c r="AA518">
        <v>187.87029180534071</v>
      </c>
      <c r="AB518">
        <v>5.7220823244912964</v>
      </c>
      <c r="AC518">
        <v>1.3123785052106034</v>
      </c>
      <c r="AD518">
        <v>2.5974737711007228</v>
      </c>
      <c r="AE518">
        <v>1.2458495224144501</v>
      </c>
      <c r="AF518">
        <v>80.349999999999994</v>
      </c>
      <c r="AG518">
        <v>4.5899350862482674E-2</v>
      </c>
      <c r="AH518">
        <v>7.4184999999999999</v>
      </c>
      <c r="AI518">
        <v>3.821791043113445</v>
      </c>
      <c r="AJ518">
        <v>2199.4809999999125</v>
      </c>
      <c r="AK518">
        <v>0.51334973034640674</v>
      </c>
      <c r="AL518">
        <v>10057992.591000002</v>
      </c>
      <c r="AM518">
        <v>892.77180755000006</v>
      </c>
    </row>
    <row r="519" spans="1:39" ht="15" x14ac:dyDescent="0.25">
      <c r="A519" t="s">
        <v>699</v>
      </c>
      <c r="B519">
        <v>396638.45</v>
      </c>
      <c r="C519">
        <v>0.54072804871160807</v>
      </c>
      <c r="D519">
        <v>391711.7</v>
      </c>
      <c r="E519">
        <v>1.166871824779497E-3</v>
      </c>
      <c r="F519">
        <v>0.64826414524013165</v>
      </c>
      <c r="G519">
        <v>17.2</v>
      </c>
      <c r="H519">
        <v>9.1126315789473669</v>
      </c>
      <c r="I519">
        <v>0</v>
      </c>
      <c r="J519">
        <v>58.55899999999999</v>
      </c>
      <c r="K519">
        <v>10666.520114400313</v>
      </c>
      <c r="L519">
        <v>623.80497830000002</v>
      </c>
      <c r="M519">
        <v>722.37586248081368</v>
      </c>
      <c r="N519">
        <v>0.29167519670305903</v>
      </c>
      <c r="O519">
        <v>0.13497922921273356</v>
      </c>
      <c r="P519">
        <v>1.3289240689600952E-3</v>
      </c>
      <c r="Q519">
        <v>9211.0336101889425</v>
      </c>
      <c r="R519">
        <v>43.464500000000001</v>
      </c>
      <c r="S519">
        <v>50600.622552427849</v>
      </c>
      <c r="T519">
        <v>15.221617641983691</v>
      </c>
      <c r="U519">
        <v>14.352056926917372</v>
      </c>
      <c r="V519">
        <v>6.1234999999999999</v>
      </c>
      <c r="W519">
        <v>101.8706586592635</v>
      </c>
      <c r="X519">
        <v>0.11454314134975678</v>
      </c>
      <c r="Y519">
        <v>0.1553775388159912</v>
      </c>
      <c r="Z519">
        <v>0.27562214850868083</v>
      </c>
      <c r="AA519">
        <v>210.24455488863802</v>
      </c>
      <c r="AB519">
        <v>5.6756664844348075</v>
      </c>
      <c r="AC519">
        <v>1.3930071421164516</v>
      </c>
      <c r="AD519">
        <v>2.5540546245718696</v>
      </c>
      <c r="AE519">
        <v>1.2957252001005022</v>
      </c>
      <c r="AF519">
        <v>74</v>
      </c>
      <c r="AG519">
        <v>2.5227587965739151E-2</v>
      </c>
      <c r="AH519">
        <v>4.6070000000000002</v>
      </c>
      <c r="AI519">
        <v>4.8463681467732727</v>
      </c>
      <c r="AJ519">
        <v>-4923.3800000000338</v>
      </c>
      <c r="AK519">
        <v>0.55557783967467611</v>
      </c>
      <c r="AL519">
        <v>6653828.3485000003</v>
      </c>
      <c r="AM519">
        <v>623.80497830000002</v>
      </c>
    </row>
    <row r="520" spans="1:39" ht="15" x14ac:dyDescent="0.25">
      <c r="A520" t="s">
        <v>700</v>
      </c>
      <c r="B520">
        <v>613668.4</v>
      </c>
      <c r="C520">
        <v>0.43394028241411919</v>
      </c>
      <c r="D520">
        <v>622875.6</v>
      </c>
      <c r="E520">
        <v>1.3220853243275821E-3</v>
      </c>
      <c r="F520">
        <v>0.64071748851256993</v>
      </c>
      <c r="G520">
        <v>24.65</v>
      </c>
      <c r="H520">
        <v>15.778000000000002</v>
      </c>
      <c r="I520">
        <v>0</v>
      </c>
      <c r="J520">
        <v>11.045500000000004</v>
      </c>
      <c r="K520">
        <v>11015.182427676096</v>
      </c>
      <c r="L520">
        <v>692.68336885000008</v>
      </c>
      <c r="M520">
        <v>815.55200528509192</v>
      </c>
      <c r="N520">
        <v>0.35142374791549758</v>
      </c>
      <c r="O520">
        <v>0.14007008066482179</v>
      </c>
      <c r="P520">
        <v>2.8466568401572211E-3</v>
      </c>
      <c r="Q520">
        <v>9355.6678458938659</v>
      </c>
      <c r="R520">
        <v>46.751999999999995</v>
      </c>
      <c r="S520">
        <v>53815.671295987348</v>
      </c>
      <c r="T520">
        <v>14.346979808350445</v>
      </c>
      <c r="U520">
        <v>14.816122708119439</v>
      </c>
      <c r="V520">
        <v>6.8390000000000004</v>
      </c>
      <c r="W520">
        <v>101.28430601696154</v>
      </c>
      <c r="X520">
        <v>0.11406980756178522</v>
      </c>
      <c r="Y520">
        <v>0.15975035088880377</v>
      </c>
      <c r="Z520">
        <v>0.2787445642455505</v>
      </c>
      <c r="AA520">
        <v>189.20932116154415</v>
      </c>
      <c r="AB520">
        <v>5.7901729141479823</v>
      </c>
      <c r="AC520">
        <v>1.4299607552600047</v>
      </c>
      <c r="AD520">
        <v>2.5425796807087324</v>
      </c>
      <c r="AE520">
        <v>1.3474789322937646</v>
      </c>
      <c r="AF520">
        <v>76.5</v>
      </c>
      <c r="AG520">
        <v>4.1167739929968319E-2</v>
      </c>
      <c r="AH520">
        <v>4.9329999999999998</v>
      </c>
      <c r="AI520">
        <v>3.7052489214190976</v>
      </c>
      <c r="AJ520">
        <v>-9520.4950000000536</v>
      </c>
      <c r="AK520">
        <v>0.55080681791978059</v>
      </c>
      <c r="AL520">
        <v>7630033.6725000013</v>
      </c>
      <c r="AM520">
        <v>692.68336885000008</v>
      </c>
    </row>
    <row r="521" spans="1:39" ht="15" x14ac:dyDescent="0.25">
      <c r="A521" t="s">
        <v>701</v>
      </c>
      <c r="B521">
        <v>689881.21052631584</v>
      </c>
      <c r="C521">
        <v>0.42069708816546114</v>
      </c>
      <c r="D521">
        <v>675201</v>
      </c>
      <c r="E521">
        <v>1.5268210648308718E-3</v>
      </c>
      <c r="F521">
        <v>0.68625452959812905</v>
      </c>
      <c r="G521">
        <v>47.45</v>
      </c>
      <c r="H521">
        <v>28.968421052631584</v>
      </c>
      <c r="I521">
        <v>0</v>
      </c>
      <c r="J521">
        <v>48.186499999999981</v>
      </c>
      <c r="K521">
        <v>9899.2274437427968</v>
      </c>
      <c r="L521">
        <v>1203.8364214000001</v>
      </c>
      <c r="M521">
        <v>1362.4359289164915</v>
      </c>
      <c r="N521">
        <v>0.23282895239540888</v>
      </c>
      <c r="O521">
        <v>0.10931679621136275</v>
      </c>
      <c r="P521">
        <v>3.5067218227959815E-3</v>
      </c>
      <c r="Q521">
        <v>8746.8704308005945</v>
      </c>
      <c r="R521">
        <v>72.256500000000003</v>
      </c>
      <c r="S521">
        <v>54844.414995536747</v>
      </c>
      <c r="T521">
        <v>14.273456367247238</v>
      </c>
      <c r="U521">
        <v>16.66059692069226</v>
      </c>
      <c r="V521">
        <v>8.7480000000000011</v>
      </c>
      <c r="W521">
        <v>137.61275964791955</v>
      </c>
      <c r="X521">
        <v>0.11332332872568868</v>
      </c>
      <c r="Y521">
        <v>0.15977185625464532</v>
      </c>
      <c r="Z521">
        <v>0.27939993856903395</v>
      </c>
      <c r="AA521">
        <v>168.72985929747679</v>
      </c>
      <c r="AB521">
        <v>5.8694506780738678</v>
      </c>
      <c r="AC521">
        <v>1.2449320670735953</v>
      </c>
      <c r="AD521">
        <v>2.7972424831930782</v>
      </c>
      <c r="AE521">
        <v>1.0753652855501008</v>
      </c>
      <c r="AF521">
        <v>61.1</v>
      </c>
      <c r="AG521">
        <v>2.9771735719949354E-2</v>
      </c>
      <c r="AH521">
        <v>12.738</v>
      </c>
      <c r="AI521">
        <v>4.4397102047147614</v>
      </c>
      <c r="AJ521">
        <v>-7714.7814999999828</v>
      </c>
      <c r="AK521">
        <v>0.41175144735398261</v>
      </c>
      <c r="AL521">
        <v>11917050.5405</v>
      </c>
      <c r="AM521">
        <v>1203.8364214000001</v>
      </c>
    </row>
    <row r="522" spans="1:39" ht="15" x14ac:dyDescent="0.25">
      <c r="A522" t="s">
        <v>702</v>
      </c>
      <c r="B522">
        <v>550065.6</v>
      </c>
      <c r="C522">
        <v>0.48548927430881267</v>
      </c>
      <c r="D522">
        <v>543311.94999999995</v>
      </c>
      <c r="E522">
        <v>1.6332677937728616E-3</v>
      </c>
      <c r="F522">
        <v>0.64547296612057281</v>
      </c>
      <c r="G522">
        <v>30.85</v>
      </c>
      <c r="H522">
        <v>16.173157894736843</v>
      </c>
      <c r="I522">
        <v>0</v>
      </c>
      <c r="J522">
        <v>37.612000000000009</v>
      </c>
      <c r="K522">
        <v>10137.844060724536</v>
      </c>
      <c r="L522">
        <v>787.39037380000002</v>
      </c>
      <c r="M522">
        <v>913.59182121230583</v>
      </c>
      <c r="N522">
        <v>0.27856557229859291</v>
      </c>
      <c r="O522">
        <v>0.12718211827598036</v>
      </c>
      <c r="P522">
        <v>1.7350316253002685E-3</v>
      </c>
      <c r="Q522">
        <v>8737.425882280304</v>
      </c>
      <c r="R522">
        <v>51.667500000000004</v>
      </c>
      <c r="S522">
        <v>53628.505316301344</v>
      </c>
      <c r="T522">
        <v>14.549765326365701</v>
      </c>
      <c r="U522">
        <v>15.239567886969564</v>
      </c>
      <c r="V522">
        <v>6.5490000000000013</v>
      </c>
      <c r="W522">
        <v>120.23062663001986</v>
      </c>
      <c r="X522">
        <v>0.11418173609248269</v>
      </c>
      <c r="Y522">
        <v>0.15505581202326243</v>
      </c>
      <c r="Z522">
        <v>0.27456353477100437</v>
      </c>
      <c r="AA522">
        <v>183.68283993872723</v>
      </c>
      <c r="AB522">
        <v>5.6526621567709627</v>
      </c>
      <c r="AC522">
        <v>1.3260627490404833</v>
      </c>
      <c r="AD522">
        <v>2.5941586951817084</v>
      </c>
      <c r="AE522">
        <v>1.3016012654415612</v>
      </c>
      <c r="AF522">
        <v>70.3</v>
      </c>
      <c r="AG522">
        <v>2.426342144524021E-2</v>
      </c>
      <c r="AH522">
        <v>5.5765000000000002</v>
      </c>
      <c r="AI522">
        <v>4.3125582188673519</v>
      </c>
      <c r="AJ522">
        <v>6945.3545000000158</v>
      </c>
      <c r="AK522">
        <v>0.50897138192403268</v>
      </c>
      <c r="AL522">
        <v>7982440.8245000001</v>
      </c>
      <c r="AM522">
        <v>787.39037380000002</v>
      </c>
    </row>
    <row r="523" spans="1:39" ht="15" x14ac:dyDescent="0.25">
      <c r="A523" t="s">
        <v>703</v>
      </c>
      <c r="B523">
        <v>290587.34999999998</v>
      </c>
      <c r="C523">
        <v>0.44914086919261365</v>
      </c>
      <c r="D523">
        <v>252487.55</v>
      </c>
      <c r="E523">
        <v>1.5526714966623168E-3</v>
      </c>
      <c r="F523">
        <v>0.64759501062248792</v>
      </c>
      <c r="G523">
        <v>19.850000000000001</v>
      </c>
      <c r="H523">
        <v>15.110526315789471</v>
      </c>
      <c r="I523">
        <v>0</v>
      </c>
      <c r="J523">
        <v>41.054500000000004</v>
      </c>
      <c r="K523">
        <v>10517.432841335471</v>
      </c>
      <c r="L523">
        <v>763.53049505000013</v>
      </c>
      <c r="M523">
        <v>887.01990463644654</v>
      </c>
      <c r="N523">
        <v>0.33468957560531426</v>
      </c>
      <c r="O523">
        <v>0.12657114833857611</v>
      </c>
      <c r="P523">
        <v>2.8455615906444204E-3</v>
      </c>
      <c r="Q523">
        <v>9053.2136449534646</v>
      </c>
      <c r="R523">
        <v>49.692</v>
      </c>
      <c r="S523">
        <v>51396.001217499797</v>
      </c>
      <c r="T523">
        <v>14.891733075746597</v>
      </c>
      <c r="U523">
        <v>15.365259901996295</v>
      </c>
      <c r="V523">
        <v>6.3780000000000001</v>
      </c>
      <c r="W523">
        <v>119.71315381781123</v>
      </c>
      <c r="X523">
        <v>0.11406420510612901</v>
      </c>
      <c r="Y523">
        <v>0.16592759573933852</v>
      </c>
      <c r="Z523">
        <v>0.28624165845754912</v>
      </c>
      <c r="AA523">
        <v>195.31773906454663</v>
      </c>
      <c r="AB523">
        <v>6.1497355949683188</v>
      </c>
      <c r="AC523">
        <v>1.4509452592199943</v>
      </c>
      <c r="AD523">
        <v>2.5226433764128928</v>
      </c>
      <c r="AE523">
        <v>1.4153081588549326</v>
      </c>
      <c r="AF523">
        <v>88.94736842105263</v>
      </c>
      <c r="AG523">
        <v>2.1106260155385716E-2</v>
      </c>
      <c r="AH523">
        <v>5.2610526315789476</v>
      </c>
      <c r="AI523">
        <v>3.8892393891166388</v>
      </c>
      <c r="AJ523">
        <v>-8704.5705000000889</v>
      </c>
      <c r="AK523">
        <v>0.51885288481379821</v>
      </c>
      <c r="AL523">
        <v>8030380.703999999</v>
      </c>
      <c r="AM523">
        <v>763.53049505000013</v>
      </c>
    </row>
    <row r="524" spans="1:39" ht="15" x14ac:dyDescent="0.25">
      <c r="A524" t="s">
        <v>704</v>
      </c>
      <c r="B524">
        <v>473649.25</v>
      </c>
      <c r="C524">
        <v>0.42403265873490131</v>
      </c>
      <c r="D524">
        <v>439838.1</v>
      </c>
      <c r="E524">
        <v>8.1340796158858291E-3</v>
      </c>
      <c r="F524">
        <v>0.71076818921509299</v>
      </c>
      <c r="G524">
        <v>22</v>
      </c>
      <c r="H524">
        <v>12.418499999999998</v>
      </c>
      <c r="I524">
        <v>0</v>
      </c>
      <c r="J524">
        <v>64.242999999999995</v>
      </c>
      <c r="K524">
        <v>10618.354017863407</v>
      </c>
      <c r="L524">
        <v>887.81745835000004</v>
      </c>
      <c r="M524">
        <v>1027.4267339374287</v>
      </c>
      <c r="N524">
        <v>0.30757735673220776</v>
      </c>
      <c r="O524">
        <v>0.12072908939997981</v>
      </c>
      <c r="P524">
        <v>1.2227120617986888E-2</v>
      </c>
      <c r="Q524">
        <v>9175.5059164872055</v>
      </c>
      <c r="R524">
        <v>57.217000000000006</v>
      </c>
      <c r="S524">
        <v>55929.960086687504</v>
      </c>
      <c r="T524">
        <v>15.913102749182929</v>
      </c>
      <c r="U524">
        <v>15.516672638376701</v>
      </c>
      <c r="V524">
        <v>8.5195000000000007</v>
      </c>
      <c r="W524">
        <v>104.21004264921648</v>
      </c>
      <c r="X524">
        <v>0.11767192483188423</v>
      </c>
      <c r="Y524">
        <v>0.14955709468689043</v>
      </c>
      <c r="Z524">
        <v>0.27862876221392846</v>
      </c>
      <c r="AA524">
        <v>203.04038662972076</v>
      </c>
      <c r="AB524">
        <v>4.946011506533794</v>
      </c>
      <c r="AC524">
        <v>1.3032286528335297</v>
      </c>
      <c r="AD524">
        <v>2.2990661356641526</v>
      </c>
      <c r="AE524">
        <v>1.218095987398655</v>
      </c>
      <c r="AF524">
        <v>61.05263157894737</v>
      </c>
      <c r="AG524">
        <v>3.585334131152771E-2</v>
      </c>
      <c r="AH524">
        <v>16.793684210526315</v>
      </c>
      <c r="AI524">
        <v>3.8537705853957398</v>
      </c>
      <c r="AJ524">
        <v>-4428.9438888889272</v>
      </c>
      <c r="AK524">
        <v>0.50520270080221474</v>
      </c>
      <c r="AL524">
        <v>9427160.0760000013</v>
      </c>
      <c r="AM524">
        <v>887.81745835000004</v>
      </c>
    </row>
    <row r="525" spans="1:39" ht="15" x14ac:dyDescent="0.25">
      <c r="A525" t="s">
        <v>705</v>
      </c>
      <c r="B525">
        <v>530281.35</v>
      </c>
      <c r="C525">
        <v>0.35780540855710458</v>
      </c>
      <c r="D525">
        <v>492312.85</v>
      </c>
      <c r="E525">
        <v>1.3085882459825883E-3</v>
      </c>
      <c r="F525">
        <v>0.65360525456880547</v>
      </c>
      <c r="G525">
        <v>35</v>
      </c>
      <c r="H525">
        <v>21.959</v>
      </c>
      <c r="I525">
        <v>0</v>
      </c>
      <c r="J525">
        <v>39.390500000000003</v>
      </c>
      <c r="K525">
        <v>10459.50327175816</v>
      </c>
      <c r="L525">
        <v>894.36139034999997</v>
      </c>
      <c r="M525">
        <v>1062.4010169290789</v>
      </c>
      <c r="N525">
        <v>0.38863829448627762</v>
      </c>
      <c r="O525">
        <v>0.14388428468456191</v>
      </c>
      <c r="P525">
        <v>8.1315372940618134E-4</v>
      </c>
      <c r="Q525">
        <v>8805.1270089517147</v>
      </c>
      <c r="R525">
        <v>58.29</v>
      </c>
      <c r="S525">
        <v>52363.421310087499</v>
      </c>
      <c r="T525">
        <v>14.710070337965346</v>
      </c>
      <c r="U525">
        <v>15.343307434379826</v>
      </c>
      <c r="V525">
        <v>7.5019999999999998</v>
      </c>
      <c r="W525">
        <v>119.21639434150893</v>
      </c>
      <c r="X525">
        <v>0.11719184671177729</v>
      </c>
      <c r="Y525">
        <v>0.16616860667415181</v>
      </c>
      <c r="Z525">
        <v>0.29127175875799638</v>
      </c>
      <c r="AA525">
        <v>198.27152861619504</v>
      </c>
      <c r="AB525">
        <v>5.5168215138862573</v>
      </c>
      <c r="AC525">
        <v>1.3491672108608759</v>
      </c>
      <c r="AD525">
        <v>2.5699668577267683</v>
      </c>
      <c r="AE525">
        <v>1.535216179585869</v>
      </c>
      <c r="AF525">
        <v>93.55</v>
      </c>
      <c r="AG525">
        <v>1.7779758120881645E-2</v>
      </c>
      <c r="AH525">
        <v>6.0039999999999978</v>
      </c>
      <c r="AI525">
        <v>3.4854067136693669</v>
      </c>
      <c r="AJ525">
        <v>511.32799999997951</v>
      </c>
      <c r="AK525">
        <v>0.48959577222379552</v>
      </c>
      <c r="AL525">
        <v>9354575.8884999994</v>
      </c>
      <c r="AM525">
        <v>894.36139034999997</v>
      </c>
    </row>
    <row r="526" spans="1:39" ht="15" x14ac:dyDescent="0.25">
      <c r="A526" t="s">
        <v>706</v>
      </c>
      <c r="B526">
        <v>769808.4</v>
      </c>
      <c r="C526">
        <v>0.47689055737539332</v>
      </c>
      <c r="D526">
        <v>759340.8</v>
      </c>
      <c r="E526">
        <v>2.1345994909754374E-3</v>
      </c>
      <c r="F526">
        <v>0.62862657942566436</v>
      </c>
      <c r="G526">
        <v>23.55</v>
      </c>
      <c r="H526">
        <v>17.375</v>
      </c>
      <c r="I526">
        <v>0</v>
      </c>
      <c r="J526">
        <v>18.178499999999985</v>
      </c>
      <c r="K526">
        <v>11250.091566786556</v>
      </c>
      <c r="L526">
        <v>665.3053721</v>
      </c>
      <c r="M526">
        <v>787.20772502147599</v>
      </c>
      <c r="N526">
        <v>0.38498715881629969</v>
      </c>
      <c r="O526">
        <v>0.13896769840917991</v>
      </c>
      <c r="P526">
        <v>1.0452106343363165E-3</v>
      </c>
      <c r="Q526">
        <v>9507.9686315270956</v>
      </c>
      <c r="R526">
        <v>44.278999999999996</v>
      </c>
      <c r="S526">
        <v>53132.563532713015</v>
      </c>
      <c r="T526">
        <v>15.948869667336657</v>
      </c>
      <c r="U526">
        <v>15.025302561033444</v>
      </c>
      <c r="V526">
        <v>6.2439999999999998</v>
      </c>
      <c r="W526">
        <v>106.55114863869312</v>
      </c>
      <c r="X526">
        <v>0.11327042811061198</v>
      </c>
      <c r="Y526">
        <v>0.16086329907513974</v>
      </c>
      <c r="Z526">
        <v>0.27985724448515303</v>
      </c>
      <c r="AA526">
        <v>215.22440071095289</v>
      </c>
      <c r="AB526">
        <v>5.5503634333275489</v>
      </c>
      <c r="AC526">
        <v>1.2508221561638926</v>
      </c>
      <c r="AD526">
        <v>2.4603128746116614</v>
      </c>
      <c r="AE526">
        <v>1.4304930240867169</v>
      </c>
      <c r="AF526">
        <v>79.25</v>
      </c>
      <c r="AG526">
        <v>3.1103671488321726E-2</v>
      </c>
      <c r="AH526">
        <v>5.6109999999999998</v>
      </c>
      <c r="AI526">
        <v>3.7497352455863928</v>
      </c>
      <c r="AJ526">
        <v>-4149.350999999966</v>
      </c>
      <c r="AK526">
        <v>0.54020640339606585</v>
      </c>
      <c r="AL526">
        <v>7484746.3560000006</v>
      </c>
      <c r="AM526">
        <v>665.3053721</v>
      </c>
    </row>
    <row r="527" spans="1:39" ht="15" x14ac:dyDescent="0.25">
      <c r="A527" t="s">
        <v>707</v>
      </c>
      <c r="B527">
        <v>693864.26315789472</v>
      </c>
      <c r="C527">
        <v>0.46704621408809249</v>
      </c>
      <c r="D527">
        <v>661423</v>
      </c>
      <c r="E527">
        <v>2.8791596896263665E-3</v>
      </c>
      <c r="F527">
        <v>0.67551071632989579</v>
      </c>
      <c r="G527">
        <v>17.55</v>
      </c>
      <c r="H527">
        <v>11.54529411764706</v>
      </c>
      <c r="I527">
        <v>0</v>
      </c>
      <c r="J527">
        <v>66.37</v>
      </c>
      <c r="K527">
        <v>10188.26390323709</v>
      </c>
      <c r="L527">
        <v>758.02546874999985</v>
      </c>
      <c r="M527">
        <v>862.50905246351454</v>
      </c>
      <c r="N527">
        <v>0.18821411737691041</v>
      </c>
      <c r="O527">
        <v>0.11262740945998062</v>
      </c>
      <c r="P527">
        <v>1.831993920059167E-3</v>
      </c>
      <c r="Q527">
        <v>8954.0666256678996</v>
      </c>
      <c r="R527">
        <v>46.213000000000001</v>
      </c>
      <c r="S527">
        <v>54877.831444723342</v>
      </c>
      <c r="T527">
        <v>15.944647609979876</v>
      </c>
      <c r="U527">
        <v>16.402862154588536</v>
      </c>
      <c r="V527">
        <v>6.1878947368421038</v>
      </c>
      <c r="W527">
        <v>128.9487911457004</v>
      </c>
      <c r="X527">
        <v>0.11239312988387185</v>
      </c>
      <c r="Y527">
        <v>0.16451508820961588</v>
      </c>
      <c r="Z527">
        <v>0.28155680115864451</v>
      </c>
      <c r="AA527">
        <v>203.66314373919246</v>
      </c>
      <c r="AB527">
        <v>5.3256642798360048</v>
      </c>
      <c r="AC527">
        <v>1.2065128737607431</v>
      </c>
      <c r="AD527">
        <v>2.4232897779110698</v>
      </c>
      <c r="AE527">
        <v>1.2725424608774816</v>
      </c>
      <c r="AF527">
        <v>58.6</v>
      </c>
      <c r="AG527">
        <v>1.9918713851281376E-2</v>
      </c>
      <c r="AH527">
        <v>6.3674999999999997</v>
      </c>
      <c r="AI527">
        <v>11.397723570051559</v>
      </c>
      <c r="AJ527">
        <v>-4695.0904999999912</v>
      </c>
      <c r="AK527">
        <v>0.56912225835639729</v>
      </c>
      <c r="AL527">
        <v>7722963.5209999997</v>
      </c>
      <c r="AM527">
        <v>758.02546874999985</v>
      </c>
    </row>
    <row r="528" spans="1:39" ht="15" x14ac:dyDescent="0.25">
      <c r="A528" t="s">
        <v>708</v>
      </c>
      <c r="B528">
        <v>470500.45</v>
      </c>
      <c r="C528">
        <v>0.29452805759802403</v>
      </c>
      <c r="D528">
        <v>542753.19999999995</v>
      </c>
      <c r="E528">
        <v>5.1347481463282253E-3</v>
      </c>
      <c r="F528">
        <v>0.67588948314200525</v>
      </c>
      <c r="G528">
        <v>32.299999999999997</v>
      </c>
      <c r="H528">
        <v>113.997</v>
      </c>
      <c r="I528">
        <v>4.8495000000000008</v>
      </c>
      <c r="J528">
        <v>-163.97999999999996</v>
      </c>
      <c r="K528">
        <v>11084.212898664802</v>
      </c>
      <c r="L528">
        <v>2093.2337646000001</v>
      </c>
      <c r="M528">
        <v>2729.5465331716778</v>
      </c>
      <c r="N528">
        <v>0.73601688246912378</v>
      </c>
      <c r="O528">
        <v>0.16587914872295767</v>
      </c>
      <c r="P528">
        <v>7.4424091869055844E-3</v>
      </c>
      <c r="Q528">
        <v>8500.2576111204562</v>
      </c>
      <c r="R528">
        <v>132.07350000000002</v>
      </c>
      <c r="S528">
        <v>55556.083109026382</v>
      </c>
      <c r="T528">
        <v>13.113910057657286</v>
      </c>
      <c r="U528">
        <v>15.849006534997553</v>
      </c>
      <c r="V528">
        <v>18.062000000000001</v>
      </c>
      <c r="W528">
        <v>115.8915825822168</v>
      </c>
      <c r="X528">
        <v>0.1082374819706908</v>
      </c>
      <c r="Y528">
        <v>0.16253350867802338</v>
      </c>
      <c r="Z528">
        <v>0.28591067161541805</v>
      </c>
      <c r="AA528">
        <v>174.79514528560935</v>
      </c>
      <c r="AB528">
        <v>6.0573234216237726</v>
      </c>
      <c r="AC528">
        <v>1.428425287472556</v>
      </c>
      <c r="AD528">
        <v>3.1338415060274056</v>
      </c>
      <c r="AE528">
        <v>1.2259945833947099</v>
      </c>
      <c r="AF528">
        <v>52.8</v>
      </c>
      <c r="AG528">
        <v>3.2976783915607336E-2</v>
      </c>
      <c r="AH528">
        <v>33.798499999999997</v>
      </c>
      <c r="AI528">
        <v>2.9823982282429875</v>
      </c>
      <c r="AJ528">
        <v>-2477.6939999999013</v>
      </c>
      <c r="AK528">
        <v>0.64254369932910194</v>
      </c>
      <c r="AL528">
        <v>23201848.693500001</v>
      </c>
      <c r="AM528">
        <v>2093.2337646000001</v>
      </c>
    </row>
    <row r="529" spans="1:39" ht="15" x14ac:dyDescent="0.25">
      <c r="A529" t="s">
        <v>709</v>
      </c>
      <c r="B529">
        <v>670845.05000000005</v>
      </c>
      <c r="C529">
        <v>0.35226758877424219</v>
      </c>
      <c r="D529">
        <v>675620.2</v>
      </c>
      <c r="E529">
        <v>2.0136591068452992E-3</v>
      </c>
      <c r="F529">
        <v>0.66399198830578754</v>
      </c>
      <c r="G529">
        <v>55.4</v>
      </c>
      <c r="H529">
        <v>30.704000000000001</v>
      </c>
      <c r="I529">
        <v>0</v>
      </c>
      <c r="J529">
        <v>13.874500000000012</v>
      </c>
      <c r="K529">
        <v>10225.147039333633</v>
      </c>
      <c r="L529">
        <v>1426.1932577499999</v>
      </c>
      <c r="M529">
        <v>1718.9517445644822</v>
      </c>
      <c r="N529">
        <v>0.45644718859981598</v>
      </c>
      <c r="O529">
        <v>0.14224504799584553</v>
      </c>
      <c r="P529">
        <v>5.9913133816664214E-3</v>
      </c>
      <c r="Q529">
        <v>8483.6795524442132</v>
      </c>
      <c r="R529">
        <v>86.623000000000005</v>
      </c>
      <c r="S529">
        <v>54689.74822506724</v>
      </c>
      <c r="T529">
        <v>15.01679692460432</v>
      </c>
      <c r="U529">
        <v>16.464371561248168</v>
      </c>
      <c r="V529">
        <v>9.8865000000000016</v>
      </c>
      <c r="W529">
        <v>144.2566386233753</v>
      </c>
      <c r="X529">
        <v>0.109593183732905</v>
      </c>
      <c r="Y529">
        <v>0.17968216244121055</v>
      </c>
      <c r="Z529">
        <v>0.29576740546604985</v>
      </c>
      <c r="AA529">
        <v>187.96782872394701</v>
      </c>
      <c r="AB529">
        <v>5.3213587738962227</v>
      </c>
      <c r="AC529">
        <v>1.2633748740340747</v>
      </c>
      <c r="AD529">
        <v>2.6840476752234284</v>
      </c>
      <c r="AE529">
        <v>1.3777390146499551</v>
      </c>
      <c r="AF529">
        <v>109.15</v>
      </c>
      <c r="AG529">
        <v>2.3087128060311813E-2</v>
      </c>
      <c r="AH529">
        <v>8.5920000000000005</v>
      </c>
      <c r="AI529">
        <v>3.0935112133325355</v>
      </c>
      <c r="AJ529">
        <v>-18090.155000000028</v>
      </c>
      <c r="AK529">
        <v>0.52587329267539762</v>
      </c>
      <c r="AL529">
        <v>14583035.767000001</v>
      </c>
      <c r="AM529">
        <v>1426.1932577499999</v>
      </c>
    </row>
    <row r="530" spans="1:39" ht="15" x14ac:dyDescent="0.25">
      <c r="A530" t="s">
        <v>710</v>
      </c>
      <c r="B530">
        <v>1973366.95</v>
      </c>
      <c r="C530">
        <v>0.32091283344180177</v>
      </c>
      <c r="D530">
        <v>2174051</v>
      </c>
      <c r="E530">
        <v>2.7962275586696592E-3</v>
      </c>
      <c r="F530">
        <v>0.77706813281631393</v>
      </c>
      <c r="G530">
        <v>76.89473684210526</v>
      </c>
      <c r="H530">
        <v>62.825499999999991</v>
      </c>
      <c r="I530">
        <v>0</v>
      </c>
      <c r="J530">
        <v>-22.96849999999997</v>
      </c>
      <c r="K530">
        <v>11254.773495185556</v>
      </c>
      <c r="L530">
        <v>4125.2040924999992</v>
      </c>
      <c r="M530">
        <v>4788.7362013566835</v>
      </c>
      <c r="N530">
        <v>0.16726009514400766</v>
      </c>
      <c r="O530">
        <v>0.11558214355184657</v>
      </c>
      <c r="P530">
        <v>1.7680059583621677E-2</v>
      </c>
      <c r="Q530">
        <v>9695.3007495686543</v>
      </c>
      <c r="R530">
        <v>241.83699999999999</v>
      </c>
      <c r="S530">
        <v>68101.138177780886</v>
      </c>
      <c r="T530">
        <v>13.900271670588038</v>
      </c>
      <c r="U530">
        <v>17.057787238925393</v>
      </c>
      <c r="V530">
        <v>23.855</v>
      </c>
      <c r="W530">
        <v>172.92827887235384</v>
      </c>
      <c r="X530">
        <v>0.11750636089604019</v>
      </c>
      <c r="Y530">
        <v>0.14812778624713283</v>
      </c>
      <c r="Z530">
        <v>0.27293199116087635</v>
      </c>
      <c r="AA530">
        <v>164.03663547950867</v>
      </c>
      <c r="AB530">
        <v>6.3485618543705593</v>
      </c>
      <c r="AC530">
        <v>1.338591240291267</v>
      </c>
      <c r="AD530">
        <v>3.2690380865768183</v>
      </c>
      <c r="AE530">
        <v>0.97151922153764247</v>
      </c>
      <c r="AF530">
        <v>39.6</v>
      </c>
      <c r="AG530">
        <v>9.1691352563820369E-2</v>
      </c>
      <c r="AH530">
        <v>84.473000000000013</v>
      </c>
      <c r="AI530">
        <v>4.9458068148323742</v>
      </c>
      <c r="AJ530">
        <v>4717.9824999996927</v>
      </c>
      <c r="AK530">
        <v>0.34333183453004845</v>
      </c>
      <c r="AL530">
        <v>46428237.682499997</v>
      </c>
      <c r="AM530">
        <v>4125.2040924999992</v>
      </c>
    </row>
    <row r="531" spans="1:39" ht="15" x14ac:dyDescent="0.25">
      <c r="A531" t="s">
        <v>711</v>
      </c>
      <c r="B531">
        <v>1893723.45</v>
      </c>
      <c r="C531">
        <v>0.35557169832471625</v>
      </c>
      <c r="D531">
        <v>1777199.95</v>
      </c>
      <c r="E531">
        <v>2.2750900558591229E-3</v>
      </c>
      <c r="F531">
        <v>0.74590808475094439</v>
      </c>
      <c r="G531">
        <v>94.736842105263165</v>
      </c>
      <c r="H531">
        <v>73.488000000000014</v>
      </c>
      <c r="I531">
        <v>0</v>
      </c>
      <c r="J531">
        <v>7.1674999999999898</v>
      </c>
      <c r="K531">
        <v>9777.8327554141306</v>
      </c>
      <c r="L531">
        <v>3232.5703608499998</v>
      </c>
      <c r="M531">
        <v>3725.4101182878162</v>
      </c>
      <c r="N531">
        <v>0.22439206811550017</v>
      </c>
      <c r="O531">
        <v>0.12048493355844168</v>
      </c>
      <c r="P531">
        <v>7.4285056377506901E-3</v>
      </c>
      <c r="Q531">
        <v>8484.3094732954414</v>
      </c>
      <c r="R531">
        <v>181.80799999999999</v>
      </c>
      <c r="S531">
        <v>59713.421559227332</v>
      </c>
      <c r="T531">
        <v>12.888871776819506</v>
      </c>
      <c r="U531">
        <v>17.780132672104642</v>
      </c>
      <c r="V531">
        <v>19.0215</v>
      </c>
      <c r="W531">
        <v>169.9429782535552</v>
      </c>
      <c r="X531">
        <v>0.11113318895714473</v>
      </c>
      <c r="Y531">
        <v>0.15733437717406962</v>
      </c>
      <c r="Z531">
        <v>0.27397374960423665</v>
      </c>
      <c r="AA531">
        <v>147.05287029699954</v>
      </c>
      <c r="AB531">
        <v>6.0611927454790715</v>
      </c>
      <c r="AC531">
        <v>1.3634799801202773</v>
      </c>
      <c r="AD531">
        <v>2.8746333132607735</v>
      </c>
      <c r="AE531">
        <v>1.1112666099069108</v>
      </c>
      <c r="AF531">
        <v>68.099999999999994</v>
      </c>
      <c r="AG531">
        <v>4.8862784667440158E-2</v>
      </c>
      <c r="AH531">
        <v>46.298500000000004</v>
      </c>
      <c r="AI531">
        <v>4.3816428221546078</v>
      </c>
      <c r="AJ531">
        <v>-14870.114500000025</v>
      </c>
      <c r="AK531">
        <v>0.36757084254112743</v>
      </c>
      <c r="AL531">
        <v>31607532.358499996</v>
      </c>
      <c r="AM531">
        <v>3232.5703608499998</v>
      </c>
    </row>
    <row r="532" spans="1:39" ht="15" x14ac:dyDescent="0.25">
      <c r="A532" t="s">
        <v>712</v>
      </c>
      <c r="B532">
        <v>497045.52173913043</v>
      </c>
      <c r="C532">
        <v>0.36104915829335027</v>
      </c>
      <c r="D532">
        <v>506688.69565217389</v>
      </c>
      <c r="E532">
        <v>3.9713867270252693E-3</v>
      </c>
      <c r="F532">
        <v>0.72468783834572059</v>
      </c>
      <c r="G532">
        <v>46.5</v>
      </c>
      <c r="H532">
        <v>37.508695652173913</v>
      </c>
      <c r="I532">
        <v>0</v>
      </c>
      <c r="J532">
        <v>87.77739130434783</v>
      </c>
      <c r="K532">
        <v>9949.716766062209</v>
      </c>
      <c r="L532">
        <v>1996.9400024782606</v>
      </c>
      <c r="M532">
        <v>2364.5836660814666</v>
      </c>
      <c r="N532">
        <v>0.37683040866701412</v>
      </c>
      <c r="O532">
        <v>0.13014679380281466</v>
      </c>
      <c r="P532">
        <v>1.5246443126047042E-3</v>
      </c>
      <c r="Q532">
        <v>8402.7423975251786</v>
      </c>
      <c r="R532">
        <v>118.54478260869566</v>
      </c>
      <c r="S532">
        <v>55500.508116837147</v>
      </c>
      <c r="T532">
        <v>14.040923811584687</v>
      </c>
      <c r="U532">
        <v>16.845448264644073</v>
      </c>
      <c r="V532">
        <v>14.757826086956522</v>
      </c>
      <c r="W532">
        <v>135.31396770173529</v>
      </c>
      <c r="X532">
        <v>0.1142950191887811</v>
      </c>
      <c r="Y532">
        <v>0.15887915152276003</v>
      </c>
      <c r="Z532">
        <v>0.2793184174386269</v>
      </c>
      <c r="AA532">
        <v>164.31575072108154</v>
      </c>
      <c r="AB532">
        <v>6.1209000365710162</v>
      </c>
      <c r="AC532">
        <v>1.4522834916310676</v>
      </c>
      <c r="AD532">
        <v>2.9188664853132922</v>
      </c>
      <c r="AE532">
        <v>1.2153596044212127</v>
      </c>
      <c r="AF532">
        <v>104.04347826086956</v>
      </c>
      <c r="AG532">
        <v>2.1976556323021791E-2</v>
      </c>
      <c r="AH532">
        <v>17.063043478260873</v>
      </c>
      <c r="AI532">
        <v>3.139793312647738</v>
      </c>
      <c r="AJ532">
        <v>22632.046086956514</v>
      </c>
      <c r="AK532">
        <v>0.53254934089447248</v>
      </c>
      <c r="AL532">
        <v>19868987.423478261</v>
      </c>
      <c r="AM532">
        <v>1996.9400024782606</v>
      </c>
    </row>
    <row r="533" spans="1:39" ht="15" x14ac:dyDescent="0.25">
      <c r="A533" t="s">
        <v>713</v>
      </c>
      <c r="B533">
        <v>652142.30000000005</v>
      </c>
      <c r="C533">
        <v>0.3209818355971148</v>
      </c>
      <c r="D533">
        <v>688532.8</v>
      </c>
      <c r="E533">
        <v>3.1739812525732247E-3</v>
      </c>
      <c r="F533">
        <v>0.71278283518776109</v>
      </c>
      <c r="G533">
        <v>39.5</v>
      </c>
      <c r="H533">
        <v>61.818499999999993</v>
      </c>
      <c r="I533">
        <v>0.05</v>
      </c>
      <c r="J533">
        <v>43.878000000000014</v>
      </c>
      <c r="K533">
        <v>9674.7095955716468</v>
      </c>
      <c r="L533">
        <v>2124.5904323999998</v>
      </c>
      <c r="M533">
        <v>2540.2505568234001</v>
      </c>
      <c r="N533">
        <v>0.42730308042217457</v>
      </c>
      <c r="O533">
        <v>0.14260723138894241</v>
      </c>
      <c r="P533">
        <v>1.0168780542607888E-2</v>
      </c>
      <c r="Q533">
        <v>8091.6409555693235</v>
      </c>
      <c r="R533">
        <v>126.78600000000002</v>
      </c>
      <c r="S533">
        <v>55162.134119697759</v>
      </c>
      <c r="T533">
        <v>14.304024103607654</v>
      </c>
      <c r="U533">
        <v>16.757295225024848</v>
      </c>
      <c r="V533">
        <v>13.552000000000001</v>
      </c>
      <c r="W533">
        <v>156.77320191853602</v>
      </c>
      <c r="X533">
        <v>0.11452690536729954</v>
      </c>
      <c r="Y533">
        <v>0.16567112962070635</v>
      </c>
      <c r="Z533">
        <v>0.28599634237535909</v>
      </c>
      <c r="AA533">
        <v>166.10340262210056</v>
      </c>
      <c r="AB533">
        <v>5.3763942366953748</v>
      </c>
      <c r="AC533">
        <v>1.3936067295793704</v>
      </c>
      <c r="AD533">
        <v>2.5509372921694626</v>
      </c>
      <c r="AE533">
        <v>1.2740588453252615</v>
      </c>
      <c r="AF533">
        <v>91.85</v>
      </c>
      <c r="AG533">
        <v>2.4567219097163411E-2</v>
      </c>
      <c r="AH533">
        <v>17.899000000000001</v>
      </c>
      <c r="AI533">
        <v>3.2962682452456717</v>
      </c>
      <c r="AJ533">
        <v>26890.052500000107</v>
      </c>
      <c r="AK533">
        <v>0.48140781811253175</v>
      </c>
      <c r="AL533">
        <v>20554795.442999996</v>
      </c>
      <c r="AM533">
        <v>2124.5904323999998</v>
      </c>
    </row>
    <row r="534" spans="1:39" ht="15" x14ac:dyDescent="0.25">
      <c r="A534" t="s">
        <v>714</v>
      </c>
      <c r="B534">
        <v>660116.25</v>
      </c>
      <c r="C534">
        <v>0.32379136087489258</v>
      </c>
      <c r="D534">
        <v>713746.65</v>
      </c>
      <c r="E534">
        <v>2.2035290448536218E-3</v>
      </c>
      <c r="F534">
        <v>0.69672421916473937</v>
      </c>
      <c r="G534">
        <v>40.4</v>
      </c>
      <c r="H534">
        <v>44.359000000000002</v>
      </c>
      <c r="I534">
        <v>0</v>
      </c>
      <c r="J534">
        <v>-24.427999999999969</v>
      </c>
      <c r="K534">
        <v>10454.356868135837</v>
      </c>
      <c r="L534">
        <v>1644.8444975999998</v>
      </c>
      <c r="M534">
        <v>2001.2479295513108</v>
      </c>
      <c r="N534">
        <v>0.49095444495105206</v>
      </c>
      <c r="O534">
        <v>0.14570047010503492</v>
      </c>
      <c r="P534">
        <v>1.6773920902709897E-3</v>
      </c>
      <c r="Q534">
        <v>8592.5342465465401</v>
      </c>
      <c r="R534">
        <v>101.114</v>
      </c>
      <c r="S534">
        <v>54317.134442312628</v>
      </c>
      <c r="T534">
        <v>14.449532211167591</v>
      </c>
      <c r="U534">
        <v>16.267228055462148</v>
      </c>
      <c r="V534">
        <v>11.4505</v>
      </c>
      <c r="W534">
        <v>143.64826842495958</v>
      </c>
      <c r="X534">
        <v>0.11391428900901675</v>
      </c>
      <c r="Y534">
        <v>0.17184974136846179</v>
      </c>
      <c r="Z534">
        <v>0.29296956683001718</v>
      </c>
      <c r="AA534">
        <v>193.89373917433835</v>
      </c>
      <c r="AB534">
        <v>5.6378180045750561</v>
      </c>
      <c r="AC534">
        <v>1.3192129200889049</v>
      </c>
      <c r="AD534">
        <v>2.6790714840367666</v>
      </c>
      <c r="AE534">
        <v>1.2847489408934325</v>
      </c>
      <c r="AF534">
        <v>93.05</v>
      </c>
      <c r="AG534">
        <v>2.6803042813021004E-2</v>
      </c>
      <c r="AH534">
        <v>10.099500000000001</v>
      </c>
      <c r="AI534">
        <v>3.1054764995109227</v>
      </c>
      <c r="AJ534">
        <v>2076.3169999999227</v>
      </c>
      <c r="AK534">
        <v>0.56081660756203455</v>
      </c>
      <c r="AL534">
        <v>17195791.370499998</v>
      </c>
      <c r="AM534">
        <v>1644.8444975999998</v>
      </c>
    </row>
    <row r="535" spans="1:39" ht="15" x14ac:dyDescent="0.25">
      <c r="A535" t="s">
        <v>715</v>
      </c>
      <c r="B535">
        <v>595516.40909090906</v>
      </c>
      <c r="C535">
        <v>0.35176293567883332</v>
      </c>
      <c r="D535">
        <v>569584.13043478259</v>
      </c>
      <c r="E535">
        <v>4.5497349221198091E-3</v>
      </c>
      <c r="F535">
        <v>0.71456410501279599</v>
      </c>
      <c r="G535">
        <v>46.636363636363633</v>
      </c>
      <c r="H535">
        <v>32.335652173913047</v>
      </c>
      <c r="I535">
        <v>0</v>
      </c>
      <c r="J535">
        <v>85.464347826086922</v>
      </c>
      <c r="K535">
        <v>9850.6638756977081</v>
      </c>
      <c r="L535">
        <v>1765.7100596956523</v>
      </c>
      <c r="M535">
        <v>2047.3740987875935</v>
      </c>
      <c r="N535">
        <v>0.32697438281544017</v>
      </c>
      <c r="O535">
        <v>0.11824511057996535</v>
      </c>
      <c r="P535">
        <v>1.2928828044999243E-3</v>
      </c>
      <c r="Q535">
        <v>8495.4754044705223</v>
      </c>
      <c r="R535">
        <v>105.66000000000001</v>
      </c>
      <c r="S535">
        <v>55311.025467249361</v>
      </c>
      <c r="T535">
        <v>13.688286464377125</v>
      </c>
      <c r="U535">
        <v>16.711244176563053</v>
      </c>
      <c r="V535">
        <v>13.189565217391305</v>
      </c>
      <c r="W535">
        <v>133.87174107660866</v>
      </c>
      <c r="X535">
        <v>0.1166652195272303</v>
      </c>
      <c r="Y535">
        <v>0.15397562008740068</v>
      </c>
      <c r="Z535">
        <v>0.2763455951536325</v>
      </c>
      <c r="AA535">
        <v>159.92401087145711</v>
      </c>
      <c r="AB535">
        <v>6.227141471843237</v>
      </c>
      <c r="AC535">
        <v>1.5397619006926697</v>
      </c>
      <c r="AD535">
        <v>2.9897682458400499</v>
      </c>
      <c r="AE535">
        <v>1.1937484518123604</v>
      </c>
      <c r="AF535">
        <v>86.434782608695656</v>
      </c>
      <c r="AG535">
        <v>2.2254304059888139E-2</v>
      </c>
      <c r="AH535">
        <v>16.676956521739129</v>
      </c>
      <c r="AI535">
        <v>3.1833491173784729</v>
      </c>
      <c r="AJ535">
        <v>8472.0039130435325</v>
      </c>
      <c r="AK535">
        <v>0.48957463608288138</v>
      </c>
      <c r="AL535">
        <v>17393416.300000001</v>
      </c>
      <c r="AM535">
        <v>1765.7100596956523</v>
      </c>
    </row>
    <row r="536" spans="1:39" ht="15" x14ac:dyDescent="0.25">
      <c r="A536" t="s">
        <v>716</v>
      </c>
      <c r="B536">
        <v>703492.25</v>
      </c>
      <c r="C536">
        <v>0.37816043616456824</v>
      </c>
      <c r="D536">
        <v>650939.75</v>
      </c>
      <c r="E536">
        <v>1.7876734237002334E-3</v>
      </c>
      <c r="F536">
        <v>0.64578941916556776</v>
      </c>
      <c r="G536">
        <v>31.3</v>
      </c>
      <c r="H536">
        <v>29.535500000000003</v>
      </c>
      <c r="I536">
        <v>0</v>
      </c>
      <c r="J536">
        <v>11.767000000000024</v>
      </c>
      <c r="K536">
        <v>10423.721186592695</v>
      </c>
      <c r="L536">
        <v>959.27523065000003</v>
      </c>
      <c r="M536">
        <v>1155.6714886345067</v>
      </c>
      <c r="N536">
        <v>0.45253222550722377</v>
      </c>
      <c r="O536">
        <v>0.13852198274728797</v>
      </c>
      <c r="P536">
        <v>1.4053837803009888E-3</v>
      </c>
      <c r="Q536">
        <v>8652.3009729301721</v>
      </c>
      <c r="R536">
        <v>61.877499999999998</v>
      </c>
      <c r="S536">
        <v>52919.433849137415</v>
      </c>
      <c r="T536">
        <v>14.193365924609108</v>
      </c>
      <c r="U536">
        <v>15.502811694881016</v>
      </c>
      <c r="V536">
        <v>8.2970000000000006</v>
      </c>
      <c r="W536">
        <v>115.61711831384837</v>
      </c>
      <c r="X536">
        <v>0.11437764319951754</v>
      </c>
      <c r="Y536">
        <v>0.16781247915570452</v>
      </c>
      <c r="Z536">
        <v>0.28885579132903855</v>
      </c>
      <c r="AA536">
        <v>196.94467652624152</v>
      </c>
      <c r="AB536">
        <v>5.6804572469956849</v>
      </c>
      <c r="AC536">
        <v>1.495729047874504</v>
      </c>
      <c r="AD536">
        <v>2.7091203559735484</v>
      </c>
      <c r="AE536">
        <v>1.3216613696071502</v>
      </c>
      <c r="AF536">
        <v>72.05</v>
      </c>
      <c r="AG536">
        <v>3.9902732855266132E-2</v>
      </c>
      <c r="AH536">
        <v>9.6695000000000011</v>
      </c>
      <c r="AI536">
        <v>3.2174946957189996</v>
      </c>
      <c r="AJ536">
        <v>-16394.466000000073</v>
      </c>
      <c r="AK536">
        <v>0.51807168313580532</v>
      </c>
      <c r="AL536">
        <v>9999217.5455000009</v>
      </c>
      <c r="AM536">
        <v>959.27523065000003</v>
      </c>
    </row>
    <row r="537" spans="1:39" ht="15" x14ac:dyDescent="0.25">
      <c r="A537" t="s">
        <v>717</v>
      </c>
      <c r="B537">
        <v>638002.05000000005</v>
      </c>
      <c r="C537">
        <v>0.32658622965791706</v>
      </c>
      <c r="D537">
        <v>636802.55000000005</v>
      </c>
      <c r="E537">
        <v>2.5277308033080453E-3</v>
      </c>
      <c r="F537">
        <v>0.74201890561134776</v>
      </c>
      <c r="G537">
        <v>82.368421052631575</v>
      </c>
      <c r="H537">
        <v>104.08250000000001</v>
      </c>
      <c r="I537">
        <v>0</v>
      </c>
      <c r="J537">
        <v>4.272500000000008</v>
      </c>
      <c r="K537">
        <v>10078.796470777632</v>
      </c>
      <c r="L537">
        <v>3634.3393767999996</v>
      </c>
      <c r="M537">
        <v>4362.3297968215065</v>
      </c>
      <c r="N537">
        <v>0.4089754010283766</v>
      </c>
      <c r="O537">
        <v>0.14097732801748625</v>
      </c>
      <c r="P537">
        <v>1.4551948777157474E-2</v>
      </c>
      <c r="Q537">
        <v>8396.8357713782443</v>
      </c>
      <c r="R537">
        <v>215.84</v>
      </c>
      <c r="S537">
        <v>58672.477190279824</v>
      </c>
      <c r="T537">
        <v>12.910489251297253</v>
      </c>
      <c r="U537">
        <v>16.838117942920672</v>
      </c>
      <c r="V537">
        <v>23.235499999999998</v>
      </c>
      <c r="W537">
        <v>156.41322015020114</v>
      </c>
      <c r="X537">
        <v>0.11527713924569012</v>
      </c>
      <c r="Y537">
        <v>0.15820290935893166</v>
      </c>
      <c r="Z537">
        <v>0.28004477577284032</v>
      </c>
      <c r="AA537">
        <v>157.05419632620377</v>
      </c>
      <c r="AB537">
        <v>5.7911351293583913</v>
      </c>
      <c r="AC537">
        <v>1.2907096423235762</v>
      </c>
      <c r="AD537">
        <v>2.9253150051704817</v>
      </c>
      <c r="AE537">
        <v>1.1959463104495724</v>
      </c>
      <c r="AF537">
        <v>54.6</v>
      </c>
      <c r="AG537">
        <v>4.0010608011139238E-2</v>
      </c>
      <c r="AH537">
        <v>40.270500000000006</v>
      </c>
      <c r="AI537">
        <v>3.4390223600954442</v>
      </c>
      <c r="AJ537">
        <v>17610.414999999804</v>
      </c>
      <c r="AK537">
        <v>0.45638991336956014</v>
      </c>
      <c r="AL537">
        <v>36629766.884499997</v>
      </c>
      <c r="AM537">
        <v>3634.3393767999996</v>
      </c>
    </row>
    <row r="538" spans="1:39" ht="15" x14ac:dyDescent="0.25">
      <c r="A538" t="s">
        <v>718</v>
      </c>
      <c r="B538">
        <v>1969003.65</v>
      </c>
      <c r="C538">
        <v>0.26452031434670098</v>
      </c>
      <c r="D538">
        <v>1963688.65</v>
      </c>
      <c r="E538">
        <v>2.4317610804875343E-3</v>
      </c>
      <c r="F538">
        <v>0.73383651924144799</v>
      </c>
      <c r="G538">
        <v>120.84210526315789</v>
      </c>
      <c r="H538">
        <v>358.90599999999995</v>
      </c>
      <c r="I538">
        <v>1.05</v>
      </c>
      <c r="J538">
        <v>-11.335999999999899</v>
      </c>
      <c r="K538">
        <v>10909.490347592377</v>
      </c>
      <c r="L538">
        <v>6366.2412469000001</v>
      </c>
      <c r="M538">
        <v>7887.8199817442264</v>
      </c>
      <c r="N538">
        <v>0.47398670648388619</v>
      </c>
      <c r="O538">
        <v>0.15057978201294167</v>
      </c>
      <c r="P538">
        <v>2.8158091320728704E-2</v>
      </c>
      <c r="Q538">
        <v>8805.0244039852005</v>
      </c>
      <c r="R538">
        <v>383.45400000000001</v>
      </c>
      <c r="S538">
        <v>61446.444638209541</v>
      </c>
      <c r="T538">
        <v>12.861255848159102</v>
      </c>
      <c r="U538">
        <v>16.602359727372775</v>
      </c>
      <c r="V538">
        <v>36.976500000000001</v>
      </c>
      <c r="W538">
        <v>172.16992540938165</v>
      </c>
      <c r="X538">
        <v>0.1166597226124482</v>
      </c>
      <c r="Y538">
        <v>0.15282927558643128</v>
      </c>
      <c r="Z538">
        <v>0.27521312977937468</v>
      </c>
      <c r="AA538">
        <v>145.13843634969521</v>
      </c>
      <c r="AB538">
        <v>6.4531584007252052</v>
      </c>
      <c r="AC538">
        <v>1.290880019000282</v>
      </c>
      <c r="AD538">
        <v>3.3504523779194568</v>
      </c>
      <c r="AE538">
        <v>0.82768165903867441</v>
      </c>
      <c r="AF538">
        <v>27.05</v>
      </c>
      <c r="AG538">
        <v>9.2857116742505338E-2</v>
      </c>
      <c r="AH538">
        <v>118.3425</v>
      </c>
      <c r="AI538">
        <v>3.1949744762040231</v>
      </c>
      <c r="AJ538">
        <v>175067.52350000013</v>
      </c>
      <c r="AK538">
        <v>0.46931875073753726</v>
      </c>
      <c r="AL538">
        <v>69452447.433500007</v>
      </c>
      <c r="AM538">
        <v>6366.2412469000001</v>
      </c>
    </row>
    <row r="539" spans="1:39" ht="15" x14ac:dyDescent="0.25">
      <c r="A539" t="s">
        <v>719</v>
      </c>
      <c r="B539">
        <v>637186.9</v>
      </c>
      <c r="C539">
        <v>0.32763288623916065</v>
      </c>
      <c r="D539">
        <v>633464.69999999995</v>
      </c>
      <c r="E539">
        <v>1.0381936420794161E-3</v>
      </c>
      <c r="F539">
        <v>0.65631405006297305</v>
      </c>
      <c r="G539">
        <v>57.2</v>
      </c>
      <c r="H539">
        <v>32.314</v>
      </c>
      <c r="I539">
        <v>0</v>
      </c>
      <c r="J539">
        <v>5.9465000000000146</v>
      </c>
      <c r="K539">
        <v>10135.489696601793</v>
      </c>
      <c r="L539">
        <v>1408.8466745999999</v>
      </c>
      <c r="M539">
        <v>1698.6040375251439</v>
      </c>
      <c r="N539">
        <v>0.45279511386937699</v>
      </c>
      <c r="O539">
        <v>0.14232979320260802</v>
      </c>
      <c r="P539">
        <v>5.758782127447272E-3</v>
      </c>
      <c r="Q539">
        <v>8406.5212604256667</v>
      </c>
      <c r="R539">
        <v>85.823499999999996</v>
      </c>
      <c r="S539">
        <v>54687.275594679777</v>
      </c>
      <c r="T539">
        <v>15.491095096331422</v>
      </c>
      <c r="U539">
        <v>16.415628290619701</v>
      </c>
      <c r="V539">
        <v>10.074999999999999</v>
      </c>
      <c r="W539">
        <v>139.83589822332507</v>
      </c>
      <c r="X539">
        <v>0.11357069133917311</v>
      </c>
      <c r="Y539">
        <v>0.17377846762277344</v>
      </c>
      <c r="Z539">
        <v>0.29431422984477279</v>
      </c>
      <c r="AA539">
        <v>189.17196938813004</v>
      </c>
      <c r="AB539">
        <v>5.3005328588372169</v>
      </c>
      <c r="AC539">
        <v>1.2717712407927078</v>
      </c>
      <c r="AD539">
        <v>2.6711857975350668</v>
      </c>
      <c r="AE539">
        <v>1.3496012404087636</v>
      </c>
      <c r="AF539">
        <v>103.2</v>
      </c>
      <c r="AG539">
        <v>2.2118421523640575E-2</v>
      </c>
      <c r="AH539">
        <v>9.8795000000000002</v>
      </c>
      <c r="AI539">
        <v>3.2145486473947451</v>
      </c>
      <c r="AJ539">
        <v>-26657.691999999923</v>
      </c>
      <c r="AK539">
        <v>0.50725317192330088</v>
      </c>
      <c r="AL539">
        <v>14279350.954500001</v>
      </c>
      <c r="AM539">
        <v>1408.8466745999999</v>
      </c>
    </row>
    <row r="540" spans="1:39" ht="15" x14ac:dyDescent="0.25">
      <c r="A540" t="s">
        <v>720</v>
      </c>
      <c r="B540">
        <v>396475.08695652173</v>
      </c>
      <c r="C540">
        <v>0.35447803606177603</v>
      </c>
      <c r="D540">
        <v>447166.69565217389</v>
      </c>
      <c r="E540">
        <v>4.7639182909095497E-3</v>
      </c>
      <c r="F540">
        <v>0.71496507523090747</v>
      </c>
      <c r="G540">
        <v>49.869565217391305</v>
      </c>
      <c r="H540">
        <v>29.73434782608696</v>
      </c>
      <c r="I540">
        <v>0</v>
      </c>
      <c r="J540">
        <v>83.205217391304359</v>
      </c>
      <c r="K540">
        <v>9881.3607644108361</v>
      </c>
      <c r="L540">
        <v>1590.9489032173913</v>
      </c>
      <c r="M540">
        <v>1849.2786161712615</v>
      </c>
      <c r="N540">
        <v>0.33768589408473099</v>
      </c>
      <c r="O540">
        <v>0.12058231627560539</v>
      </c>
      <c r="P540">
        <v>1.155982197150647E-3</v>
      </c>
      <c r="Q540">
        <v>8501.0121963032962</v>
      </c>
      <c r="R540">
        <v>96.272608695652195</v>
      </c>
      <c r="S540">
        <v>54816.041571262766</v>
      </c>
      <c r="T540">
        <v>13.207513085576737</v>
      </c>
      <c r="U540">
        <v>16.525457497956438</v>
      </c>
      <c r="V540">
        <v>12.840434782608694</v>
      </c>
      <c r="W540">
        <v>123.90148232147091</v>
      </c>
      <c r="X540">
        <v>0.11810012516063634</v>
      </c>
      <c r="Y540">
        <v>0.15400123676335362</v>
      </c>
      <c r="Z540">
        <v>0.27747034992185876</v>
      </c>
      <c r="AA540">
        <v>159.6183583648465</v>
      </c>
      <c r="AB540">
        <v>6.2774785827175279</v>
      </c>
      <c r="AC540">
        <v>1.4865924087874678</v>
      </c>
      <c r="AD540">
        <v>2.9995911964383897</v>
      </c>
      <c r="AE540">
        <v>1.2400018514151743</v>
      </c>
      <c r="AF540">
        <v>84.695652173913047</v>
      </c>
      <c r="AG540">
        <v>2.0662415459373296E-2</v>
      </c>
      <c r="AH540">
        <v>14.760869565217391</v>
      </c>
      <c r="AI540">
        <v>3.1309803349718099</v>
      </c>
      <c r="AJ540">
        <v>640.63521739153657</v>
      </c>
      <c r="AK540">
        <v>0.48955136532316673</v>
      </c>
      <c r="AL540">
        <v>15720740.070434783</v>
      </c>
      <c r="AM540">
        <v>1590.9489032173913</v>
      </c>
    </row>
    <row r="541" spans="1:39" ht="15" x14ac:dyDescent="0.25">
      <c r="A541" t="s">
        <v>721</v>
      </c>
      <c r="B541">
        <v>1136378.8</v>
      </c>
      <c r="C541">
        <v>0.37601650803475423</v>
      </c>
      <c r="D541">
        <v>872931.45</v>
      </c>
      <c r="E541">
        <v>4.0432447204507916E-3</v>
      </c>
      <c r="F541">
        <v>0.7335563286998098</v>
      </c>
      <c r="G541">
        <v>47.5</v>
      </c>
      <c r="H541">
        <v>69.157999999999987</v>
      </c>
      <c r="I541">
        <v>0</v>
      </c>
      <c r="J541">
        <v>27.128999999999991</v>
      </c>
      <c r="K541">
        <v>11438.616327779842</v>
      </c>
      <c r="L541">
        <v>2728.5429865500005</v>
      </c>
      <c r="M541">
        <v>3256.7747891426247</v>
      </c>
      <c r="N541">
        <v>0.31893806573314654</v>
      </c>
      <c r="O541">
        <v>0.12441411627867691</v>
      </c>
      <c r="P541">
        <v>2.3156394827368858E-2</v>
      </c>
      <c r="Q541">
        <v>9583.3327072691209</v>
      </c>
      <c r="R541">
        <v>170.99550000000002</v>
      </c>
      <c r="S541">
        <v>63867.374624478427</v>
      </c>
      <c r="T541">
        <v>13.541292022304681</v>
      </c>
      <c r="U541">
        <v>15.956811650306589</v>
      </c>
      <c r="V541">
        <v>19.256</v>
      </c>
      <c r="W541">
        <v>141.69832709545076</v>
      </c>
      <c r="X541">
        <v>0.11536567212186016</v>
      </c>
      <c r="Y541">
        <v>0.14822444505061202</v>
      </c>
      <c r="Z541">
        <v>0.27056860108517666</v>
      </c>
      <c r="AA541">
        <v>176.12506101933596</v>
      </c>
      <c r="AB541">
        <v>6.3860733620107011</v>
      </c>
      <c r="AC541">
        <v>1.2230386411988561</v>
      </c>
      <c r="AD541">
        <v>3.1163190697695708</v>
      </c>
      <c r="AE541">
        <v>1.0681229779091761</v>
      </c>
      <c r="AF541">
        <v>34.549999999999997</v>
      </c>
      <c r="AG541">
        <v>6.5168298208214612E-2</v>
      </c>
      <c r="AH541">
        <v>68.649500000000003</v>
      </c>
      <c r="AI541">
        <v>3.602168177015709</v>
      </c>
      <c r="AJ541">
        <v>12101.828500000061</v>
      </c>
      <c r="AK541">
        <v>0.39714123977008758</v>
      </c>
      <c r="AL541">
        <v>31210756.356999993</v>
      </c>
      <c r="AM541">
        <v>2728.5429865500005</v>
      </c>
    </row>
    <row r="542" spans="1:39" ht="15" x14ac:dyDescent="0.25">
      <c r="A542" t="s">
        <v>722</v>
      </c>
      <c r="B542">
        <v>364897.7</v>
      </c>
      <c r="C542">
        <v>0.37677665357286838</v>
      </c>
      <c r="D542">
        <v>548878.69999999995</v>
      </c>
      <c r="E542">
        <v>3.2548290299384552E-3</v>
      </c>
      <c r="F542">
        <v>0.77794024268555462</v>
      </c>
      <c r="G542">
        <v>50.1</v>
      </c>
      <c r="H542">
        <v>43.697999999999993</v>
      </c>
      <c r="I542">
        <v>0</v>
      </c>
      <c r="J542">
        <v>7.4230000000000018</v>
      </c>
      <c r="K542">
        <v>11876.850003963104</v>
      </c>
      <c r="L542">
        <v>3513.674027</v>
      </c>
      <c r="M542">
        <v>4097.4555053586173</v>
      </c>
      <c r="N542">
        <v>0.18859934746587689</v>
      </c>
      <c r="O542">
        <v>0.11037854973733451</v>
      </c>
      <c r="P542">
        <v>2.9392619152032683E-2</v>
      </c>
      <c r="Q542">
        <v>10184.705929551661</v>
      </c>
      <c r="R542">
        <v>212.46599999999998</v>
      </c>
      <c r="S542">
        <v>68704.114947803406</v>
      </c>
      <c r="T542">
        <v>14.071427899052084</v>
      </c>
      <c r="U542">
        <v>16.537582610864799</v>
      </c>
      <c r="V542">
        <v>22.450499999999998</v>
      </c>
      <c r="W542">
        <v>156.50760682390145</v>
      </c>
      <c r="X542">
        <v>0.11817475064394811</v>
      </c>
      <c r="Y542">
        <v>0.14279659945196052</v>
      </c>
      <c r="Z542">
        <v>0.26843442350661662</v>
      </c>
      <c r="AA542">
        <v>167.64267131032869</v>
      </c>
      <c r="AB542">
        <v>6.5507404586126929</v>
      </c>
      <c r="AC542">
        <v>1.4408337253542491</v>
      </c>
      <c r="AD542">
        <v>3.4538856782125942</v>
      </c>
      <c r="AE542">
        <v>0.92036274601500012</v>
      </c>
      <c r="AF542">
        <v>30.35</v>
      </c>
      <c r="AG542">
        <v>7.979670358549372E-2</v>
      </c>
      <c r="AH542">
        <v>86.633499999999998</v>
      </c>
      <c r="AI542">
        <v>5.1712320607898405</v>
      </c>
      <c r="AJ542">
        <v>22979.097499999916</v>
      </c>
      <c r="AK542">
        <v>0.33674351557724752</v>
      </c>
      <c r="AL542">
        <v>41731379.381499998</v>
      </c>
      <c r="AM542">
        <v>3513.674027</v>
      </c>
    </row>
    <row r="543" spans="1:39" ht="15" x14ac:dyDescent="0.25">
      <c r="A543" t="s">
        <v>723</v>
      </c>
      <c r="B543">
        <v>270382.25</v>
      </c>
      <c r="C543">
        <v>0.25728745600806285</v>
      </c>
      <c r="D543">
        <v>319536.65000000002</v>
      </c>
      <c r="E543">
        <v>2.9335749858727697E-3</v>
      </c>
      <c r="F543">
        <v>0.73034668727357654</v>
      </c>
      <c r="G543">
        <v>49.7</v>
      </c>
      <c r="H543">
        <v>62.834500000000006</v>
      </c>
      <c r="I543">
        <v>0</v>
      </c>
      <c r="J543">
        <v>72.935000000000031</v>
      </c>
      <c r="K543">
        <v>9487.6035582710592</v>
      </c>
      <c r="L543">
        <v>2210.6099676999997</v>
      </c>
      <c r="M543">
        <v>2654.6822688198517</v>
      </c>
      <c r="N543">
        <v>0.40786086839103497</v>
      </c>
      <c r="O543">
        <v>0.14282787572812045</v>
      </c>
      <c r="P543">
        <v>9.6906818538815154E-3</v>
      </c>
      <c r="Q543">
        <v>7900.527773828012</v>
      </c>
      <c r="R543">
        <v>133.31950000000001</v>
      </c>
      <c r="S543">
        <v>54887.407198796871</v>
      </c>
      <c r="T543">
        <v>13.964948863444583</v>
      </c>
      <c r="U543">
        <v>16.581295067113217</v>
      </c>
      <c r="V543">
        <v>15.3385</v>
      </c>
      <c r="W543">
        <v>144.12165255403073</v>
      </c>
      <c r="X543">
        <v>0.11348469526548595</v>
      </c>
      <c r="Y543">
        <v>0.16196725308789078</v>
      </c>
      <c r="Z543">
        <v>0.28209555733906672</v>
      </c>
      <c r="AA543">
        <v>154.95705031874127</v>
      </c>
      <c r="AB543">
        <v>5.7005328498413084</v>
      </c>
      <c r="AC543">
        <v>1.3397118169164408</v>
      </c>
      <c r="AD543">
        <v>2.7428181086768162</v>
      </c>
      <c r="AE543">
        <v>1.1945697179495147</v>
      </c>
      <c r="AF543">
        <v>54.75</v>
      </c>
      <c r="AG543">
        <v>2.3379130513515072E-2</v>
      </c>
      <c r="AH543">
        <v>24.155999999999999</v>
      </c>
      <c r="AI543">
        <v>3.3205469892087089</v>
      </c>
      <c r="AJ543">
        <v>13951.836499999976</v>
      </c>
      <c r="AK543">
        <v>0.45405567452693973</v>
      </c>
      <c r="AL543">
        <v>20973390.995500002</v>
      </c>
      <c r="AM543">
        <v>2210.6099676999997</v>
      </c>
    </row>
    <row r="544" spans="1:39" ht="15" x14ac:dyDescent="0.25">
      <c r="A544" t="s">
        <v>724</v>
      </c>
      <c r="B544">
        <v>857605</v>
      </c>
      <c r="C544">
        <v>0.37203177940803134</v>
      </c>
      <c r="D544">
        <v>929123.15</v>
      </c>
      <c r="E544">
        <v>2.468918284742376E-3</v>
      </c>
      <c r="F544">
        <v>0.6938006614231329</v>
      </c>
      <c r="G544">
        <v>47.210526315789473</v>
      </c>
      <c r="H544">
        <v>38.354500000000002</v>
      </c>
      <c r="I544">
        <v>0</v>
      </c>
      <c r="J544">
        <v>61.146500000000003</v>
      </c>
      <c r="K544">
        <v>9986.8491842857784</v>
      </c>
      <c r="L544">
        <v>1395.2738293</v>
      </c>
      <c r="M544">
        <v>1607.7135202486115</v>
      </c>
      <c r="N544">
        <v>0.30665078632963072</v>
      </c>
      <c r="O544">
        <v>0.12091603308050383</v>
      </c>
      <c r="P544">
        <v>2.6873438182963279E-3</v>
      </c>
      <c r="Q544">
        <v>8667.2091317893701</v>
      </c>
      <c r="R544">
        <v>84.5715</v>
      </c>
      <c r="S544">
        <v>54965.47116936557</v>
      </c>
      <c r="T544">
        <v>13.070005853035596</v>
      </c>
      <c r="U544">
        <v>16.498156344631465</v>
      </c>
      <c r="V544">
        <v>11.876000000000001</v>
      </c>
      <c r="W544">
        <v>117.48684989053551</v>
      </c>
      <c r="X544">
        <v>0.11634294910346707</v>
      </c>
      <c r="Y544">
        <v>0.1525790346987006</v>
      </c>
      <c r="Z544">
        <v>0.27607537093920875</v>
      </c>
      <c r="AA544">
        <v>164.83692675249694</v>
      </c>
      <c r="AB544">
        <v>5.9780330067069523</v>
      </c>
      <c r="AC544">
        <v>1.2322641027876324</v>
      </c>
      <c r="AD544">
        <v>2.7963314545051769</v>
      </c>
      <c r="AE544">
        <v>1.0816662183020083</v>
      </c>
      <c r="AF544">
        <v>55.9</v>
      </c>
      <c r="AG544">
        <v>3.4908042801101886E-2</v>
      </c>
      <c r="AH544">
        <v>16.996500000000005</v>
      </c>
      <c r="AI544">
        <v>3.5500028474658629</v>
      </c>
      <c r="AJ544">
        <v>12626.600999999966</v>
      </c>
      <c r="AK544">
        <v>0.43149236182695733</v>
      </c>
      <c r="AL544">
        <v>13934389.304000001</v>
      </c>
      <c r="AM544">
        <v>1395.2738293</v>
      </c>
    </row>
    <row r="545" spans="1:39" ht="15" x14ac:dyDescent="0.25">
      <c r="A545" t="s">
        <v>725</v>
      </c>
      <c r="B545">
        <v>795415.55</v>
      </c>
      <c r="C545">
        <v>0.31542212298290834</v>
      </c>
      <c r="D545">
        <v>750054.65</v>
      </c>
      <c r="E545">
        <v>2.6852244828224924E-3</v>
      </c>
      <c r="F545">
        <v>0.76669419715949305</v>
      </c>
      <c r="G545">
        <v>98.10526315789474</v>
      </c>
      <c r="H545">
        <v>72.516999999999996</v>
      </c>
      <c r="I545">
        <v>0</v>
      </c>
      <c r="J545">
        <v>-27.994000000000014</v>
      </c>
      <c r="K545">
        <v>10249.846602046353</v>
      </c>
      <c r="L545">
        <v>3755.3505363499999</v>
      </c>
      <c r="M545">
        <v>4334.0897961661876</v>
      </c>
      <c r="N545">
        <v>0.19179563804449906</v>
      </c>
      <c r="O545">
        <v>0.11546182054190757</v>
      </c>
      <c r="P545">
        <v>1.3899857841429226E-2</v>
      </c>
      <c r="Q545">
        <v>8881.1650761247984</v>
      </c>
      <c r="R545">
        <v>210.6105</v>
      </c>
      <c r="S545">
        <v>62639.335048822351</v>
      </c>
      <c r="T545">
        <v>13.351661004555803</v>
      </c>
      <c r="U545">
        <v>17.830784962525609</v>
      </c>
      <c r="V545">
        <v>21.148500000000002</v>
      </c>
      <c r="W545">
        <v>177.57053863630992</v>
      </c>
      <c r="X545">
        <v>0.11540763436276064</v>
      </c>
      <c r="Y545">
        <v>0.15016236751582093</v>
      </c>
      <c r="Z545">
        <v>0.27231012626773582</v>
      </c>
      <c r="AA545">
        <v>147.2922819443686</v>
      </c>
      <c r="AB545">
        <v>6.2080394719798075</v>
      </c>
      <c r="AC545">
        <v>1.2976652246114255</v>
      </c>
      <c r="AD545">
        <v>3.0168954529384968</v>
      </c>
      <c r="AE545">
        <v>0.9764011861037748</v>
      </c>
      <c r="AF545">
        <v>54.45</v>
      </c>
      <c r="AG545">
        <v>7.3456849260396237E-2</v>
      </c>
      <c r="AH545">
        <v>59.755500000000005</v>
      </c>
      <c r="AI545">
        <v>4.4298217359546639</v>
      </c>
      <c r="AJ545">
        <v>-11405.554500000319</v>
      </c>
      <c r="AK545">
        <v>0.3590328395753799</v>
      </c>
      <c r="AL545">
        <v>38491766.934500001</v>
      </c>
      <c r="AM545">
        <v>3755.3505363499999</v>
      </c>
    </row>
    <row r="546" spans="1:39" ht="15" x14ac:dyDescent="0.25">
      <c r="A546" t="s">
        <v>726</v>
      </c>
      <c r="B546">
        <v>1076694.05</v>
      </c>
      <c r="C546">
        <v>0.31948537184755199</v>
      </c>
      <c r="D546">
        <v>1033032.6</v>
      </c>
      <c r="E546">
        <v>4.2069356085658732E-3</v>
      </c>
      <c r="F546">
        <v>0.77394385377628294</v>
      </c>
      <c r="G546">
        <v>50.631578947368418</v>
      </c>
      <c r="H546">
        <v>33.920499999999997</v>
      </c>
      <c r="I546">
        <v>0</v>
      </c>
      <c r="J546">
        <v>-7.3634999999999984</v>
      </c>
      <c r="K546">
        <v>12020.79534345182</v>
      </c>
      <c r="L546">
        <v>3438.4042978500001</v>
      </c>
      <c r="M546">
        <v>3934.3490518690028</v>
      </c>
      <c r="N546">
        <v>9.5807382019033022E-2</v>
      </c>
      <c r="O546">
        <v>0.10315075791749508</v>
      </c>
      <c r="P546">
        <v>1.7256486369884264E-2</v>
      </c>
      <c r="Q546">
        <v>10505.512812307585</v>
      </c>
      <c r="R546">
        <v>206.8475</v>
      </c>
      <c r="S546">
        <v>70985.939196751235</v>
      </c>
      <c r="T546">
        <v>14.638562225794367</v>
      </c>
      <c r="U546">
        <v>16.622895117659148</v>
      </c>
      <c r="V546">
        <v>20.430500000000002</v>
      </c>
      <c r="W546">
        <v>168.2976088617508</v>
      </c>
      <c r="X546">
        <v>0.1167722147689626</v>
      </c>
      <c r="Y546">
        <v>0.13835785907145962</v>
      </c>
      <c r="Z546">
        <v>0.26182912747006221</v>
      </c>
      <c r="AA546">
        <v>168.33048119498645</v>
      </c>
      <c r="AB546">
        <v>6.4981577735899094</v>
      </c>
      <c r="AC546">
        <v>1.3651695667629742</v>
      </c>
      <c r="AD546">
        <v>3.1973588363274486</v>
      </c>
      <c r="AE546">
        <v>0.85408373907160762</v>
      </c>
      <c r="AF546">
        <v>23.25</v>
      </c>
      <c r="AG546">
        <v>8.3284243164608265E-2</v>
      </c>
      <c r="AH546">
        <v>96.738000000000014</v>
      </c>
      <c r="AI546">
        <v>10.621550042217978</v>
      </c>
      <c r="AJ546">
        <v>7280.4521052630153</v>
      </c>
      <c r="AK546">
        <v>0.2653439337522675</v>
      </c>
      <c r="AL546">
        <v>41332354.372500002</v>
      </c>
      <c r="AM546">
        <v>3438.4042978500001</v>
      </c>
    </row>
    <row r="547" spans="1:39" ht="15" x14ac:dyDescent="0.25">
      <c r="A547" t="s">
        <v>727</v>
      </c>
      <c r="B547">
        <v>642902.05263157899</v>
      </c>
      <c r="C547">
        <v>0.30935327226514769</v>
      </c>
      <c r="D547">
        <v>611685.1</v>
      </c>
      <c r="E547">
        <v>2.4464152499517437E-3</v>
      </c>
      <c r="F547">
        <v>0.67144839283565261</v>
      </c>
      <c r="G547">
        <v>33.9</v>
      </c>
      <c r="H547">
        <v>22.427</v>
      </c>
      <c r="I547">
        <v>0</v>
      </c>
      <c r="J547">
        <v>64.454500000000039</v>
      </c>
      <c r="K547">
        <v>10189.007921189677</v>
      </c>
      <c r="L547">
        <v>1098.0747589500002</v>
      </c>
      <c r="M547">
        <v>1298.6698583704172</v>
      </c>
      <c r="N547">
        <v>0.39397727506611296</v>
      </c>
      <c r="O547">
        <v>0.13425664728052711</v>
      </c>
      <c r="P547">
        <v>6.6478611228439966E-4</v>
      </c>
      <c r="Q547">
        <v>8615.1937267868598</v>
      </c>
      <c r="R547">
        <v>70.37</v>
      </c>
      <c r="S547">
        <v>52851.655893633659</v>
      </c>
      <c r="T547">
        <v>15.040500213159016</v>
      </c>
      <c r="U547">
        <v>15.604302386670458</v>
      </c>
      <c r="V547">
        <v>9.6104999999999983</v>
      </c>
      <c r="W547">
        <v>114.25781790229439</v>
      </c>
      <c r="X547">
        <v>0.11057110858739125</v>
      </c>
      <c r="Y547">
        <v>0.18018708428908786</v>
      </c>
      <c r="Z547">
        <v>0.29640218232148735</v>
      </c>
      <c r="AA547">
        <v>166.77061238991516</v>
      </c>
      <c r="AB547">
        <v>6.1497954557120593</v>
      </c>
      <c r="AC547">
        <v>1.4090383073786112</v>
      </c>
      <c r="AD547">
        <v>3.0693820422592899</v>
      </c>
      <c r="AE547">
        <v>1.3203960317846686</v>
      </c>
      <c r="AF547">
        <v>86.8</v>
      </c>
      <c r="AG547">
        <v>1.6398803860169363E-2</v>
      </c>
      <c r="AH547">
        <v>9.2910000000000004</v>
      </c>
      <c r="AI547">
        <v>3.4559629521054678</v>
      </c>
      <c r="AJ547">
        <v>-20093.449000000022</v>
      </c>
      <c r="AK547">
        <v>0.44085264934926827</v>
      </c>
      <c r="AL547">
        <v>11188292.416999999</v>
      </c>
      <c r="AM547">
        <v>1098.0747589500002</v>
      </c>
    </row>
    <row r="548" spans="1:39" ht="15" x14ac:dyDescent="0.25">
      <c r="A548" t="s">
        <v>728</v>
      </c>
      <c r="B548">
        <v>47931.1</v>
      </c>
      <c r="C548">
        <v>0.30233285503242574</v>
      </c>
      <c r="D548">
        <v>103560.8</v>
      </c>
      <c r="E548">
        <v>4.416441178780553E-3</v>
      </c>
      <c r="F548">
        <v>0.78121664971063975</v>
      </c>
      <c r="G548">
        <v>62.94736842105263</v>
      </c>
      <c r="H548">
        <v>70.788500000000013</v>
      </c>
      <c r="I548">
        <v>0</v>
      </c>
      <c r="J548">
        <v>-16.704499999999989</v>
      </c>
      <c r="K548">
        <v>10564.996795665373</v>
      </c>
      <c r="L548">
        <v>3899.8082925500007</v>
      </c>
      <c r="M548">
        <v>4537.1426444340641</v>
      </c>
      <c r="N548">
        <v>0.20550068710582003</v>
      </c>
      <c r="O548">
        <v>0.11351716621447851</v>
      </c>
      <c r="P548">
        <v>2.2581609952015583E-2</v>
      </c>
      <c r="Q548">
        <v>9080.9272141892798</v>
      </c>
      <c r="R548">
        <v>223.49750000000003</v>
      </c>
      <c r="S548">
        <v>64008.555426794468</v>
      </c>
      <c r="T548">
        <v>13.380015436414276</v>
      </c>
      <c r="U548">
        <v>17.449001857067753</v>
      </c>
      <c r="V548">
        <v>22.372</v>
      </c>
      <c r="W548">
        <v>174.3164800889505</v>
      </c>
      <c r="X548">
        <v>0.11659320572047385</v>
      </c>
      <c r="Y548">
        <v>0.14832372822196338</v>
      </c>
      <c r="Z548">
        <v>0.2723745052135787</v>
      </c>
      <c r="AA548">
        <v>143.16881962290495</v>
      </c>
      <c r="AB548">
        <v>6.6167899854020256</v>
      </c>
      <c r="AC548">
        <v>1.4184471790431821</v>
      </c>
      <c r="AD548">
        <v>3.12266670332354</v>
      </c>
      <c r="AE548">
        <v>0.9549923397569573</v>
      </c>
      <c r="AF548">
        <v>35.5</v>
      </c>
      <c r="AG548">
        <v>7.911477255848709E-2</v>
      </c>
      <c r="AH548">
        <v>77.825500000000005</v>
      </c>
      <c r="AI548">
        <v>4.014649170241027</v>
      </c>
      <c r="AJ548">
        <v>23293.089500000235</v>
      </c>
      <c r="AK548">
        <v>0.3743396260186963</v>
      </c>
      <c r="AL548">
        <v>41201462.114500001</v>
      </c>
      <c r="AM548">
        <v>3899.8082925500007</v>
      </c>
    </row>
    <row r="549" spans="1:39" ht="15" x14ac:dyDescent="0.25">
      <c r="A549" t="s">
        <v>729</v>
      </c>
      <c r="B549">
        <v>995664.2</v>
      </c>
      <c r="C549">
        <v>0.32693052773249087</v>
      </c>
      <c r="D549">
        <v>954489.3</v>
      </c>
      <c r="E549">
        <v>4.7343260513566712E-3</v>
      </c>
      <c r="F549">
        <v>0.77027670022681882</v>
      </c>
      <c r="G549">
        <v>50.85</v>
      </c>
      <c r="H549">
        <v>31.842500000000001</v>
      </c>
      <c r="I549">
        <v>0</v>
      </c>
      <c r="J549">
        <v>-2.5170000000000012</v>
      </c>
      <c r="K549">
        <v>11868.593614941641</v>
      </c>
      <c r="L549">
        <v>3248.2407587000002</v>
      </c>
      <c r="M549">
        <v>3716.6632000848754</v>
      </c>
      <c r="N549">
        <v>0.10220077362210708</v>
      </c>
      <c r="O549">
        <v>0.10135036981733936</v>
      </c>
      <c r="P549">
        <v>1.6803311901622806E-2</v>
      </c>
      <c r="Q549">
        <v>10372.758426865155</v>
      </c>
      <c r="R549">
        <v>195.52550000000002</v>
      </c>
      <c r="S549">
        <v>69671.48636878567</v>
      </c>
      <c r="T549">
        <v>14.632106809597728</v>
      </c>
      <c r="U549">
        <v>16.612875347205353</v>
      </c>
      <c r="V549">
        <v>19.6965</v>
      </c>
      <c r="W549">
        <v>164.91461725179599</v>
      </c>
      <c r="X549">
        <v>0.1164928233986768</v>
      </c>
      <c r="Y549">
        <v>0.14017953295491076</v>
      </c>
      <c r="Z549">
        <v>0.26381785527235468</v>
      </c>
      <c r="AA549">
        <v>172.48268882144919</v>
      </c>
      <c r="AB549">
        <v>6.3921828774689411</v>
      </c>
      <c r="AC549">
        <v>1.3590344824139564</v>
      </c>
      <c r="AD549">
        <v>2.7760633078650425</v>
      </c>
      <c r="AE549">
        <v>0.88235157096033989</v>
      </c>
      <c r="AF549">
        <v>26.5</v>
      </c>
      <c r="AG549">
        <v>8.0276023806211863E-2</v>
      </c>
      <c r="AH549">
        <v>91.033157894736846</v>
      </c>
      <c r="AI549">
        <v>8.6201538471030936</v>
      </c>
      <c r="AJ549">
        <v>19534.521578947431</v>
      </c>
      <c r="AK549">
        <v>0.2905612138662737</v>
      </c>
      <c r="AL549">
        <v>38552049.528499998</v>
      </c>
      <c r="AM549">
        <v>3248.2407587000002</v>
      </c>
    </row>
    <row r="550" spans="1:39" ht="15" x14ac:dyDescent="0.25">
      <c r="A550" t="s">
        <v>730</v>
      </c>
      <c r="B550">
        <v>411175.9</v>
      </c>
      <c r="C550">
        <v>0.32728859669749211</v>
      </c>
      <c r="D550">
        <v>400750.6</v>
      </c>
      <c r="E550">
        <v>5.6457868022296116E-3</v>
      </c>
      <c r="F550">
        <v>0.69401219595530617</v>
      </c>
      <c r="G550">
        <v>42.631578947368418</v>
      </c>
      <c r="H550">
        <v>68.210999999999984</v>
      </c>
      <c r="I550">
        <v>0.05</v>
      </c>
      <c r="J550">
        <v>-63.444500000000033</v>
      </c>
      <c r="K550">
        <v>10203.04039697919</v>
      </c>
      <c r="L550">
        <v>2177.0691772500004</v>
      </c>
      <c r="M550">
        <v>2675.7351287530887</v>
      </c>
      <c r="N550">
        <v>0.51108143573346332</v>
      </c>
      <c r="O550">
        <v>0.15296123300989609</v>
      </c>
      <c r="P550">
        <v>6.728865004879808E-3</v>
      </c>
      <c r="Q550">
        <v>8301.5409574008481</v>
      </c>
      <c r="R550">
        <v>136.28400000000002</v>
      </c>
      <c r="S550">
        <v>53960.106435825182</v>
      </c>
      <c r="T550">
        <v>13.809031140852923</v>
      </c>
      <c r="U550">
        <v>15.974503076296557</v>
      </c>
      <c r="V550">
        <v>16.028500000000001</v>
      </c>
      <c r="W550">
        <v>135.82488550082664</v>
      </c>
      <c r="X550">
        <v>0.11194706797706296</v>
      </c>
      <c r="Y550">
        <v>0.17441387911911696</v>
      </c>
      <c r="Z550">
        <v>0.2930559406459427</v>
      </c>
      <c r="AA550">
        <v>180.50960626634813</v>
      </c>
      <c r="AB550">
        <v>5.276060011924212</v>
      </c>
      <c r="AC550">
        <v>1.2768168826604993</v>
      </c>
      <c r="AD550">
        <v>2.7923939588566298</v>
      </c>
      <c r="AE550">
        <v>1.2173858400796189</v>
      </c>
      <c r="AF550">
        <v>66.2</v>
      </c>
      <c r="AG550">
        <v>2.1436387606355561E-2</v>
      </c>
      <c r="AH550">
        <v>19.334500000000002</v>
      </c>
      <c r="AI550">
        <v>2.9892825414352204</v>
      </c>
      <c r="AJ550">
        <v>29874.632500000182</v>
      </c>
      <c r="AK550">
        <v>0.50383804485410622</v>
      </c>
      <c r="AL550">
        <v>22212724.762499999</v>
      </c>
      <c r="AM550">
        <v>2177.0691772500004</v>
      </c>
    </row>
    <row r="551" spans="1:39" ht="15" x14ac:dyDescent="0.25">
      <c r="A551" t="s">
        <v>731</v>
      </c>
      <c r="B551">
        <v>43539.85</v>
      </c>
      <c r="C551">
        <v>0.34016503066607262</v>
      </c>
      <c r="D551">
        <v>-1646.15</v>
      </c>
      <c r="E551">
        <v>3.3854734063375079E-3</v>
      </c>
      <c r="F551">
        <v>0.75722060795019186</v>
      </c>
      <c r="G551">
        <v>52.210526315789473</v>
      </c>
      <c r="H551">
        <v>83.5685</v>
      </c>
      <c r="I551">
        <v>0</v>
      </c>
      <c r="J551">
        <v>-20.978499999999997</v>
      </c>
      <c r="K551">
        <v>11242.38024671616</v>
      </c>
      <c r="L551">
        <v>3779.7103531000002</v>
      </c>
      <c r="M551">
        <v>4437.9100868159057</v>
      </c>
      <c r="N551">
        <v>0.23302541011578343</v>
      </c>
      <c r="O551">
        <v>0.11490249652167189</v>
      </c>
      <c r="P551">
        <v>2.9224879893085691E-2</v>
      </c>
      <c r="Q551">
        <v>9574.989168491169</v>
      </c>
      <c r="R551">
        <v>223.82250000000005</v>
      </c>
      <c r="S551">
        <v>65248.770573110378</v>
      </c>
      <c r="T551">
        <v>13.504004289113023</v>
      </c>
      <c r="U551">
        <v>16.887088443297699</v>
      </c>
      <c r="V551">
        <v>21.736499999999999</v>
      </c>
      <c r="W551">
        <v>173.8877166563154</v>
      </c>
      <c r="X551">
        <v>0.1174487811717425</v>
      </c>
      <c r="Y551">
        <v>0.14281885565474539</v>
      </c>
      <c r="Z551">
        <v>0.26737678724027769</v>
      </c>
      <c r="AA551">
        <v>151.09270199278964</v>
      </c>
      <c r="AB551">
        <v>7.2999596225896708</v>
      </c>
      <c r="AC551">
        <v>1.4516606831905459</v>
      </c>
      <c r="AD551">
        <v>3.5049006818842647</v>
      </c>
      <c r="AE551">
        <v>0.94400969186691397</v>
      </c>
      <c r="AF551">
        <v>28.3</v>
      </c>
      <c r="AG551">
        <v>9.7772818967780228E-2</v>
      </c>
      <c r="AH551">
        <v>83.45750000000001</v>
      </c>
      <c r="AI551">
        <v>4.2560078518787661</v>
      </c>
      <c r="AJ551">
        <v>33336.429999999935</v>
      </c>
      <c r="AK551">
        <v>0.38264476739671077</v>
      </c>
      <c r="AL551">
        <v>42492941.011999995</v>
      </c>
      <c r="AM551">
        <v>3779.7103531000002</v>
      </c>
    </row>
    <row r="552" spans="1:39" ht="15" x14ac:dyDescent="0.25">
      <c r="A552" t="s">
        <v>732</v>
      </c>
      <c r="B552">
        <v>762803.55</v>
      </c>
      <c r="C552">
        <v>0.46374355586097926</v>
      </c>
      <c r="D552">
        <v>769345.7</v>
      </c>
      <c r="E552">
        <v>2.9226947378309127E-3</v>
      </c>
      <c r="F552">
        <v>0.6078966937719712</v>
      </c>
      <c r="G552">
        <v>19.5</v>
      </c>
      <c r="H552">
        <v>15.446000000000002</v>
      </c>
      <c r="I552">
        <v>0.15</v>
      </c>
      <c r="J552">
        <v>-8.8959999999999866</v>
      </c>
      <c r="K552">
        <v>11766.935084303632</v>
      </c>
      <c r="L552">
        <v>597.67733029999999</v>
      </c>
      <c r="M552">
        <v>735.74943731063604</v>
      </c>
      <c r="N552">
        <v>0.5310592453635179</v>
      </c>
      <c r="O552">
        <v>0.15598792437585612</v>
      </c>
      <c r="P552">
        <v>4.6693016591397392E-3</v>
      </c>
      <c r="Q552">
        <v>9558.7301741023475</v>
      </c>
      <c r="R552">
        <v>44.001999999999995</v>
      </c>
      <c r="S552">
        <v>48320.677810099536</v>
      </c>
      <c r="T552">
        <v>14.189127766919684</v>
      </c>
      <c r="U552">
        <v>13.582958281441751</v>
      </c>
      <c r="V552">
        <v>7.6150000000000002</v>
      </c>
      <c r="W552">
        <v>78.486845738673665</v>
      </c>
      <c r="X552">
        <v>0.11055815873645092</v>
      </c>
      <c r="Y552">
        <v>0.18013360684067412</v>
      </c>
      <c r="Z552">
        <v>0.29748417319096609</v>
      </c>
      <c r="AA552">
        <v>219.93564643654679</v>
      </c>
      <c r="AB552">
        <v>6.1166947570778518</v>
      </c>
      <c r="AC552">
        <v>1.5053593081200498</v>
      </c>
      <c r="AD552">
        <v>2.3481674857959898</v>
      </c>
      <c r="AE552">
        <v>1.4611089399518864</v>
      </c>
      <c r="AF552">
        <v>74</v>
      </c>
      <c r="AG552">
        <v>1.4180553322694914E-2</v>
      </c>
      <c r="AH552">
        <v>5.4449999999999976</v>
      </c>
      <c r="AI552">
        <v>3.3332557770215008</v>
      </c>
      <c r="AJ552">
        <v>-9652.5964999999851</v>
      </c>
      <c r="AK552">
        <v>0.59947108517222236</v>
      </c>
      <c r="AL552">
        <v>7032830.3470000001</v>
      </c>
      <c r="AM552">
        <v>597.67733029999999</v>
      </c>
    </row>
    <row r="553" spans="1:39" ht="15" x14ac:dyDescent="0.25">
      <c r="A553" t="s">
        <v>733</v>
      </c>
      <c r="B553">
        <v>551326.85</v>
      </c>
      <c r="C553">
        <v>0.39591538457545178</v>
      </c>
      <c r="D553">
        <v>538191.6</v>
      </c>
      <c r="E553">
        <v>1.1230937975796444E-3</v>
      </c>
      <c r="F553">
        <v>0.6481704385425755</v>
      </c>
      <c r="G553">
        <v>22.05</v>
      </c>
      <c r="H553">
        <v>19.182499999999997</v>
      </c>
      <c r="I553">
        <v>0</v>
      </c>
      <c r="J553">
        <v>32.394999999999982</v>
      </c>
      <c r="K553">
        <v>10619.62411699219</v>
      </c>
      <c r="L553">
        <v>762.32226530000003</v>
      </c>
      <c r="M553">
        <v>910.8038312884089</v>
      </c>
      <c r="N553">
        <v>0.45832734160335947</v>
      </c>
      <c r="O553">
        <v>0.14217333906330018</v>
      </c>
      <c r="P553">
        <v>2.0848340949015175E-3</v>
      </c>
      <c r="Q553">
        <v>8888.3858800287671</v>
      </c>
      <c r="R553">
        <v>49.939</v>
      </c>
      <c r="S553">
        <v>51305.973307435066</v>
      </c>
      <c r="T553">
        <v>14.284427000941147</v>
      </c>
      <c r="U553">
        <v>15.265068689801558</v>
      </c>
      <c r="V553">
        <v>7.5754999999999999</v>
      </c>
      <c r="W553">
        <v>100.62996043825491</v>
      </c>
      <c r="X553">
        <v>0.11657460149824461</v>
      </c>
      <c r="Y553">
        <v>0.16770750831927278</v>
      </c>
      <c r="Z553">
        <v>0.29050146350434625</v>
      </c>
      <c r="AA553">
        <v>198.22030246031696</v>
      </c>
      <c r="AB553">
        <v>6.0043758410802868</v>
      </c>
      <c r="AC553">
        <v>1.4117556412559913</v>
      </c>
      <c r="AD553">
        <v>2.4884448679832771</v>
      </c>
      <c r="AE553">
        <v>1.4037831961893117</v>
      </c>
      <c r="AF553">
        <v>82.05263157894737</v>
      </c>
      <c r="AG553">
        <v>1.4476876316417748E-2</v>
      </c>
      <c r="AH553">
        <v>5.8421052631578956</v>
      </c>
      <c r="AI553">
        <v>3.3275716520392891</v>
      </c>
      <c r="AJ553">
        <v>-5532.3070000000298</v>
      </c>
      <c r="AK553">
        <v>0.52352458089019227</v>
      </c>
      <c r="AL553">
        <v>8095575.9134999989</v>
      </c>
      <c r="AM553">
        <v>762.32226530000003</v>
      </c>
    </row>
    <row r="554" spans="1:39" ht="15" x14ac:dyDescent="0.25">
      <c r="A554" t="s">
        <v>734</v>
      </c>
      <c r="B554">
        <v>305946.09999999998</v>
      </c>
      <c r="C554">
        <v>0.34200517245111817</v>
      </c>
      <c r="D554">
        <v>335209.84999999998</v>
      </c>
      <c r="E554">
        <v>2.0038332150678828E-3</v>
      </c>
      <c r="F554">
        <v>0.65333685379325623</v>
      </c>
      <c r="G554">
        <v>29.4</v>
      </c>
      <c r="H554">
        <v>26.246500000000005</v>
      </c>
      <c r="I554">
        <v>0</v>
      </c>
      <c r="J554">
        <v>-1.1929999999999836</v>
      </c>
      <c r="K554">
        <v>10557.304815085396</v>
      </c>
      <c r="L554">
        <v>1107.4064135000001</v>
      </c>
      <c r="M554">
        <v>1367.0492033267778</v>
      </c>
      <c r="N554">
        <v>0.51223870246259873</v>
      </c>
      <c r="O554">
        <v>0.15538350234595241</v>
      </c>
      <c r="P554">
        <v>2.5183137066959018E-3</v>
      </c>
      <c r="Q554">
        <v>8552.1625944763764</v>
      </c>
      <c r="R554">
        <v>68.061499999999995</v>
      </c>
      <c r="S554">
        <v>54096.198305943886</v>
      </c>
      <c r="T554">
        <v>14.477347692895396</v>
      </c>
      <c r="U554">
        <v>16.270673045701315</v>
      </c>
      <c r="V554">
        <v>9.1965000000000003</v>
      </c>
      <c r="W554">
        <v>120.41607279943457</v>
      </c>
      <c r="X554">
        <v>0.11484979150046144</v>
      </c>
      <c r="Y554">
        <v>0.17693080406508577</v>
      </c>
      <c r="Z554">
        <v>0.29839574952431086</v>
      </c>
      <c r="AA554">
        <v>188.46649022048487</v>
      </c>
      <c r="AB554">
        <v>5.8537046318079238</v>
      </c>
      <c r="AC554">
        <v>1.3429154492618909</v>
      </c>
      <c r="AD554">
        <v>2.7232270074601481</v>
      </c>
      <c r="AE554">
        <v>1.2203763876370595</v>
      </c>
      <c r="AF554">
        <v>66.75</v>
      </c>
      <c r="AG554">
        <v>3.4431297666683125E-2</v>
      </c>
      <c r="AH554">
        <v>13.216500000000002</v>
      </c>
      <c r="AI554">
        <v>3.3321455377855909</v>
      </c>
      <c r="AJ554">
        <v>-25159.558499999985</v>
      </c>
      <c r="AK554">
        <v>0.50996960485917497</v>
      </c>
      <c r="AL554">
        <v>11691227.0615</v>
      </c>
      <c r="AM554">
        <v>1107.4064135000001</v>
      </c>
    </row>
    <row r="555" spans="1:39" ht="15" x14ac:dyDescent="0.25">
      <c r="A555" t="s">
        <v>735</v>
      </c>
      <c r="B555">
        <v>373775.30434782611</v>
      </c>
      <c r="C555">
        <v>0.3566958744123141</v>
      </c>
      <c r="D555">
        <v>361862.65217391303</v>
      </c>
      <c r="E555">
        <v>4.7966262684400454E-3</v>
      </c>
      <c r="F555">
        <v>0.7124558993708362</v>
      </c>
      <c r="G555">
        <v>56.454545454545453</v>
      </c>
      <c r="H555">
        <v>31.513478260869569</v>
      </c>
      <c r="I555">
        <v>0</v>
      </c>
      <c r="J555">
        <v>66.036956521739114</v>
      </c>
      <c r="K555">
        <v>9870.1086931629197</v>
      </c>
      <c r="L555">
        <v>1529.4553983043477</v>
      </c>
      <c r="M555">
        <v>1780.8174221851007</v>
      </c>
      <c r="N555">
        <v>0.34061241137329534</v>
      </c>
      <c r="O555">
        <v>0.12084193047927347</v>
      </c>
      <c r="P555">
        <v>1.018313220444753E-3</v>
      </c>
      <c r="Q555">
        <v>8476.9448201409195</v>
      </c>
      <c r="R555">
        <v>91.423478260869572</v>
      </c>
      <c r="S555">
        <v>54728.071035886504</v>
      </c>
      <c r="T555">
        <v>13.227978732510913</v>
      </c>
      <c r="U555">
        <v>16.729350352872917</v>
      </c>
      <c r="V555">
        <v>12.161739130434784</v>
      </c>
      <c r="W555">
        <v>125.7595958851709</v>
      </c>
      <c r="X555">
        <v>0.11771049445899723</v>
      </c>
      <c r="Y555">
        <v>0.15138763280731987</v>
      </c>
      <c r="Z555">
        <v>0.27467967350757516</v>
      </c>
      <c r="AA555">
        <v>166.3786880551182</v>
      </c>
      <c r="AB555">
        <v>6.2192606951702638</v>
      </c>
      <c r="AC555">
        <v>1.3874458744576512</v>
      </c>
      <c r="AD555">
        <v>2.8127060840468689</v>
      </c>
      <c r="AE555">
        <v>1.2249896338307591</v>
      </c>
      <c r="AF555">
        <v>84.739130434782609</v>
      </c>
      <c r="AG555">
        <v>2.1371456225496393E-2</v>
      </c>
      <c r="AH555">
        <v>12.03</v>
      </c>
      <c r="AI555">
        <v>3.0359570620446088</v>
      </c>
      <c r="AJ555">
        <v>10903.502173913177</v>
      </c>
      <c r="AK555">
        <v>0.48800452778667214</v>
      </c>
      <c r="AL555">
        <v>15095891.022608696</v>
      </c>
      <c r="AM555">
        <v>1529.4553983043477</v>
      </c>
    </row>
    <row r="556" spans="1:39" ht="15" x14ac:dyDescent="0.25">
      <c r="A556" t="s">
        <v>736</v>
      </c>
      <c r="B556">
        <v>584136.65</v>
      </c>
      <c r="C556">
        <v>0.36234570488949203</v>
      </c>
      <c r="D556">
        <v>620530.75</v>
      </c>
      <c r="E556">
        <v>6.9224117285727809E-3</v>
      </c>
      <c r="F556">
        <v>0.6488730028208235</v>
      </c>
      <c r="G556">
        <v>35.200000000000003</v>
      </c>
      <c r="H556">
        <v>25.160999999999998</v>
      </c>
      <c r="I556">
        <v>0</v>
      </c>
      <c r="J556">
        <v>7.6935000000000002</v>
      </c>
      <c r="K556">
        <v>11162.984392578501</v>
      </c>
      <c r="L556">
        <v>932.1282314</v>
      </c>
      <c r="M556">
        <v>1110.8398335253401</v>
      </c>
      <c r="N556">
        <v>0.41269153764630845</v>
      </c>
      <c r="O556">
        <v>0.14070863764420899</v>
      </c>
      <c r="P556">
        <v>3.1939313172915018E-3</v>
      </c>
      <c r="Q556">
        <v>9367.086581670228</v>
      </c>
      <c r="R556">
        <v>56.991000000000007</v>
      </c>
      <c r="S556">
        <v>54919.762449070906</v>
      </c>
      <c r="T556">
        <v>14.169781193521782</v>
      </c>
      <c r="U556">
        <v>16.355709347089888</v>
      </c>
      <c r="V556">
        <v>7.2745000000000006</v>
      </c>
      <c r="W556">
        <v>128.13639857034846</v>
      </c>
      <c r="X556">
        <v>0.10783650552687053</v>
      </c>
      <c r="Y556">
        <v>0.18861193645152588</v>
      </c>
      <c r="Z556">
        <v>0.30150177130568134</v>
      </c>
      <c r="AA556">
        <v>191.55733512310826</v>
      </c>
      <c r="AB556">
        <v>5.9322532230784732</v>
      </c>
      <c r="AC556">
        <v>1.2743418339344517</v>
      </c>
      <c r="AD556">
        <v>2.93098736250812</v>
      </c>
      <c r="AE556">
        <v>1.31656091590053</v>
      </c>
      <c r="AF556">
        <v>91.3</v>
      </c>
      <c r="AG556">
        <v>2.0203176100308761E-2</v>
      </c>
      <c r="AH556">
        <v>7.6455000000000011</v>
      </c>
      <c r="AI556">
        <v>3.5297470499755463</v>
      </c>
      <c r="AJ556">
        <v>-34366.916500000108</v>
      </c>
      <c r="AK556">
        <v>0.47158151597257203</v>
      </c>
      <c r="AL556">
        <v>10405332.899</v>
      </c>
      <c r="AM556">
        <v>932.1282314</v>
      </c>
    </row>
    <row r="557" spans="1:39" ht="15" x14ac:dyDescent="0.25">
      <c r="A557" t="s">
        <v>737</v>
      </c>
      <c r="B557">
        <v>472768.7</v>
      </c>
      <c r="C557">
        <v>0.37728066926761816</v>
      </c>
      <c r="D557">
        <v>513509.55</v>
      </c>
      <c r="E557">
        <v>2.4325360704211033E-3</v>
      </c>
      <c r="F557">
        <v>0.76113300729556399</v>
      </c>
      <c r="G557">
        <v>57.95</v>
      </c>
      <c r="H557">
        <v>74.711500000000029</v>
      </c>
      <c r="I557">
        <v>0</v>
      </c>
      <c r="J557">
        <v>48.234999999999985</v>
      </c>
      <c r="K557">
        <v>11261.466977958531</v>
      </c>
      <c r="L557">
        <v>2778.1350437499996</v>
      </c>
      <c r="M557">
        <v>3331.9991561476972</v>
      </c>
      <c r="N557">
        <v>0.37869064828825239</v>
      </c>
      <c r="O557">
        <v>0.13237667095318287</v>
      </c>
      <c r="P557">
        <v>1.9954993449551244E-2</v>
      </c>
      <c r="Q557">
        <v>9389.5210020615032</v>
      </c>
      <c r="R557">
        <v>172.17300000000003</v>
      </c>
      <c r="S557">
        <v>62261.466644595843</v>
      </c>
      <c r="T557">
        <v>13.775098302288976</v>
      </c>
      <c r="U557">
        <v>16.135718398064736</v>
      </c>
      <c r="V557">
        <v>18.660499999999999</v>
      </c>
      <c r="W557">
        <v>148.87784591784785</v>
      </c>
      <c r="X557">
        <v>0.11787142568300749</v>
      </c>
      <c r="Y557">
        <v>0.15156938915848647</v>
      </c>
      <c r="Z557">
        <v>0.27605979793918267</v>
      </c>
      <c r="AA557">
        <v>168.66318325818787</v>
      </c>
      <c r="AB557">
        <v>5.9536225830939333</v>
      </c>
      <c r="AC557">
        <v>1.2330733706085184</v>
      </c>
      <c r="AD557">
        <v>2.9305116694634794</v>
      </c>
      <c r="AE557">
        <v>1.0413247029509782</v>
      </c>
      <c r="AF557">
        <v>42.15</v>
      </c>
      <c r="AG557">
        <v>4.7058398271170268E-2</v>
      </c>
      <c r="AH557">
        <v>53.967000000000006</v>
      </c>
      <c r="AI557">
        <v>3.5570541409836327</v>
      </c>
      <c r="AJ557">
        <v>-3409.5665000000736</v>
      </c>
      <c r="AK557">
        <v>0.44266096682775563</v>
      </c>
      <c r="AL557">
        <v>31285876.055500001</v>
      </c>
      <c r="AM557">
        <v>2778.1350437499996</v>
      </c>
    </row>
    <row r="558" spans="1:39" ht="15" x14ac:dyDescent="0.25">
      <c r="A558" t="s">
        <v>738</v>
      </c>
      <c r="B558">
        <v>782420.7</v>
      </c>
      <c r="C558">
        <v>0.33248571523436271</v>
      </c>
      <c r="D558">
        <v>675485</v>
      </c>
      <c r="E558">
        <v>1.8409925150975274E-3</v>
      </c>
      <c r="F558">
        <v>0.64746736152833806</v>
      </c>
      <c r="G558">
        <v>38</v>
      </c>
      <c r="H558">
        <v>22.539000000000001</v>
      </c>
      <c r="I558">
        <v>0</v>
      </c>
      <c r="J558">
        <v>21.03949999999999</v>
      </c>
      <c r="K558">
        <v>10597.869724974204</v>
      </c>
      <c r="L558">
        <v>866.41618460000007</v>
      </c>
      <c r="M558">
        <v>1025.2602766740767</v>
      </c>
      <c r="N558">
        <v>0.41347204192104148</v>
      </c>
      <c r="O558">
        <v>0.13640523157420251</v>
      </c>
      <c r="P558">
        <v>7.239630458768326E-4</v>
      </c>
      <c r="Q558">
        <v>8955.9364201515327</v>
      </c>
      <c r="R558">
        <v>57.602999999999994</v>
      </c>
      <c r="S558">
        <v>51027.069470947696</v>
      </c>
      <c r="T558">
        <v>14.390743537662969</v>
      </c>
      <c r="U558">
        <v>15.041164255333923</v>
      </c>
      <c r="V558">
        <v>8.3835000000000015</v>
      </c>
      <c r="W558">
        <v>103.34778846543804</v>
      </c>
      <c r="X558">
        <v>0.11724381425479945</v>
      </c>
      <c r="Y558">
        <v>0.16964696800929288</v>
      </c>
      <c r="Z558">
        <v>0.29418653382818538</v>
      </c>
      <c r="AA558">
        <v>201.85905239148278</v>
      </c>
      <c r="AB558">
        <v>5.9231826829916061</v>
      </c>
      <c r="AC558">
        <v>1.3290129189717539</v>
      </c>
      <c r="AD558">
        <v>2.6248084596408283</v>
      </c>
      <c r="AE558">
        <v>1.5026585869304014</v>
      </c>
      <c r="AF558">
        <v>90.35</v>
      </c>
      <c r="AG558">
        <v>2.1187718206116247E-2</v>
      </c>
      <c r="AH558">
        <v>5.9059999999999988</v>
      </c>
      <c r="AI558">
        <v>3.4760286845628925</v>
      </c>
      <c r="AJ558">
        <v>-5480.7985000000335</v>
      </c>
      <c r="AK558">
        <v>0.48679261479252844</v>
      </c>
      <c r="AL558">
        <v>9182165.852</v>
      </c>
      <c r="AM558">
        <v>866.41618460000007</v>
      </c>
    </row>
    <row r="559" spans="1:39" ht="15" x14ac:dyDescent="0.25">
      <c r="A559" t="s">
        <v>739</v>
      </c>
      <c r="B559">
        <v>686569.05</v>
      </c>
      <c r="C559">
        <v>0.36969638149452244</v>
      </c>
      <c r="D559">
        <v>677933.6</v>
      </c>
      <c r="E559">
        <v>1.8549818606223574E-3</v>
      </c>
      <c r="F559">
        <v>0.70038846012538147</v>
      </c>
      <c r="G559">
        <v>43.578947368421055</v>
      </c>
      <c r="H559">
        <v>45.167500000000004</v>
      </c>
      <c r="I559">
        <v>0</v>
      </c>
      <c r="J559">
        <v>67.197499999999991</v>
      </c>
      <c r="K559">
        <v>9683.232731822487</v>
      </c>
      <c r="L559">
        <v>1596.4600032999999</v>
      </c>
      <c r="M559">
        <v>1833.6017645870695</v>
      </c>
      <c r="N559">
        <v>0.28974684711413706</v>
      </c>
      <c r="O559">
        <v>0.11504210802047093</v>
      </c>
      <c r="P559">
        <v>5.4013283340488428E-3</v>
      </c>
      <c r="Q559">
        <v>8430.8894426055322</v>
      </c>
      <c r="R559">
        <v>93.412500000000009</v>
      </c>
      <c r="S559">
        <v>57185.978450421506</v>
      </c>
      <c r="T559">
        <v>13.78562826174227</v>
      </c>
      <c r="U559">
        <v>17.090432257995452</v>
      </c>
      <c r="V559">
        <v>12.272</v>
      </c>
      <c r="W559">
        <v>130.08963521023472</v>
      </c>
      <c r="X559">
        <v>0.11153476468041124</v>
      </c>
      <c r="Y559">
        <v>0.15827845629971965</v>
      </c>
      <c r="Z559">
        <v>0.27657205151945413</v>
      </c>
      <c r="AA559">
        <v>157.20049326712746</v>
      </c>
      <c r="AB559">
        <v>5.4739711126243851</v>
      </c>
      <c r="AC559">
        <v>1.2711541342732813</v>
      </c>
      <c r="AD559">
        <v>2.840388324156065</v>
      </c>
      <c r="AE559">
        <v>1.2385392996772526</v>
      </c>
      <c r="AF559">
        <v>60.7</v>
      </c>
      <c r="AG559">
        <v>3.4264165258393368E-2</v>
      </c>
      <c r="AH559">
        <v>19.518999999999998</v>
      </c>
      <c r="AI559">
        <v>3.9724666958271611</v>
      </c>
      <c r="AJ559">
        <v>-16056.579999999958</v>
      </c>
      <c r="AK559">
        <v>0.41911705255880188</v>
      </c>
      <c r="AL559">
        <v>15458893.759</v>
      </c>
      <c r="AM559">
        <v>1596.4600032999999</v>
      </c>
    </row>
    <row r="560" spans="1:39" ht="15" x14ac:dyDescent="0.25">
      <c r="A560" t="s">
        <v>740</v>
      </c>
      <c r="B560">
        <v>515960</v>
      </c>
      <c r="C560">
        <v>0.30113386324931829</v>
      </c>
      <c r="D560">
        <v>560521.65</v>
      </c>
      <c r="E560">
        <v>3.8076944670323801E-3</v>
      </c>
      <c r="F560">
        <v>0.69587166591507699</v>
      </c>
      <c r="G560">
        <v>29.5</v>
      </c>
      <c r="H560">
        <v>87.867999999999995</v>
      </c>
      <c r="I560">
        <v>3.6715000000000004</v>
      </c>
      <c r="J560">
        <v>-42.684499999999986</v>
      </c>
      <c r="K560">
        <v>11941.025547714084</v>
      </c>
      <c r="L560">
        <v>1616.5242457500001</v>
      </c>
      <c r="M560">
        <v>2045.5452832599899</v>
      </c>
      <c r="N560">
        <v>0.60014044945542666</v>
      </c>
      <c r="O560">
        <v>0.1548284805551299</v>
      </c>
      <c r="P560">
        <v>2.6375269540246542E-2</v>
      </c>
      <c r="Q560">
        <v>9436.5827415156691</v>
      </c>
      <c r="R560">
        <v>106.73399999999999</v>
      </c>
      <c r="S560">
        <v>59614.493272996428</v>
      </c>
      <c r="T560">
        <v>13.596885715891842</v>
      </c>
      <c r="U560">
        <v>15.145354299005007</v>
      </c>
      <c r="V560">
        <v>14.005000000000001</v>
      </c>
      <c r="W560">
        <v>115.4247944127098</v>
      </c>
      <c r="X560">
        <v>0.11538060360530603</v>
      </c>
      <c r="Y560">
        <v>0.14240150171624069</v>
      </c>
      <c r="Z560">
        <v>0.27077223337899531</v>
      </c>
      <c r="AA560">
        <v>190.35829546573314</v>
      </c>
      <c r="AB560">
        <v>6.0225556774561708</v>
      </c>
      <c r="AC560">
        <v>1.3141480013570832</v>
      </c>
      <c r="AD560">
        <v>2.8300212482955218</v>
      </c>
      <c r="AE560">
        <v>1.0088954204277762</v>
      </c>
      <c r="AF560">
        <v>34.15</v>
      </c>
      <c r="AG560">
        <v>9.3129538529301753E-2</v>
      </c>
      <c r="AH560">
        <v>43.102499999999985</v>
      </c>
      <c r="AI560">
        <v>3.2426140591529968</v>
      </c>
      <c r="AJ560">
        <v>2714.6136842106935</v>
      </c>
      <c r="AK560">
        <v>0.56787012984604557</v>
      </c>
      <c r="AL560">
        <v>19302957.316999998</v>
      </c>
      <c r="AM560">
        <v>1616.5242457500001</v>
      </c>
    </row>
    <row r="561" spans="1:39" ht="15" x14ac:dyDescent="0.25">
      <c r="A561" t="s">
        <v>741</v>
      </c>
      <c r="B561">
        <v>470640.1</v>
      </c>
      <c r="C561">
        <v>0.37045651874899949</v>
      </c>
      <c r="D561">
        <v>482543.05</v>
      </c>
      <c r="E561">
        <v>1.0577351280635892E-2</v>
      </c>
      <c r="F561">
        <v>0.67285916167211413</v>
      </c>
      <c r="G561">
        <v>23.105263157894736</v>
      </c>
      <c r="H561">
        <v>21.948</v>
      </c>
      <c r="I561">
        <v>0</v>
      </c>
      <c r="J561">
        <v>30.774000000000001</v>
      </c>
      <c r="K561">
        <v>11576.798726107796</v>
      </c>
      <c r="L561">
        <v>850.68136394999999</v>
      </c>
      <c r="M561">
        <v>1022.2664820953927</v>
      </c>
      <c r="N561">
        <v>0.41216248504840669</v>
      </c>
      <c r="O561">
        <v>0.14568742034565646</v>
      </c>
      <c r="P561">
        <v>4.4606680136736066E-3</v>
      </c>
      <c r="Q561">
        <v>9633.6592297477127</v>
      </c>
      <c r="R561">
        <v>56.557500000000005</v>
      </c>
      <c r="S561">
        <v>54549.238730495505</v>
      </c>
      <c r="T561">
        <v>13.046899173407594</v>
      </c>
      <c r="U561">
        <v>15.041000114043227</v>
      </c>
      <c r="V561">
        <v>7.855500000000001</v>
      </c>
      <c r="W561">
        <v>108.29117993125834</v>
      </c>
      <c r="X561">
        <v>0.11572727614540337</v>
      </c>
      <c r="Y561">
        <v>0.17642817543882749</v>
      </c>
      <c r="Z561">
        <v>0.29973374987803114</v>
      </c>
      <c r="AA561">
        <v>200.14103660322701</v>
      </c>
      <c r="AB561">
        <v>5.8210319679894278</v>
      </c>
      <c r="AC561">
        <v>1.2925282038104327</v>
      </c>
      <c r="AD561">
        <v>2.7410636173415077</v>
      </c>
      <c r="AE561">
        <v>1.0938018287420741</v>
      </c>
      <c r="AF561">
        <v>61.65</v>
      </c>
      <c r="AG561">
        <v>3.0201495675316704E-2</v>
      </c>
      <c r="AH561">
        <v>12.994</v>
      </c>
      <c r="AI561">
        <v>3.6341583683907204</v>
      </c>
      <c r="AJ561">
        <v>-25301.311999999976</v>
      </c>
      <c r="AK561">
        <v>0.50779948152354903</v>
      </c>
      <c r="AL561">
        <v>9848166.9305000007</v>
      </c>
      <c r="AM561">
        <v>850.68136394999999</v>
      </c>
    </row>
    <row r="562" spans="1:39" ht="15" x14ac:dyDescent="0.25">
      <c r="A562" t="s">
        <v>742</v>
      </c>
      <c r="B562">
        <v>469088</v>
      </c>
      <c r="C562">
        <v>0.40835092026969233</v>
      </c>
      <c r="D562">
        <v>488463.45</v>
      </c>
      <c r="E562">
        <v>7.7506273154735381E-4</v>
      </c>
      <c r="F562">
        <v>0.63373740892984265</v>
      </c>
      <c r="G562">
        <v>25.5</v>
      </c>
      <c r="H562">
        <v>21.314499999999999</v>
      </c>
      <c r="I562">
        <v>0</v>
      </c>
      <c r="J562">
        <v>47.988</v>
      </c>
      <c r="K562">
        <v>10286.785750767951</v>
      </c>
      <c r="L562">
        <v>894.79065229999992</v>
      </c>
      <c r="M562">
        <v>1064.6675864770152</v>
      </c>
      <c r="N562">
        <v>0.41150869703827364</v>
      </c>
      <c r="O562">
        <v>0.13847385417081653</v>
      </c>
      <c r="P562">
        <v>3.2889389740890121E-3</v>
      </c>
      <c r="Q562">
        <v>8645.439993583117</v>
      </c>
      <c r="R562">
        <v>56.794000000000004</v>
      </c>
      <c r="S562">
        <v>52209.081381836106</v>
      </c>
      <c r="T562">
        <v>13.91168081135331</v>
      </c>
      <c r="U562">
        <v>15.755020817339858</v>
      </c>
      <c r="V562">
        <v>8.6159999999999997</v>
      </c>
      <c r="W562">
        <v>103.85221126973074</v>
      </c>
      <c r="X562">
        <v>0.11472236458756171</v>
      </c>
      <c r="Y562">
        <v>0.16803557175326653</v>
      </c>
      <c r="Z562">
        <v>0.28871537295019556</v>
      </c>
      <c r="AA562">
        <v>194.88502651627445</v>
      </c>
      <c r="AB562">
        <v>5.850795512477541</v>
      </c>
      <c r="AC562">
        <v>1.4031091579200294</v>
      </c>
      <c r="AD562">
        <v>2.5116247671051886</v>
      </c>
      <c r="AE562">
        <v>1.4168312321861947</v>
      </c>
      <c r="AF562">
        <v>83.421052631578945</v>
      </c>
      <c r="AG562">
        <v>1.750859022174777E-2</v>
      </c>
      <c r="AH562">
        <v>6.513684210526316</v>
      </c>
      <c r="AI562">
        <v>3.3642098707538843</v>
      </c>
      <c r="AJ562">
        <v>-9706.7720000000554</v>
      </c>
      <c r="AK562">
        <v>0.50558939736776543</v>
      </c>
      <c r="AL562">
        <v>9204519.7319999989</v>
      </c>
      <c r="AM562">
        <v>894.79065229999992</v>
      </c>
    </row>
    <row r="563" spans="1:39" ht="15" x14ac:dyDescent="0.25">
      <c r="A563" t="s">
        <v>743</v>
      </c>
      <c r="B563">
        <v>780674.95</v>
      </c>
      <c r="C563">
        <v>0.4402553617211673</v>
      </c>
      <c r="D563">
        <v>748389.65</v>
      </c>
      <c r="E563">
        <v>1.3988386398442695E-3</v>
      </c>
      <c r="F563">
        <v>0.63408095847653045</v>
      </c>
      <c r="G563">
        <v>29.45</v>
      </c>
      <c r="H563">
        <v>21.480499999999999</v>
      </c>
      <c r="I563">
        <v>0</v>
      </c>
      <c r="J563">
        <v>44.185999999999993</v>
      </c>
      <c r="K563">
        <v>10053.640151053662</v>
      </c>
      <c r="L563">
        <v>943.13496525000005</v>
      </c>
      <c r="M563">
        <v>1119.00107330988</v>
      </c>
      <c r="N563">
        <v>0.37544935189221568</v>
      </c>
      <c r="O563">
        <v>0.13027837799166994</v>
      </c>
      <c r="P563">
        <v>1.2446151327756639E-3</v>
      </c>
      <c r="Q563">
        <v>8473.575031035034</v>
      </c>
      <c r="R563">
        <v>60.438000000000009</v>
      </c>
      <c r="S563">
        <v>51197.451636387697</v>
      </c>
      <c r="T563">
        <v>13.302061616863559</v>
      </c>
      <c r="U563">
        <v>15.604999590489426</v>
      </c>
      <c r="V563">
        <v>8.5374999999999996</v>
      </c>
      <c r="W563">
        <v>110.46968846266472</v>
      </c>
      <c r="X563">
        <v>0.11318453237983023</v>
      </c>
      <c r="Y563">
        <v>0.1611196796364372</v>
      </c>
      <c r="Z563">
        <v>0.28153274661798511</v>
      </c>
      <c r="AA563">
        <v>188.41741272193809</v>
      </c>
      <c r="AB563">
        <v>5.9883975092155133</v>
      </c>
      <c r="AC563">
        <v>1.5747602081112286</v>
      </c>
      <c r="AD563">
        <v>2.4835203672643771</v>
      </c>
      <c r="AE563">
        <v>1.2818753958564129</v>
      </c>
      <c r="AF563">
        <v>64.7</v>
      </c>
      <c r="AG563">
        <v>1.8638168393461475E-2</v>
      </c>
      <c r="AH563">
        <v>9.2110000000000003</v>
      </c>
      <c r="AI563">
        <v>3.4759474789583114</v>
      </c>
      <c r="AJ563">
        <v>-4145.1939999999595</v>
      </c>
      <c r="AK563">
        <v>0.48743259359530161</v>
      </c>
      <c r="AL563">
        <v>9481939.5544999987</v>
      </c>
      <c r="AM563">
        <v>943.13496525000005</v>
      </c>
    </row>
    <row r="564" spans="1:39" ht="15" x14ac:dyDescent="0.25">
      <c r="A564" t="s">
        <v>744</v>
      </c>
      <c r="B564">
        <v>790631.55</v>
      </c>
      <c r="C564">
        <v>0.47567083658711712</v>
      </c>
      <c r="D564">
        <v>766566.05</v>
      </c>
      <c r="E564">
        <v>1.5732264474948305E-3</v>
      </c>
      <c r="F564">
        <v>0.62230848350702306</v>
      </c>
      <c r="G564">
        <v>21.05</v>
      </c>
      <c r="H564">
        <v>19.055500000000002</v>
      </c>
      <c r="I564">
        <v>0</v>
      </c>
      <c r="J564">
        <v>26.917500000000004</v>
      </c>
      <c r="K564">
        <v>10938.432163877769</v>
      </c>
      <c r="L564">
        <v>737.45469159999993</v>
      </c>
      <c r="M564">
        <v>886.62983693281694</v>
      </c>
      <c r="N564">
        <v>0.45210081608761443</v>
      </c>
      <c r="O564">
        <v>0.14761379768812363</v>
      </c>
      <c r="P564">
        <v>2.7121970648264298E-3</v>
      </c>
      <c r="Q564">
        <v>9098.0449585425322</v>
      </c>
      <c r="R564">
        <v>50.933500000000002</v>
      </c>
      <c r="S564">
        <v>50271.792435234172</v>
      </c>
      <c r="T564">
        <v>13.704143638273433</v>
      </c>
      <c r="U564">
        <v>14.478775100866812</v>
      </c>
      <c r="V564">
        <v>7.5280000000000005</v>
      </c>
      <c r="W564">
        <v>97.961569022316695</v>
      </c>
      <c r="X564">
        <v>0.11377640346000793</v>
      </c>
      <c r="Y564">
        <v>0.16708438557013072</v>
      </c>
      <c r="Z564">
        <v>0.28700638337337847</v>
      </c>
      <c r="AA564">
        <v>204.26936287186544</v>
      </c>
      <c r="AB564">
        <v>6.0416455323109357</v>
      </c>
      <c r="AC564">
        <v>1.4806459332684545</v>
      </c>
      <c r="AD564">
        <v>2.5663479906319324</v>
      </c>
      <c r="AE564">
        <v>1.4071539178852372</v>
      </c>
      <c r="AF564">
        <v>77.368421052631575</v>
      </c>
      <c r="AG564">
        <v>1.1203958174934128E-2</v>
      </c>
      <c r="AH564">
        <v>5.0136842105263151</v>
      </c>
      <c r="AI564">
        <v>3.3219864587788708</v>
      </c>
      <c r="AJ564">
        <v>-14157.84600000002</v>
      </c>
      <c r="AK564">
        <v>0.52499119828261753</v>
      </c>
      <c r="AL564">
        <v>8066598.1180000007</v>
      </c>
      <c r="AM564">
        <v>737.45469159999993</v>
      </c>
    </row>
    <row r="565" spans="1:39" ht="15" x14ac:dyDescent="0.25">
      <c r="A565" t="s">
        <v>745</v>
      </c>
      <c r="B565">
        <v>793983.9</v>
      </c>
      <c r="C565">
        <v>0.33854063826525455</v>
      </c>
      <c r="D565">
        <v>818421.6</v>
      </c>
      <c r="E565">
        <v>3.0444324440503513E-3</v>
      </c>
      <c r="F565">
        <v>0.66172866708733702</v>
      </c>
      <c r="G565">
        <v>27.3</v>
      </c>
      <c r="H565">
        <v>39.872</v>
      </c>
      <c r="I565">
        <v>0</v>
      </c>
      <c r="J565">
        <v>-29.35349999999994</v>
      </c>
      <c r="K565">
        <v>10695.863976814389</v>
      </c>
      <c r="L565">
        <v>1376.3376556500002</v>
      </c>
      <c r="M565">
        <v>1717.5415156590418</v>
      </c>
      <c r="N565">
        <v>0.56184065183830467</v>
      </c>
      <c r="O565">
        <v>0.16402613691724</v>
      </c>
      <c r="P565">
        <v>1.5287106629414554E-3</v>
      </c>
      <c r="Q565">
        <v>8571.0419321953505</v>
      </c>
      <c r="R565">
        <v>85.51</v>
      </c>
      <c r="S565">
        <v>53408.489872529528</v>
      </c>
      <c r="T565">
        <v>13.981405683545784</v>
      </c>
      <c r="U565">
        <v>16.095633910068997</v>
      </c>
      <c r="V565">
        <v>10.009499999999999</v>
      </c>
      <c r="W565">
        <v>137.5031375842949</v>
      </c>
      <c r="X565">
        <v>0.11204453242795125</v>
      </c>
      <c r="Y565">
        <v>0.18469347720755952</v>
      </c>
      <c r="Z565">
        <v>0.30270510071195611</v>
      </c>
      <c r="AA565">
        <v>192.06355280249795</v>
      </c>
      <c r="AB565">
        <v>6.0823133731273948</v>
      </c>
      <c r="AC565">
        <v>1.4916798451867508</v>
      </c>
      <c r="AD565">
        <v>2.7742202763592783</v>
      </c>
      <c r="AE565">
        <v>1.2086503987256321</v>
      </c>
      <c r="AF565">
        <v>73.7</v>
      </c>
      <c r="AG565">
        <v>1.7941665560258752E-2</v>
      </c>
      <c r="AH565">
        <v>22.935000000000002</v>
      </c>
      <c r="AI565">
        <v>3.175600608037672</v>
      </c>
      <c r="AJ565">
        <v>-19889.807499999995</v>
      </c>
      <c r="AK565">
        <v>0.54698867535929518</v>
      </c>
      <c r="AL565">
        <v>14721120.351</v>
      </c>
      <c r="AM565">
        <v>1376.3376556500002</v>
      </c>
    </row>
    <row r="566" spans="1:39" ht="15" x14ac:dyDescent="0.25">
      <c r="A566" t="s">
        <v>746</v>
      </c>
      <c r="B566">
        <v>299284.05</v>
      </c>
      <c r="C566">
        <v>0.29416498940851621</v>
      </c>
      <c r="D566">
        <v>312379.34999999998</v>
      </c>
      <c r="E566">
        <v>4.8710413291087095E-3</v>
      </c>
      <c r="F566">
        <v>0.64647499041599199</v>
      </c>
      <c r="G566">
        <v>24.75</v>
      </c>
      <c r="H566">
        <v>30.482999999999997</v>
      </c>
      <c r="I566">
        <v>0</v>
      </c>
      <c r="J566">
        <v>12.035000000000011</v>
      </c>
      <c r="K566">
        <v>10519.129873773094</v>
      </c>
      <c r="L566">
        <v>1030.2520005499998</v>
      </c>
      <c r="M566">
        <v>1260.3437208805633</v>
      </c>
      <c r="N566">
        <v>0.49770924198764943</v>
      </c>
      <c r="O566">
        <v>0.14646110113782493</v>
      </c>
      <c r="P566">
        <v>1.2707132325888305E-3</v>
      </c>
      <c r="Q566">
        <v>8598.7293917950228</v>
      </c>
      <c r="R566">
        <v>64.379000000000005</v>
      </c>
      <c r="S566">
        <v>52688.757506329704</v>
      </c>
      <c r="T566">
        <v>14.495409993942125</v>
      </c>
      <c r="U566">
        <v>16.002920215442927</v>
      </c>
      <c r="V566">
        <v>8.6870000000000012</v>
      </c>
      <c r="W566">
        <v>118.59698406239205</v>
      </c>
      <c r="X566">
        <v>0.12097759761612763</v>
      </c>
      <c r="Y566">
        <v>0.17223329747074101</v>
      </c>
      <c r="Z566">
        <v>0.30082625779224648</v>
      </c>
      <c r="AA566">
        <v>183.59707129811113</v>
      </c>
      <c r="AB566">
        <v>6.3338704158708978</v>
      </c>
      <c r="AC566">
        <v>1.4940782839130062</v>
      </c>
      <c r="AD566">
        <v>3.000935899181211</v>
      </c>
      <c r="AE566">
        <v>1.2764427605499677</v>
      </c>
      <c r="AF566">
        <v>53.7</v>
      </c>
      <c r="AG566">
        <v>2.2200119704523603E-2</v>
      </c>
      <c r="AH566">
        <v>14.624000000000001</v>
      </c>
      <c r="AI566">
        <v>3.2183178837069479</v>
      </c>
      <c r="AJ566">
        <v>-18190.952499999956</v>
      </c>
      <c r="AK566">
        <v>0.52126162632699524</v>
      </c>
      <c r="AL566">
        <v>10837354.596499998</v>
      </c>
      <c r="AM566">
        <v>1030.2520005499998</v>
      </c>
    </row>
    <row r="567" spans="1:39" ht="15" x14ac:dyDescent="0.25">
      <c r="A567" t="s">
        <v>747</v>
      </c>
      <c r="B567">
        <v>585634.35</v>
      </c>
      <c r="C567">
        <v>0.34411029384203062</v>
      </c>
      <c r="D567">
        <v>588368.19999999995</v>
      </c>
      <c r="E567">
        <v>4.8748438731332829E-3</v>
      </c>
      <c r="F567">
        <v>0.66971050723772696</v>
      </c>
      <c r="G567">
        <v>52.35</v>
      </c>
      <c r="H567">
        <v>30.887</v>
      </c>
      <c r="I567">
        <v>0</v>
      </c>
      <c r="J567">
        <v>17.089500000000001</v>
      </c>
      <c r="K567">
        <v>11004.555076594585</v>
      </c>
      <c r="L567">
        <v>1231.8522825</v>
      </c>
      <c r="M567">
        <v>1476.1962425411002</v>
      </c>
      <c r="N567">
        <v>0.39777031520822798</v>
      </c>
      <c r="O567">
        <v>0.14059911424485266</v>
      </c>
      <c r="P567">
        <v>2.7631539944806657E-2</v>
      </c>
      <c r="Q567">
        <v>9183.0516149160121</v>
      </c>
      <c r="R567">
        <v>77.584500000000006</v>
      </c>
      <c r="S567">
        <v>54354.038828632001</v>
      </c>
      <c r="T567">
        <v>14.27411403050867</v>
      </c>
      <c r="U567">
        <v>15.877556502909728</v>
      </c>
      <c r="V567">
        <v>10.0105</v>
      </c>
      <c r="W567">
        <v>123.0560194295989</v>
      </c>
      <c r="X567">
        <v>0.11309747816501725</v>
      </c>
      <c r="Y567">
        <v>0.18239577455309902</v>
      </c>
      <c r="Z567">
        <v>0.30285297812428291</v>
      </c>
      <c r="AA567">
        <v>187.37510436848993</v>
      </c>
      <c r="AB567">
        <v>5.9596422946259286</v>
      </c>
      <c r="AC567">
        <v>1.2108186845548958</v>
      </c>
      <c r="AD567">
        <v>2.9820952181248948</v>
      </c>
      <c r="AE567">
        <v>1.3816447264330916</v>
      </c>
      <c r="AF567">
        <v>107</v>
      </c>
      <c r="AG567">
        <v>2.8246610501611515E-2</v>
      </c>
      <c r="AH567">
        <v>8.589500000000001</v>
      </c>
      <c r="AI567">
        <v>3.3905510975570419</v>
      </c>
      <c r="AJ567">
        <v>-32749.095499999996</v>
      </c>
      <c r="AK567">
        <v>0.49424689576500969</v>
      </c>
      <c r="AL567">
        <v>13555986.289000001</v>
      </c>
      <c r="AM567">
        <v>1231.8522825</v>
      </c>
    </row>
    <row r="568" spans="1:39" ht="15" x14ac:dyDescent="0.25">
      <c r="A568" t="s">
        <v>748</v>
      </c>
      <c r="B568">
        <v>561647.21739130432</v>
      </c>
      <c r="C568">
        <v>0.37194553790873658</v>
      </c>
      <c r="D568">
        <v>525603.04347826086</v>
      </c>
      <c r="E568">
        <v>3.3735506313837078E-3</v>
      </c>
      <c r="F568">
        <v>0.6727147429131759</v>
      </c>
      <c r="G568">
        <v>52.478260869565219</v>
      </c>
      <c r="H568">
        <v>32.222173913043477</v>
      </c>
      <c r="I568">
        <v>0</v>
      </c>
      <c r="J568">
        <v>60.970869565217399</v>
      </c>
      <c r="K568">
        <v>9992.3918584078656</v>
      </c>
      <c r="L568">
        <v>1573.2955377391304</v>
      </c>
      <c r="M568">
        <v>1888.521076400179</v>
      </c>
      <c r="N568">
        <v>0.4334852998118961</v>
      </c>
      <c r="O568">
        <v>0.13535013746391023</v>
      </c>
      <c r="P568">
        <v>4.6258370735261676E-3</v>
      </c>
      <c r="Q568">
        <v>8324.4956694582434</v>
      </c>
      <c r="R568">
        <v>95.860869565217399</v>
      </c>
      <c r="S568">
        <v>54068.583622097241</v>
      </c>
      <c r="T568">
        <v>14.674800435413642</v>
      </c>
      <c r="U568">
        <v>16.412281099419445</v>
      </c>
      <c r="V568">
        <v>11.977826086956522</v>
      </c>
      <c r="W568">
        <v>131.35067468147665</v>
      </c>
      <c r="X568">
        <v>0.11614155508579918</v>
      </c>
      <c r="Y568">
        <v>0.15657378119360205</v>
      </c>
      <c r="Z568">
        <v>0.2779835397202316</v>
      </c>
      <c r="AA568">
        <v>169.21614128682754</v>
      </c>
      <c r="AB568">
        <v>6.0000498283501429</v>
      </c>
      <c r="AC568">
        <v>1.524850920781726</v>
      </c>
      <c r="AD568">
        <v>2.9475601043960364</v>
      </c>
      <c r="AE568">
        <v>1.3084844178718236</v>
      </c>
      <c r="AF568">
        <v>112.1304347826087</v>
      </c>
      <c r="AG568">
        <v>1.5838325585857623E-2</v>
      </c>
      <c r="AH568">
        <v>10.014347826086958</v>
      </c>
      <c r="AI568">
        <v>2.942560287549326</v>
      </c>
      <c r="AJ568">
        <v>-5826.4665217390284</v>
      </c>
      <c r="AK568">
        <v>0.53426194392888604</v>
      </c>
      <c r="AL568">
        <v>15720985.522173913</v>
      </c>
      <c r="AM568">
        <v>1573.2955377391304</v>
      </c>
    </row>
    <row r="569" spans="1:39" ht="15" x14ac:dyDescent="0.25">
      <c r="A569" t="s">
        <v>749</v>
      </c>
      <c r="B569">
        <v>603406.94999999995</v>
      </c>
      <c r="C569">
        <v>0.42047261319116297</v>
      </c>
      <c r="D569">
        <v>602863.55000000005</v>
      </c>
      <c r="E569">
        <v>4.6962370221408116E-3</v>
      </c>
      <c r="F569">
        <v>0.65817352613662283</v>
      </c>
      <c r="G569">
        <v>22.45</v>
      </c>
      <c r="H569">
        <v>16.684499999999996</v>
      </c>
      <c r="I569">
        <v>0</v>
      </c>
      <c r="J569">
        <v>48.933500000000009</v>
      </c>
      <c r="K569">
        <v>11167.263326426961</v>
      </c>
      <c r="L569">
        <v>708.8088747999999</v>
      </c>
      <c r="M569">
        <v>823.07426276584681</v>
      </c>
      <c r="N569">
        <v>0.32276673646976184</v>
      </c>
      <c r="O569">
        <v>0.1303411305001905</v>
      </c>
      <c r="P569">
        <v>2.4254121401697769E-3</v>
      </c>
      <c r="Q569">
        <v>9616.9394562296457</v>
      </c>
      <c r="R569">
        <v>47.444000000000003</v>
      </c>
      <c r="S569">
        <v>55283.794482547841</v>
      </c>
      <c r="T569">
        <v>15.449793440687969</v>
      </c>
      <c r="U569">
        <v>14.939905463283031</v>
      </c>
      <c r="V569">
        <v>7.1420000000000003</v>
      </c>
      <c r="W569">
        <v>99.245151890226836</v>
      </c>
      <c r="X569">
        <v>0.11569964070698867</v>
      </c>
      <c r="Y569">
        <v>0.15351659085774444</v>
      </c>
      <c r="Z569">
        <v>0.27502881851293898</v>
      </c>
      <c r="AA569">
        <v>202.3614617416751</v>
      </c>
      <c r="AB569">
        <v>5.4996624338727615</v>
      </c>
      <c r="AC569">
        <v>1.2960526047926735</v>
      </c>
      <c r="AD569">
        <v>2.529270223012976</v>
      </c>
      <c r="AE569">
        <v>1.1661672718688696</v>
      </c>
      <c r="AF569">
        <v>59.15</v>
      </c>
      <c r="AG569">
        <v>4.503806200924175E-2</v>
      </c>
      <c r="AH569">
        <v>6.1325000000000003</v>
      </c>
      <c r="AI569">
        <v>3.9376020553598736</v>
      </c>
      <c r="AJ569">
        <v>-10240.161000000022</v>
      </c>
      <c r="AK569">
        <v>0.51467447192484472</v>
      </c>
      <c r="AL569">
        <v>7915455.3530000001</v>
      </c>
      <c r="AM569">
        <v>708.8088747999999</v>
      </c>
    </row>
    <row r="570" spans="1:39" ht="15" x14ac:dyDescent="0.25">
      <c r="A570" t="s">
        <v>750</v>
      </c>
      <c r="B570">
        <v>799281.9</v>
      </c>
      <c r="C570">
        <v>0.35392611605085161</v>
      </c>
      <c r="D570">
        <v>845083.75</v>
      </c>
      <c r="E570">
        <v>2.4250180536747766E-3</v>
      </c>
      <c r="F570">
        <v>0.68427793065706033</v>
      </c>
      <c r="G570">
        <v>52.578947368421055</v>
      </c>
      <c r="H570">
        <v>45.834500000000006</v>
      </c>
      <c r="I570">
        <v>0</v>
      </c>
      <c r="J570">
        <v>13.940000000000055</v>
      </c>
      <c r="K570">
        <v>10152.50665683401</v>
      </c>
      <c r="L570">
        <v>1479.2043389</v>
      </c>
      <c r="M570">
        <v>1708.6388563944333</v>
      </c>
      <c r="N570">
        <v>0.31113349808874063</v>
      </c>
      <c r="O570">
        <v>0.12435189937097341</v>
      </c>
      <c r="P570">
        <v>2.8598913542573039E-3</v>
      </c>
      <c r="Q570">
        <v>8789.2370241363842</v>
      </c>
      <c r="R570">
        <v>90.955000000000013</v>
      </c>
      <c r="S570">
        <v>54817.710461217073</v>
      </c>
      <c r="T570">
        <v>13.340113242812377</v>
      </c>
      <c r="U570">
        <v>16.26303489527788</v>
      </c>
      <c r="V570">
        <v>12.2395</v>
      </c>
      <c r="W570">
        <v>120.85496457371625</v>
      </c>
      <c r="X570">
        <v>0.1138554698213603</v>
      </c>
      <c r="Y570">
        <v>0.16127614233003162</v>
      </c>
      <c r="Z570">
        <v>0.282198170031701</v>
      </c>
      <c r="AA570">
        <v>163.78173294175159</v>
      </c>
      <c r="AB570">
        <v>6.2536248654117275</v>
      </c>
      <c r="AC570">
        <v>1.240102808207403</v>
      </c>
      <c r="AD570">
        <v>2.9869632696039679</v>
      </c>
      <c r="AE570">
        <v>1.1198175216603266</v>
      </c>
      <c r="AF570">
        <v>65.45</v>
      </c>
      <c r="AG570">
        <v>3.2439648972894926E-2</v>
      </c>
      <c r="AH570">
        <v>17.4895</v>
      </c>
      <c r="AI570">
        <v>3.6236959677366176</v>
      </c>
      <c r="AJ570">
        <v>5019.6600000000326</v>
      </c>
      <c r="AK570">
        <v>0.44020719231605054</v>
      </c>
      <c r="AL570">
        <v>15017631.897499999</v>
      </c>
      <c r="AM570">
        <v>1479.2043389</v>
      </c>
    </row>
    <row r="571" spans="1:39" ht="15" x14ac:dyDescent="0.25">
      <c r="A571" t="s">
        <v>751</v>
      </c>
      <c r="B571">
        <v>648533.94999999995</v>
      </c>
      <c r="C571">
        <v>0.42896499283784661</v>
      </c>
      <c r="D571">
        <v>709080</v>
      </c>
      <c r="E571">
        <v>1.3810147241933982E-3</v>
      </c>
      <c r="F571">
        <v>0.68318438482852983</v>
      </c>
      <c r="G571">
        <v>47.10526315789474</v>
      </c>
      <c r="H571">
        <v>26.448947368421056</v>
      </c>
      <c r="I571">
        <v>0</v>
      </c>
      <c r="J571">
        <v>53.459000000000003</v>
      </c>
      <c r="K571">
        <v>10086.764189733727</v>
      </c>
      <c r="L571">
        <v>1210.6776980500001</v>
      </c>
      <c r="M571">
        <v>1379.9586429677474</v>
      </c>
      <c r="N571">
        <v>0.22670871132100803</v>
      </c>
      <c r="O571">
        <v>0.11321044913172215</v>
      </c>
      <c r="P571">
        <v>4.6694935482048706E-3</v>
      </c>
      <c r="Q571">
        <v>8849.4104604013246</v>
      </c>
      <c r="R571">
        <v>72.70450000000001</v>
      </c>
      <c r="S571">
        <v>54441.979720993877</v>
      </c>
      <c r="T571">
        <v>12.956557021917487</v>
      </c>
      <c r="U571">
        <v>16.652032515869031</v>
      </c>
      <c r="V571">
        <v>9.734</v>
      </c>
      <c r="W571">
        <v>124.37617608896652</v>
      </c>
      <c r="X571">
        <v>0.11200279975784821</v>
      </c>
      <c r="Y571">
        <v>0.15532610163579216</v>
      </c>
      <c r="Z571">
        <v>0.27479040269185623</v>
      </c>
      <c r="AA571">
        <v>164.60413066250254</v>
      </c>
      <c r="AB571">
        <v>6.4281891791328443</v>
      </c>
      <c r="AC571">
        <v>1.3676971164810969</v>
      </c>
      <c r="AD571">
        <v>2.6912035223354986</v>
      </c>
      <c r="AE571">
        <v>1.1901863968595419</v>
      </c>
      <c r="AF571">
        <v>71.55</v>
      </c>
      <c r="AG571">
        <v>2.691704820007847E-2</v>
      </c>
      <c r="AH571">
        <v>10.982500000000002</v>
      </c>
      <c r="AI571">
        <v>4.9858978806207528</v>
      </c>
      <c r="AJ571">
        <v>2458.51800000004</v>
      </c>
      <c r="AK571">
        <v>0.42863986266375431</v>
      </c>
      <c r="AL571">
        <v>12211820.449999999</v>
      </c>
      <c r="AM571">
        <v>1210.6776980500001</v>
      </c>
    </row>
    <row r="572" spans="1:39" ht="15" x14ac:dyDescent="0.25">
      <c r="A572" t="s">
        <v>752</v>
      </c>
      <c r="B572">
        <v>466664.75</v>
      </c>
      <c r="C572">
        <v>0.39606716893072264</v>
      </c>
      <c r="D572">
        <v>433857.5</v>
      </c>
      <c r="E572">
        <v>2.1725277687373416E-3</v>
      </c>
      <c r="F572">
        <v>0.67885633879013318</v>
      </c>
      <c r="G572">
        <v>44.05263157894737</v>
      </c>
      <c r="H572">
        <v>33.768500000000003</v>
      </c>
      <c r="I572">
        <v>0</v>
      </c>
      <c r="J572">
        <v>43.199000000000012</v>
      </c>
      <c r="K572">
        <v>10310.559307013609</v>
      </c>
      <c r="L572">
        <v>1265.0634665499999</v>
      </c>
      <c r="M572">
        <v>1506.8213662915446</v>
      </c>
      <c r="N572">
        <v>0.38146245363171022</v>
      </c>
      <c r="O572">
        <v>0.14006186644786564</v>
      </c>
      <c r="P572">
        <v>6.9257501553608518E-4</v>
      </c>
      <c r="Q572">
        <v>8656.3093614086047</v>
      </c>
      <c r="R572">
        <v>81.087000000000003</v>
      </c>
      <c r="S572">
        <v>52018.297951582863</v>
      </c>
      <c r="T572">
        <v>13.27894730351351</v>
      </c>
      <c r="U572">
        <v>15.601310525114997</v>
      </c>
      <c r="V572">
        <v>10.647499999999999</v>
      </c>
      <c r="W572">
        <v>118.81319244423571</v>
      </c>
      <c r="X572">
        <v>0.11413122533784309</v>
      </c>
      <c r="Y572">
        <v>0.17063220858135489</v>
      </c>
      <c r="Z572">
        <v>0.28988211668597558</v>
      </c>
      <c r="AA572">
        <v>192.29252636898073</v>
      </c>
      <c r="AB572">
        <v>5.8797523927366449</v>
      </c>
      <c r="AC572">
        <v>1.4053887769269586</v>
      </c>
      <c r="AD572">
        <v>2.6075969185518924</v>
      </c>
      <c r="AE572">
        <v>1.3436674870229404</v>
      </c>
      <c r="AF572">
        <v>93.85</v>
      </c>
      <c r="AG572">
        <v>2.0098504857242315E-2</v>
      </c>
      <c r="AH572">
        <v>8.8535000000000004</v>
      </c>
      <c r="AI572">
        <v>3.4721000348942654</v>
      </c>
      <c r="AJ572">
        <v>2115.329000000027</v>
      </c>
      <c r="AK572">
        <v>0.49133986360876708</v>
      </c>
      <c r="AL572">
        <v>13043511.899</v>
      </c>
      <c r="AM572">
        <v>1265.0634665499999</v>
      </c>
    </row>
    <row r="573" spans="1:39" ht="15" x14ac:dyDescent="0.25">
      <c r="A573" t="s">
        <v>753</v>
      </c>
      <c r="B573">
        <v>467684.2</v>
      </c>
      <c r="C573">
        <v>0.40244378634549816</v>
      </c>
      <c r="D573">
        <v>487465.1</v>
      </c>
      <c r="E573">
        <v>5.2500710289688406E-3</v>
      </c>
      <c r="F573">
        <v>0.68812566683300647</v>
      </c>
      <c r="G573">
        <v>24.65</v>
      </c>
      <c r="H573">
        <v>24.719000000000001</v>
      </c>
      <c r="I573">
        <v>0</v>
      </c>
      <c r="J573">
        <v>36.620499999999964</v>
      </c>
      <c r="K573">
        <v>10924.410531990148</v>
      </c>
      <c r="L573">
        <v>952.99157140000011</v>
      </c>
      <c r="M573">
        <v>1127.3311354305165</v>
      </c>
      <c r="N573">
        <v>0.38801913841354674</v>
      </c>
      <c r="O573">
        <v>0.13525648491375522</v>
      </c>
      <c r="P573">
        <v>5.8505628667934713E-3</v>
      </c>
      <c r="Q573">
        <v>9234.9717241901581</v>
      </c>
      <c r="R573">
        <v>60.170500000000004</v>
      </c>
      <c r="S573">
        <v>55760.282297803751</v>
      </c>
      <c r="T573">
        <v>14.71069710240068</v>
      </c>
      <c r="U573">
        <v>15.838186011417559</v>
      </c>
      <c r="V573">
        <v>8.1485000000000003</v>
      </c>
      <c r="W573">
        <v>116.95300624654845</v>
      </c>
      <c r="X573">
        <v>0.11387153800433929</v>
      </c>
      <c r="Y573">
        <v>0.16673335822372481</v>
      </c>
      <c r="Z573">
        <v>0.28537705821601894</v>
      </c>
      <c r="AA573">
        <v>178.15252001713557</v>
      </c>
      <c r="AB573">
        <v>6.0679432623278027</v>
      </c>
      <c r="AC573">
        <v>1.3519794130977625</v>
      </c>
      <c r="AD573">
        <v>2.7740403798257547</v>
      </c>
      <c r="AE573">
        <v>1.3388674047916604</v>
      </c>
      <c r="AF573">
        <v>88.15</v>
      </c>
      <c r="AG573">
        <v>4.6093754312524549E-2</v>
      </c>
      <c r="AH573">
        <v>8.5740000000000016</v>
      </c>
      <c r="AI573">
        <v>3.488895653919553</v>
      </c>
      <c r="AJ573">
        <v>-7151.4750000000349</v>
      </c>
      <c r="AK573">
        <v>0.51383309759156082</v>
      </c>
      <c r="AL573">
        <v>10410871.159500001</v>
      </c>
      <c r="AM573">
        <v>952.99157140000011</v>
      </c>
    </row>
    <row r="574" spans="1:39" ht="15" x14ac:dyDescent="0.25">
      <c r="A574" t="s">
        <v>754</v>
      </c>
      <c r="B574">
        <v>593481.19999999995</v>
      </c>
      <c r="C574">
        <v>0.33442461633721599</v>
      </c>
      <c r="D574">
        <v>536775.65</v>
      </c>
      <c r="E574">
        <v>6.03522592898326E-5</v>
      </c>
      <c r="F574">
        <v>0.65196916999921417</v>
      </c>
      <c r="G574">
        <v>29.45</v>
      </c>
      <c r="H574">
        <v>22.470500000000001</v>
      </c>
      <c r="I574">
        <v>0</v>
      </c>
      <c r="J574">
        <v>23.692500000000024</v>
      </c>
      <c r="K574">
        <v>10823.503861965291</v>
      </c>
      <c r="L574">
        <v>924.11362064999992</v>
      </c>
      <c r="M574">
        <v>1093.5128517393141</v>
      </c>
      <c r="N574">
        <v>0.36976687873040065</v>
      </c>
      <c r="O574">
        <v>0.14383314857593862</v>
      </c>
      <c r="P574">
        <v>1.1200005355099082E-3</v>
      </c>
      <c r="Q574">
        <v>9146.8036485267057</v>
      </c>
      <c r="R574">
        <v>60.044000000000004</v>
      </c>
      <c r="S574">
        <v>53114.513173672633</v>
      </c>
      <c r="T574">
        <v>14.62344280860702</v>
      </c>
      <c r="U574">
        <v>15.390607232196384</v>
      </c>
      <c r="V574">
        <v>8.4719999999999995</v>
      </c>
      <c r="W574">
        <v>109.07856712110481</v>
      </c>
      <c r="X574">
        <v>0.1170186704643028</v>
      </c>
      <c r="Y574">
        <v>0.16396170378056069</v>
      </c>
      <c r="Z574">
        <v>0.28830231518241023</v>
      </c>
      <c r="AA574">
        <v>199.72787531275313</v>
      </c>
      <c r="AB574">
        <v>6.2648499346458344</v>
      </c>
      <c r="AC574">
        <v>1.4420932079075153</v>
      </c>
      <c r="AD574">
        <v>2.5592187136403961</v>
      </c>
      <c r="AE574">
        <v>1.5007261136489281</v>
      </c>
      <c r="AF574">
        <v>105.45</v>
      </c>
      <c r="AG574">
        <v>2.0918048256174607E-2</v>
      </c>
      <c r="AH574">
        <v>5.2914999999999992</v>
      </c>
      <c r="AI574">
        <v>3.3535272757509507</v>
      </c>
      <c r="AJ574">
        <v>-5492.1719999999623</v>
      </c>
      <c r="AK574">
        <v>0.5158841347022145</v>
      </c>
      <c r="AL574">
        <v>10002147.341999998</v>
      </c>
      <c r="AM574">
        <v>924.11362064999992</v>
      </c>
    </row>
    <row r="575" spans="1:39" ht="15" x14ac:dyDescent="0.25">
      <c r="A575" t="s">
        <v>755</v>
      </c>
      <c r="B575">
        <v>310728.40000000002</v>
      </c>
      <c r="C575">
        <v>0.28838822769272193</v>
      </c>
      <c r="D575">
        <v>256741.5</v>
      </c>
      <c r="E575">
        <v>1.2550132100838336E-2</v>
      </c>
      <c r="F575">
        <v>0.68387624667186797</v>
      </c>
      <c r="G575">
        <v>36.25</v>
      </c>
      <c r="H575">
        <v>49.148000000000003</v>
      </c>
      <c r="I575">
        <v>0</v>
      </c>
      <c r="J575">
        <v>-66.96350000000001</v>
      </c>
      <c r="K575">
        <v>11782.857641657567</v>
      </c>
      <c r="L575">
        <v>1573.7803195499998</v>
      </c>
      <c r="M575">
        <v>2020.6331828382117</v>
      </c>
      <c r="N575">
        <v>0.72608838190754599</v>
      </c>
      <c r="O575">
        <v>0.16069783959575379</v>
      </c>
      <c r="P575">
        <v>5.1493263699708719E-4</v>
      </c>
      <c r="Q575">
        <v>9177.137949626931</v>
      </c>
      <c r="R575">
        <v>108.36600000000001</v>
      </c>
      <c r="S575">
        <v>50480.894394920906</v>
      </c>
      <c r="T575">
        <v>13.129117989037152</v>
      </c>
      <c r="U575">
        <v>14.522823759758593</v>
      </c>
      <c r="V575">
        <v>13.086000000000002</v>
      </c>
      <c r="W575">
        <v>120.26442912654744</v>
      </c>
      <c r="X575">
        <v>0.10461901294863875</v>
      </c>
      <c r="Y575">
        <v>0.20733943804714625</v>
      </c>
      <c r="Z575">
        <v>0.31765152133935248</v>
      </c>
      <c r="AA575">
        <v>192.88931004474642</v>
      </c>
      <c r="AB575">
        <v>6.6436846211722438</v>
      </c>
      <c r="AC575">
        <v>1.5265588304859512</v>
      </c>
      <c r="AD575">
        <v>3.0582746666780856</v>
      </c>
      <c r="AE575">
        <v>1.4047746983713112</v>
      </c>
      <c r="AF575">
        <v>165.8</v>
      </c>
      <c r="AG575">
        <v>1.2818737908978656E-2</v>
      </c>
      <c r="AH575">
        <v>7.9340000000000002</v>
      </c>
      <c r="AI575">
        <v>2.8298644328826086</v>
      </c>
      <c r="AJ575">
        <v>-28381.942500000121</v>
      </c>
      <c r="AK575">
        <v>0.62161277040506546</v>
      </c>
      <c r="AL575">
        <v>18543629.464500003</v>
      </c>
      <c r="AM575">
        <v>1573.7803195499998</v>
      </c>
    </row>
    <row r="576" spans="1:39" ht="15" x14ac:dyDescent="0.25">
      <c r="A576" t="s">
        <v>757</v>
      </c>
      <c r="B576">
        <v>349071.9</v>
      </c>
      <c r="C576">
        <v>0.3094924153744798</v>
      </c>
      <c r="D576">
        <v>418402.95</v>
      </c>
      <c r="E576">
        <v>4.1846353847094318E-3</v>
      </c>
      <c r="F576">
        <v>0.70956969634157097</v>
      </c>
      <c r="G576">
        <v>54.65</v>
      </c>
      <c r="H576">
        <v>37.679499999999997</v>
      </c>
      <c r="I576">
        <v>0</v>
      </c>
      <c r="J576">
        <v>57.969999999999985</v>
      </c>
      <c r="K576">
        <v>9902.1290386801247</v>
      </c>
      <c r="L576">
        <v>1570.0734919499998</v>
      </c>
      <c r="M576">
        <v>1840.6175697710682</v>
      </c>
      <c r="N576">
        <v>0.37209862506143432</v>
      </c>
      <c r="O576">
        <v>0.12506160973148453</v>
      </c>
      <c r="P576">
        <v>1.3557164750016592E-3</v>
      </c>
      <c r="Q576">
        <v>8446.6597368369748</v>
      </c>
      <c r="R576">
        <v>92.826499999999996</v>
      </c>
      <c r="S576">
        <v>54987.765341793558</v>
      </c>
      <c r="T576">
        <v>14.723166337198967</v>
      </c>
      <c r="U576">
        <v>16.914065401043882</v>
      </c>
      <c r="V576">
        <v>12.583</v>
      </c>
      <c r="W576">
        <v>124.77735770086625</v>
      </c>
      <c r="X576">
        <v>0.11775971269534219</v>
      </c>
      <c r="Y576">
        <v>0.16451458055287541</v>
      </c>
      <c r="Z576">
        <v>0.28853689118426995</v>
      </c>
      <c r="AA576">
        <v>167.90761792467444</v>
      </c>
      <c r="AB576">
        <v>5.8205530269437187</v>
      </c>
      <c r="AC576">
        <v>1.3301091597873209</v>
      </c>
      <c r="AD576">
        <v>2.8209977096453973</v>
      </c>
      <c r="AE576">
        <v>1.1555706575642697</v>
      </c>
      <c r="AF576">
        <v>66.45</v>
      </c>
      <c r="AG576">
        <v>2.5942293420138662E-2</v>
      </c>
      <c r="AH576">
        <v>16.441500000000001</v>
      </c>
      <c r="AI576">
        <v>3.3729859733061214</v>
      </c>
      <c r="AJ576">
        <v>13879.500999999931</v>
      </c>
      <c r="AK576">
        <v>0.48656904952764785</v>
      </c>
      <c r="AL576">
        <v>15547070.317500001</v>
      </c>
      <c r="AM576">
        <v>1570.0734919499998</v>
      </c>
    </row>
    <row r="577" spans="1:39" ht="15" x14ac:dyDescent="0.25">
      <c r="A577" t="s">
        <v>758</v>
      </c>
      <c r="B577">
        <v>1391875.8</v>
      </c>
      <c r="C577">
        <v>0.31672697161300079</v>
      </c>
      <c r="D577">
        <v>1283776.6499999999</v>
      </c>
      <c r="E577">
        <v>3.5091973503706265E-3</v>
      </c>
      <c r="F577">
        <v>0.77833202411843583</v>
      </c>
      <c r="G577">
        <v>52.94736842105263</v>
      </c>
      <c r="H577">
        <v>38.302500000000002</v>
      </c>
      <c r="I577">
        <v>0</v>
      </c>
      <c r="J577">
        <v>-18.288499999999999</v>
      </c>
      <c r="K577">
        <v>11597.341268125783</v>
      </c>
      <c r="L577">
        <v>3692.9009108500004</v>
      </c>
      <c r="M577">
        <v>4237.2701123700372</v>
      </c>
      <c r="N577">
        <v>9.5655734117353453E-2</v>
      </c>
      <c r="O577">
        <v>0.10594615452596745</v>
      </c>
      <c r="P577">
        <v>1.4291768023055889E-2</v>
      </c>
      <c r="Q577">
        <v>10107.411374948922</v>
      </c>
      <c r="R577">
        <v>220.45549999999997</v>
      </c>
      <c r="S577">
        <v>69938.577878528769</v>
      </c>
      <c r="T577">
        <v>14.863317086668282</v>
      </c>
      <c r="U577">
        <v>16.751230569661448</v>
      </c>
      <c r="V577">
        <v>21.458000000000002</v>
      </c>
      <c r="W577">
        <v>172.0990265099264</v>
      </c>
      <c r="X577">
        <v>0.11636195815262705</v>
      </c>
      <c r="Y577">
        <v>0.14094293442892705</v>
      </c>
      <c r="Z577">
        <v>0.26368364333984223</v>
      </c>
      <c r="AA577">
        <v>157.96539470801272</v>
      </c>
      <c r="AB577">
        <v>6.4688177391792978</v>
      </c>
      <c r="AC577">
        <v>1.334091476385854</v>
      </c>
      <c r="AD577">
        <v>3.0230485151681097</v>
      </c>
      <c r="AE577">
        <v>0.89567629925821168</v>
      </c>
      <c r="AF577">
        <v>30.9</v>
      </c>
      <c r="AG577">
        <v>8.4818334197297424E-2</v>
      </c>
      <c r="AH577">
        <v>79.826999999999998</v>
      </c>
      <c r="AI577">
        <v>7.3734348740012878</v>
      </c>
      <c r="AJ577">
        <v>15804.835000000196</v>
      </c>
      <c r="AK577">
        <v>0.30092655375057353</v>
      </c>
      <c r="AL577">
        <v>42827832.1325</v>
      </c>
      <c r="AM577">
        <v>3692.9009108500004</v>
      </c>
    </row>
    <row r="578" spans="1:39" ht="15" x14ac:dyDescent="0.25">
      <c r="A578" t="s">
        <v>759</v>
      </c>
      <c r="B578">
        <v>-2872.85</v>
      </c>
      <c r="C578">
        <v>0.29317009293439317</v>
      </c>
      <c r="D578">
        <v>199439.15</v>
      </c>
      <c r="E578">
        <v>3.0767533209107687E-3</v>
      </c>
      <c r="F578">
        <v>0.79353592045181476</v>
      </c>
      <c r="G578">
        <v>54.473684210526315</v>
      </c>
      <c r="H578">
        <v>54.17649999999999</v>
      </c>
      <c r="I578">
        <v>0</v>
      </c>
      <c r="J578">
        <v>-26.993000000000006</v>
      </c>
      <c r="K578">
        <v>10991.90608270542</v>
      </c>
      <c r="L578">
        <v>3715.6282063999997</v>
      </c>
      <c r="M578">
        <v>4260.9488945744251</v>
      </c>
      <c r="N578">
        <v>0.14820484201069656</v>
      </c>
      <c r="O578">
        <v>0.10482440336175823</v>
      </c>
      <c r="P578">
        <v>1.6323901378379843E-2</v>
      </c>
      <c r="Q578">
        <v>9585.1504661332492</v>
      </c>
      <c r="R578">
        <v>213.87999999999997</v>
      </c>
      <c r="S578">
        <v>66640.171493360773</v>
      </c>
      <c r="T578">
        <v>13.902421918832989</v>
      </c>
      <c r="U578">
        <v>17.37249021133346</v>
      </c>
      <c r="V578">
        <v>22.375499999999999</v>
      </c>
      <c r="W578">
        <v>166.05788502603298</v>
      </c>
      <c r="X578">
        <v>0.11622850457056903</v>
      </c>
      <c r="Y578">
        <v>0.14704725822604983</v>
      </c>
      <c r="Z578">
        <v>0.27091151521215334</v>
      </c>
      <c r="AA578">
        <v>165.3049675266347</v>
      </c>
      <c r="AB578">
        <v>6.002875438895833</v>
      </c>
      <c r="AC578">
        <v>1.3078274994065564</v>
      </c>
      <c r="AD578">
        <v>3.0591691204890563</v>
      </c>
      <c r="AE578">
        <v>0.94667847297160557</v>
      </c>
      <c r="AF578">
        <v>33.549999999999997</v>
      </c>
      <c r="AG578">
        <v>0.1021272364334469</v>
      </c>
      <c r="AH578">
        <v>87.763499999999993</v>
      </c>
      <c r="AI578">
        <v>5.6408144356799541</v>
      </c>
      <c r="AJ578">
        <v>-8990.7245000000112</v>
      </c>
      <c r="AK578">
        <v>0.33298309738250909</v>
      </c>
      <c r="AL578">
        <v>40841836.283</v>
      </c>
      <c r="AM578">
        <v>3715.6282063999997</v>
      </c>
    </row>
    <row r="579" spans="1:39" ht="15" x14ac:dyDescent="0.25">
      <c r="A579" t="s">
        <v>760</v>
      </c>
      <c r="B579">
        <v>1360257.45</v>
      </c>
      <c r="C579">
        <v>0.31175329197750268</v>
      </c>
      <c r="D579">
        <v>1300419.8500000001</v>
      </c>
      <c r="E579">
        <v>3.6504018291153911E-3</v>
      </c>
      <c r="F579">
        <v>0.76566053103400089</v>
      </c>
      <c r="G579">
        <v>89.684210526315795</v>
      </c>
      <c r="H579">
        <v>73.1815</v>
      </c>
      <c r="I579">
        <v>0</v>
      </c>
      <c r="J579">
        <v>-37.005499999999998</v>
      </c>
      <c r="K579">
        <v>10182.104549119917</v>
      </c>
      <c r="L579">
        <v>3607.3022402500001</v>
      </c>
      <c r="M579">
        <v>4143.8370722923546</v>
      </c>
      <c r="N579">
        <v>0.17693284083003996</v>
      </c>
      <c r="O579">
        <v>0.11085501766059008</v>
      </c>
      <c r="P579">
        <v>1.0275202084932917E-2</v>
      </c>
      <c r="Q579">
        <v>8863.7482385814837</v>
      </c>
      <c r="R579">
        <v>204.39850000000001</v>
      </c>
      <c r="S579">
        <v>62620.06036883832</v>
      </c>
      <c r="T579">
        <v>13.16472479005472</v>
      </c>
      <c r="U579">
        <v>17.648379221227163</v>
      </c>
      <c r="V579">
        <v>20.549500000000002</v>
      </c>
      <c r="W579">
        <v>175.54209300712915</v>
      </c>
      <c r="X579">
        <v>0.11418045807172414</v>
      </c>
      <c r="Y579">
        <v>0.147795286052012</v>
      </c>
      <c r="Z579">
        <v>0.26897365584729593</v>
      </c>
      <c r="AA579">
        <v>150.84144985929694</v>
      </c>
      <c r="AB579">
        <v>6.1270964843556879</v>
      </c>
      <c r="AC579">
        <v>1.2801775180117567</v>
      </c>
      <c r="AD579">
        <v>2.9123604117540145</v>
      </c>
      <c r="AE579">
        <v>0.99903160081169173</v>
      </c>
      <c r="AF579">
        <v>51.85</v>
      </c>
      <c r="AG579">
        <v>8.5738959946378118E-2</v>
      </c>
      <c r="AH579">
        <v>69.569999999999993</v>
      </c>
      <c r="AI579">
        <v>4.8993476012747861</v>
      </c>
      <c r="AJ579">
        <v>-19453.288500000024</v>
      </c>
      <c r="AK579">
        <v>0.34345641939480148</v>
      </c>
      <c r="AL579">
        <v>36729928.550499998</v>
      </c>
      <c r="AM579">
        <v>3607.3022402500001</v>
      </c>
    </row>
    <row r="580" spans="1:39" ht="15" x14ac:dyDescent="0.25">
      <c r="A580" t="s">
        <v>761</v>
      </c>
      <c r="B580">
        <v>2940163.8</v>
      </c>
      <c r="C580">
        <v>0.31731888859592372</v>
      </c>
      <c r="D580">
        <v>2509770.5499999998</v>
      </c>
      <c r="E580">
        <v>3.6786459714504985E-3</v>
      </c>
      <c r="F580">
        <v>0.78774481376799299</v>
      </c>
      <c r="G580">
        <v>149.4</v>
      </c>
      <c r="H580">
        <v>139.0685</v>
      </c>
      <c r="I580">
        <v>0</v>
      </c>
      <c r="J580">
        <v>-15.870000000000005</v>
      </c>
      <c r="K580">
        <v>11562.48710124056</v>
      </c>
      <c r="L580">
        <v>8451.7345346500006</v>
      </c>
      <c r="M580">
        <v>9997.0155308318208</v>
      </c>
      <c r="N580">
        <v>0.20184911666426916</v>
      </c>
      <c r="O580">
        <v>0.11943335949699253</v>
      </c>
      <c r="P580">
        <v>3.5909403597065098E-2</v>
      </c>
      <c r="Q580">
        <v>9775.2245396250528</v>
      </c>
      <c r="R580">
        <v>491.84499999999997</v>
      </c>
      <c r="S580">
        <v>70697.261502353416</v>
      </c>
      <c r="T580">
        <v>13.699132856895977</v>
      </c>
      <c r="U580">
        <v>17.183735800201283</v>
      </c>
      <c r="V580">
        <v>49.761499999999998</v>
      </c>
      <c r="W580">
        <v>169.84485063050749</v>
      </c>
      <c r="X580">
        <v>0.11490895646692839</v>
      </c>
      <c r="Y580">
        <v>0.14562571393819795</v>
      </c>
      <c r="Z580">
        <v>0.26744096513375354</v>
      </c>
      <c r="AA580">
        <v>153.09012542874214</v>
      </c>
      <c r="AB580">
        <v>6.2004113234556808</v>
      </c>
      <c r="AC580">
        <v>1.24266776033056</v>
      </c>
      <c r="AD580">
        <v>3.4223774734864691</v>
      </c>
      <c r="AE580">
        <v>0.8463916494193624</v>
      </c>
      <c r="AF580">
        <v>35.1</v>
      </c>
      <c r="AG580">
        <v>9.7578158624157557E-2</v>
      </c>
      <c r="AH580">
        <v>126.7385</v>
      </c>
      <c r="AI580">
        <v>4.3009742301456955</v>
      </c>
      <c r="AJ580">
        <v>140169.0419999999</v>
      </c>
      <c r="AK580">
        <v>0.40096657575578876</v>
      </c>
      <c r="AL580">
        <v>97723071.539999992</v>
      </c>
      <c r="AM580">
        <v>8451.7345346500006</v>
      </c>
    </row>
    <row r="581" spans="1:39" ht="15" x14ac:dyDescent="0.25">
      <c r="A581" t="s">
        <v>762</v>
      </c>
      <c r="B581">
        <v>701858.15</v>
      </c>
      <c r="C581">
        <v>0.36162537621055268</v>
      </c>
      <c r="D581">
        <v>735341.45</v>
      </c>
      <c r="E581">
        <v>2.7719125330200344E-3</v>
      </c>
      <c r="F581">
        <v>0.69610445164443502</v>
      </c>
      <c r="G581">
        <v>49.8</v>
      </c>
      <c r="H581">
        <v>43.734500000000004</v>
      </c>
      <c r="I581">
        <v>0</v>
      </c>
      <c r="J581">
        <v>49.771999999999977</v>
      </c>
      <c r="K581">
        <v>9923.6660356032608</v>
      </c>
      <c r="L581">
        <v>1615.0063667500001</v>
      </c>
      <c r="M581">
        <v>1829.1025352417951</v>
      </c>
      <c r="N581">
        <v>0.2394881369590737</v>
      </c>
      <c r="O581">
        <v>0.10613192355082089</v>
      </c>
      <c r="P581">
        <v>7.4144567764751201E-3</v>
      </c>
      <c r="Q581">
        <v>8762.102462933477</v>
      </c>
      <c r="R581">
        <v>94.882000000000005</v>
      </c>
      <c r="S581">
        <v>56791.115633102156</v>
      </c>
      <c r="T581">
        <v>13.879871840812797</v>
      </c>
      <c r="U581">
        <v>17.021209151893927</v>
      </c>
      <c r="V581">
        <v>12.1</v>
      </c>
      <c r="W581">
        <v>133.47160055785125</v>
      </c>
      <c r="X581">
        <v>0.11265467994387891</v>
      </c>
      <c r="Y581">
        <v>0.15391375385549613</v>
      </c>
      <c r="Z581">
        <v>0.27263536116142029</v>
      </c>
      <c r="AA581">
        <v>157.60464183940962</v>
      </c>
      <c r="AB581">
        <v>5.9044784064903295</v>
      </c>
      <c r="AC581">
        <v>1.2044854350623202</v>
      </c>
      <c r="AD581">
        <v>2.8929525070472337</v>
      </c>
      <c r="AE581">
        <v>1.1052499277815895</v>
      </c>
      <c r="AF581">
        <v>55.25</v>
      </c>
      <c r="AG581">
        <v>4.3824315379973146E-2</v>
      </c>
      <c r="AH581">
        <v>20.324999999999999</v>
      </c>
      <c r="AI581">
        <v>4.3222294914813908</v>
      </c>
      <c r="AJ581">
        <v>-15572.914000000106</v>
      </c>
      <c r="AK581">
        <v>0.39829650342701284</v>
      </c>
      <c r="AL581">
        <v>16026783.829000002</v>
      </c>
      <c r="AM581">
        <v>1615.0063667500001</v>
      </c>
    </row>
    <row r="582" spans="1:39" ht="15" x14ac:dyDescent="0.25">
      <c r="A582" t="s">
        <v>763</v>
      </c>
      <c r="B582">
        <v>571031.35</v>
      </c>
      <c r="C582">
        <v>0.37501088523155285</v>
      </c>
      <c r="D582">
        <v>453978.4</v>
      </c>
      <c r="E582">
        <v>9.2649530375564348E-3</v>
      </c>
      <c r="F582">
        <v>0.63465974810288994</v>
      </c>
      <c r="G582">
        <v>45.15</v>
      </c>
      <c r="H582">
        <v>39.600999999999999</v>
      </c>
      <c r="I582">
        <v>0</v>
      </c>
      <c r="J582">
        <v>-25.908000000000044</v>
      </c>
      <c r="K582">
        <v>11538.59673781369</v>
      </c>
      <c r="L582">
        <v>1323.5756981999998</v>
      </c>
      <c r="M582">
        <v>1610.5279071481345</v>
      </c>
      <c r="N582">
        <v>0.50956218444265178</v>
      </c>
      <c r="O582">
        <v>0.15439037701274103</v>
      </c>
      <c r="P582">
        <v>2.8025029887179895E-3</v>
      </c>
      <c r="Q582">
        <v>9482.7330626909024</v>
      </c>
      <c r="R582">
        <v>89.270499999999998</v>
      </c>
      <c r="S582">
        <v>49803.770859354423</v>
      </c>
      <c r="T582">
        <v>12.798740905450288</v>
      </c>
      <c r="U582">
        <v>14.826574268095284</v>
      </c>
      <c r="V582">
        <v>11.1335</v>
      </c>
      <c r="W582">
        <v>118.88226507387614</v>
      </c>
      <c r="X582">
        <v>0.10441545012585973</v>
      </c>
      <c r="Y582">
        <v>0.21823078664724793</v>
      </c>
      <c r="Z582">
        <v>0.33078557984750673</v>
      </c>
      <c r="AA582">
        <v>187.04925629617455</v>
      </c>
      <c r="AB582">
        <v>6.6213056932305241</v>
      </c>
      <c r="AC582">
        <v>1.3453854213601315</v>
      </c>
      <c r="AD582">
        <v>3.0370564278093179</v>
      </c>
      <c r="AE582">
        <v>1.5150331243271578</v>
      </c>
      <c r="AF582">
        <v>187.6</v>
      </c>
      <c r="AG582">
        <v>1.8325585202530959E-2</v>
      </c>
      <c r="AH582">
        <v>5.5879999999999992</v>
      </c>
      <c r="AI582">
        <v>3.096895459130256</v>
      </c>
      <c r="AJ582">
        <v>-37689.946999999927</v>
      </c>
      <c r="AK582">
        <v>0.51005184149294647</v>
      </c>
      <c r="AL582">
        <v>15272206.2335</v>
      </c>
      <c r="AM582">
        <v>1323.5756981999998</v>
      </c>
    </row>
    <row r="583" spans="1:39" ht="15" x14ac:dyDescent="0.25">
      <c r="A583" t="s">
        <v>764</v>
      </c>
      <c r="B583">
        <v>632934.75</v>
      </c>
      <c r="C583">
        <v>0.39231948417355766</v>
      </c>
      <c r="D583">
        <v>516083.20000000001</v>
      </c>
      <c r="E583">
        <v>1.9181385664123409E-3</v>
      </c>
      <c r="F583">
        <v>0.65412316873210852</v>
      </c>
      <c r="G583">
        <v>34.6</v>
      </c>
      <c r="H583">
        <v>21.057000000000002</v>
      </c>
      <c r="I583">
        <v>0</v>
      </c>
      <c r="J583">
        <v>9.7290000000000134</v>
      </c>
      <c r="K583">
        <v>10693.730770849603</v>
      </c>
      <c r="L583">
        <v>837.78833075</v>
      </c>
      <c r="M583">
        <v>993.27851698790346</v>
      </c>
      <c r="N583">
        <v>0.4143858567941745</v>
      </c>
      <c r="O583">
        <v>0.1356003276487508</v>
      </c>
      <c r="P583">
        <v>2.3305625995674564E-3</v>
      </c>
      <c r="Q583">
        <v>9019.7086706035207</v>
      </c>
      <c r="R583">
        <v>56.198500000000003</v>
      </c>
      <c r="S583">
        <v>51215.702585211358</v>
      </c>
      <c r="T583">
        <v>14.511063462547932</v>
      </c>
      <c r="U583">
        <v>14.907663563084425</v>
      </c>
      <c r="V583">
        <v>8.1314999999999991</v>
      </c>
      <c r="W583">
        <v>103.02998594970178</v>
      </c>
      <c r="X583">
        <v>0.11599267850964831</v>
      </c>
      <c r="Y583">
        <v>0.17385365427507563</v>
      </c>
      <c r="Z583">
        <v>0.29518446718807784</v>
      </c>
      <c r="AA583">
        <v>206.53158279860656</v>
      </c>
      <c r="AB583">
        <v>5.4929860876525547</v>
      </c>
      <c r="AC583">
        <v>1.2430748296174501</v>
      </c>
      <c r="AD583">
        <v>2.4970255635230356</v>
      </c>
      <c r="AE583">
        <v>1.5445664952335967</v>
      </c>
      <c r="AF583">
        <v>89.8</v>
      </c>
      <c r="AG583">
        <v>1.8160655497982986E-2</v>
      </c>
      <c r="AH583">
        <v>6.1905000000000001</v>
      </c>
      <c r="AI583">
        <v>3.4951372010910164</v>
      </c>
      <c r="AJ583">
        <v>-10407.379500000039</v>
      </c>
      <c r="AK583">
        <v>0.49656370530412497</v>
      </c>
      <c r="AL583">
        <v>8959082.8520000018</v>
      </c>
      <c r="AM583">
        <v>837.78833075</v>
      </c>
    </row>
    <row r="584" spans="1:39" ht="15" x14ac:dyDescent="0.25">
      <c r="A584" t="s">
        <v>765</v>
      </c>
      <c r="B584">
        <v>577779.04347826086</v>
      </c>
      <c r="C584">
        <v>0.35253345281566861</v>
      </c>
      <c r="D584">
        <v>579668.30434782605</v>
      </c>
      <c r="E584">
        <v>3.654561276723377E-3</v>
      </c>
      <c r="F584">
        <v>0.71162680545802015</v>
      </c>
      <c r="G584">
        <v>55.090909090909093</v>
      </c>
      <c r="H584">
        <v>33.686521739130434</v>
      </c>
      <c r="I584">
        <v>0</v>
      </c>
      <c r="J584">
        <v>104.38391304347826</v>
      </c>
      <c r="K584">
        <v>9654.3018391427249</v>
      </c>
      <c r="L584">
        <v>1841.7479589565216</v>
      </c>
      <c r="M584">
        <v>2159.2234058429181</v>
      </c>
      <c r="N584">
        <v>0.35619232922593003</v>
      </c>
      <c r="O584">
        <v>0.12854479105781177</v>
      </c>
      <c r="P584">
        <v>2.0447000663688223E-3</v>
      </c>
      <c r="Q584">
        <v>8234.8082459999277</v>
      </c>
      <c r="R584">
        <v>105.22739130434783</v>
      </c>
      <c r="S584">
        <v>55430.27745329991</v>
      </c>
      <c r="T584">
        <v>14.145763005995297</v>
      </c>
      <c r="U584">
        <v>17.502552673093057</v>
      </c>
      <c r="V584">
        <v>14.716956521739132</v>
      </c>
      <c r="W584">
        <v>125.14462186770659</v>
      </c>
      <c r="X584">
        <v>0.11589701874241624</v>
      </c>
      <c r="Y584">
        <v>0.1470362320719141</v>
      </c>
      <c r="Z584">
        <v>0.26896885381827923</v>
      </c>
      <c r="AA584">
        <v>155.72548109080998</v>
      </c>
      <c r="AB584">
        <v>6.259363782321187</v>
      </c>
      <c r="AC584">
        <v>1.5037784267352561</v>
      </c>
      <c r="AD584">
        <v>2.9382447344169988</v>
      </c>
      <c r="AE584">
        <v>1.1934391778470224</v>
      </c>
      <c r="AF584">
        <v>85.913043478260875</v>
      </c>
      <c r="AG584">
        <v>2.1933859062151551E-2</v>
      </c>
      <c r="AH584">
        <v>15.729565217391306</v>
      </c>
      <c r="AI584">
        <v>3.0250121774955021</v>
      </c>
      <c r="AJ584">
        <v>29342.831739130546</v>
      </c>
      <c r="AK584">
        <v>0.5136192722660935</v>
      </c>
      <c r="AL584">
        <v>17780790.707391303</v>
      </c>
      <c r="AM584">
        <v>1841.7479589565216</v>
      </c>
    </row>
    <row r="585" spans="1:39" ht="15" x14ac:dyDescent="0.25">
      <c r="A585" t="s">
        <v>766</v>
      </c>
      <c r="B585">
        <v>856625.2</v>
      </c>
      <c r="C585">
        <v>0.4024563966026608</v>
      </c>
      <c r="D585">
        <v>727652.6</v>
      </c>
      <c r="E585">
        <v>1.0142140251932601E-2</v>
      </c>
      <c r="F585">
        <v>0.60732631942817383</v>
      </c>
      <c r="G585">
        <v>30.111111111111111</v>
      </c>
      <c r="H585">
        <v>28.428999999999995</v>
      </c>
      <c r="I585">
        <v>0</v>
      </c>
      <c r="J585">
        <v>-7.2780000000000342</v>
      </c>
      <c r="K585">
        <v>11969.155114861052</v>
      </c>
      <c r="L585">
        <v>1020.8446281500001</v>
      </c>
      <c r="M585">
        <v>1231.1589069462857</v>
      </c>
      <c r="N585">
        <v>0.45570756814683833</v>
      </c>
      <c r="O585">
        <v>0.14845782944917582</v>
      </c>
      <c r="P585">
        <v>3.1585874197559202E-3</v>
      </c>
      <c r="Q585">
        <v>9924.5090406782765</v>
      </c>
      <c r="R585">
        <v>68.295000000000002</v>
      </c>
      <c r="S585">
        <v>51716.526766234718</v>
      </c>
      <c r="T585">
        <v>13.498792005271252</v>
      </c>
      <c r="U585">
        <v>14.947574905190717</v>
      </c>
      <c r="V585">
        <v>9.3674999999999997</v>
      </c>
      <c r="W585">
        <v>108.9772754897251</v>
      </c>
      <c r="X585">
        <v>0.10581147015073869</v>
      </c>
      <c r="Y585">
        <v>0.19948767611119159</v>
      </c>
      <c r="Z585">
        <v>0.31452787587011832</v>
      </c>
      <c r="AA585">
        <v>192.22670579715879</v>
      </c>
      <c r="AB585">
        <v>6.887756887709342</v>
      </c>
      <c r="AC585">
        <v>1.3280936164856576</v>
      </c>
      <c r="AD585">
        <v>3.153555489477847</v>
      </c>
      <c r="AE585">
        <v>1.390365515531184</v>
      </c>
      <c r="AF585">
        <v>123.6</v>
      </c>
      <c r="AG585">
        <v>2.0800631614627689E-2</v>
      </c>
      <c r="AH585">
        <v>8.2435000000000009</v>
      </c>
      <c r="AI585">
        <v>3.4273107876959492</v>
      </c>
      <c r="AJ585">
        <v>-38173.620999999985</v>
      </c>
      <c r="AK585">
        <v>0.48254078346806523</v>
      </c>
      <c r="AL585">
        <v>12218647.702500001</v>
      </c>
      <c r="AM585">
        <v>1020.8446281500001</v>
      </c>
    </row>
    <row r="586" spans="1:39" ht="15" x14ac:dyDescent="0.25">
      <c r="A586" t="s">
        <v>767</v>
      </c>
      <c r="B586">
        <v>695284.95</v>
      </c>
      <c r="C586">
        <v>0.31631237538403406</v>
      </c>
      <c r="D586">
        <v>755039.95</v>
      </c>
      <c r="E586">
        <v>4.1098820038317279E-3</v>
      </c>
      <c r="F586">
        <v>0.70392251776395798</v>
      </c>
      <c r="G586">
        <v>47.4</v>
      </c>
      <c r="H586">
        <v>42.719499999999996</v>
      </c>
      <c r="I586">
        <v>0</v>
      </c>
      <c r="J586">
        <v>50.482500000000016</v>
      </c>
      <c r="K586">
        <v>9869.7990361596203</v>
      </c>
      <c r="L586">
        <v>1528.3736089999998</v>
      </c>
      <c r="M586">
        <v>1775.513811357959</v>
      </c>
      <c r="N586">
        <v>0.32619182872844277</v>
      </c>
      <c r="O586">
        <v>0.12659461960782914</v>
      </c>
      <c r="P586">
        <v>2.2178309544469499E-3</v>
      </c>
      <c r="Q586">
        <v>8495.9859374243933</v>
      </c>
      <c r="R586">
        <v>93.301000000000002</v>
      </c>
      <c r="S586">
        <v>54388.430815318163</v>
      </c>
      <c r="T586">
        <v>13.485921908661211</v>
      </c>
      <c r="U586">
        <v>16.381106408291441</v>
      </c>
      <c r="V586">
        <v>11.9475</v>
      </c>
      <c r="W586">
        <v>127.92413550952084</v>
      </c>
      <c r="X586">
        <v>0.1154473426313942</v>
      </c>
      <c r="Y586">
        <v>0.16450758478007405</v>
      </c>
      <c r="Z586">
        <v>0.28722730677784908</v>
      </c>
      <c r="AA586">
        <v>165.24637595989788</v>
      </c>
      <c r="AB586">
        <v>5.8118973389103976</v>
      </c>
      <c r="AC586">
        <v>1.2256008575449144</v>
      </c>
      <c r="AD586">
        <v>2.9053145532396103</v>
      </c>
      <c r="AE586">
        <v>1.1822126461636659</v>
      </c>
      <c r="AF586">
        <v>71.849999999999994</v>
      </c>
      <c r="AG586">
        <v>2.617145949136181E-2</v>
      </c>
      <c r="AH586">
        <v>17.890499999999999</v>
      </c>
      <c r="AI586">
        <v>3.4363020835356086</v>
      </c>
      <c r="AJ586">
        <v>8424.2170000000624</v>
      </c>
      <c r="AK586">
        <v>0.4515568025618793</v>
      </c>
      <c r="AL586">
        <v>15084740.373000002</v>
      </c>
      <c r="AM586">
        <v>1528.3736089999998</v>
      </c>
    </row>
    <row r="587" spans="1:39" ht="15" x14ac:dyDescent="0.25">
      <c r="A587" t="s">
        <v>768</v>
      </c>
      <c r="B587">
        <v>593846.5</v>
      </c>
      <c r="C587">
        <v>0.37185057112772901</v>
      </c>
      <c r="D587">
        <v>598298.4</v>
      </c>
      <c r="E587">
        <v>3.4606161528342931E-3</v>
      </c>
      <c r="F587">
        <v>0.68003379731151758</v>
      </c>
      <c r="G587">
        <v>31.25</v>
      </c>
      <c r="H587">
        <v>31.1235</v>
      </c>
      <c r="I587">
        <v>0</v>
      </c>
      <c r="J587">
        <v>35.341499999999996</v>
      </c>
      <c r="K587">
        <v>10365.695447044465</v>
      </c>
      <c r="L587">
        <v>1031.1167805</v>
      </c>
      <c r="M587">
        <v>1193.451695885323</v>
      </c>
      <c r="N587">
        <v>0.31949656550080741</v>
      </c>
      <c r="O587">
        <v>0.12840779022701587</v>
      </c>
      <c r="P587">
        <v>3.8873175917633119E-3</v>
      </c>
      <c r="Q587">
        <v>8955.7395191191863</v>
      </c>
      <c r="R587">
        <v>62.015499999999996</v>
      </c>
      <c r="S587">
        <v>57612.954422684641</v>
      </c>
      <c r="T587">
        <v>15.996807249800451</v>
      </c>
      <c r="U587">
        <v>16.626759124734946</v>
      </c>
      <c r="V587">
        <v>9.1615000000000002</v>
      </c>
      <c r="W587">
        <v>112.54890361840312</v>
      </c>
      <c r="X587">
        <v>0.11481844921959283</v>
      </c>
      <c r="Y587">
        <v>0.15765586006662272</v>
      </c>
      <c r="Z587">
        <v>0.27774434209762144</v>
      </c>
      <c r="AA587">
        <v>171.86142573886659</v>
      </c>
      <c r="AB587">
        <v>5.5479304037262169</v>
      </c>
      <c r="AC587">
        <v>1.2316472226046955</v>
      </c>
      <c r="AD587">
        <v>2.8884801804872433</v>
      </c>
      <c r="AE587">
        <v>1.2618372727277258</v>
      </c>
      <c r="AF587">
        <v>66.55</v>
      </c>
      <c r="AG587">
        <v>3.768496990428892E-2</v>
      </c>
      <c r="AH587">
        <v>11.515499999999999</v>
      </c>
      <c r="AI587">
        <v>3.8284556153848288</v>
      </c>
      <c r="AJ587">
        <v>-11248.511000000115</v>
      </c>
      <c r="AK587">
        <v>0.44476506531087556</v>
      </c>
      <c r="AL587">
        <v>10688242.517000001</v>
      </c>
      <c r="AM587">
        <v>1031.1167805</v>
      </c>
    </row>
    <row r="588" spans="1:39" ht="15" x14ac:dyDescent="0.25">
      <c r="A588" t="s">
        <v>769</v>
      </c>
      <c r="B588">
        <v>585636.5</v>
      </c>
      <c r="C588">
        <v>0.41031958753184172</v>
      </c>
      <c r="D588">
        <v>561021.1</v>
      </c>
      <c r="E588">
        <v>1.6377049744978724E-3</v>
      </c>
      <c r="F588">
        <v>0.68305146298100827</v>
      </c>
      <c r="G588">
        <v>49.736842105263158</v>
      </c>
      <c r="H588">
        <v>23.510999999999999</v>
      </c>
      <c r="I588">
        <v>0</v>
      </c>
      <c r="J588">
        <v>50.766499999999965</v>
      </c>
      <c r="K588">
        <v>9817.5776638127609</v>
      </c>
      <c r="L588">
        <v>1132.5337583</v>
      </c>
      <c r="M588">
        <v>1323.8642601293127</v>
      </c>
      <c r="N588">
        <v>0.30615500103984855</v>
      </c>
      <c r="O588">
        <v>0.13008816180556937</v>
      </c>
      <c r="P588">
        <v>1.7567586267684334E-3</v>
      </c>
      <c r="Q588">
        <v>8398.6995221956822</v>
      </c>
      <c r="R588">
        <v>72.222499999999997</v>
      </c>
      <c r="S588">
        <v>53171.151904600374</v>
      </c>
      <c r="T588">
        <v>13.981792377721625</v>
      </c>
      <c r="U588">
        <v>15.681176341167919</v>
      </c>
      <c r="V588">
        <v>10.327500000000001</v>
      </c>
      <c r="W588">
        <v>109.66194706366495</v>
      </c>
      <c r="X588">
        <v>0.11438875506107825</v>
      </c>
      <c r="Y588">
        <v>0.16513333738418154</v>
      </c>
      <c r="Z588">
        <v>0.28516122720386827</v>
      </c>
      <c r="AA588">
        <v>178.43675609576752</v>
      </c>
      <c r="AB588">
        <v>5.5202869154737106</v>
      </c>
      <c r="AC588">
        <v>1.243694104455215</v>
      </c>
      <c r="AD588">
        <v>2.6389505365670445</v>
      </c>
      <c r="AE588">
        <v>1.2776076024089154</v>
      </c>
      <c r="AF588">
        <v>72.25</v>
      </c>
      <c r="AG588">
        <v>2.1057034281695811E-2</v>
      </c>
      <c r="AH588">
        <v>9.3784999999999989</v>
      </c>
      <c r="AI588">
        <v>3.6548259998339523</v>
      </c>
      <c r="AJ588">
        <v>-4752.7000000000116</v>
      </c>
      <c r="AK588">
        <v>0.47209507636546988</v>
      </c>
      <c r="AL588">
        <v>11118738.129000001</v>
      </c>
      <c r="AM588">
        <v>1132.5337583</v>
      </c>
    </row>
    <row r="589" spans="1:39" ht="15" x14ac:dyDescent="0.25">
      <c r="A589" t="s">
        <v>770</v>
      </c>
      <c r="B589">
        <v>382972.6</v>
      </c>
      <c r="C589">
        <v>0.35443633935966701</v>
      </c>
      <c r="D589">
        <v>367643.8</v>
      </c>
      <c r="E589">
        <v>2.1080893318499365E-3</v>
      </c>
      <c r="F589">
        <v>0.69892538279815208</v>
      </c>
      <c r="G589">
        <v>62.6</v>
      </c>
      <c r="H589">
        <v>37.793499999999995</v>
      </c>
      <c r="I589">
        <v>0</v>
      </c>
      <c r="J589">
        <v>41.808999999999955</v>
      </c>
      <c r="K589">
        <v>10191.47596096608</v>
      </c>
      <c r="L589">
        <v>1365.4558001999999</v>
      </c>
      <c r="M589">
        <v>1610.8398770390372</v>
      </c>
      <c r="N589">
        <v>0.34359597361648825</v>
      </c>
      <c r="O589">
        <v>0.13723570801233764</v>
      </c>
      <c r="P589">
        <v>1.1952845341174304E-3</v>
      </c>
      <c r="Q589">
        <v>8638.9778163920873</v>
      </c>
      <c r="R589">
        <v>87.754499999999993</v>
      </c>
      <c r="S589">
        <v>52900.906768313871</v>
      </c>
      <c r="T589">
        <v>13.610698026881813</v>
      </c>
      <c r="U589">
        <v>15.559951913577081</v>
      </c>
      <c r="V589">
        <v>11.8325</v>
      </c>
      <c r="W589">
        <v>115.39875767589265</v>
      </c>
      <c r="X589">
        <v>0.11690745492204117</v>
      </c>
      <c r="Y589">
        <v>0.16207527335511698</v>
      </c>
      <c r="Z589">
        <v>0.28511839688262769</v>
      </c>
      <c r="AA589">
        <v>181.02438758090534</v>
      </c>
      <c r="AB589">
        <v>5.740579276383925</v>
      </c>
      <c r="AC589">
        <v>1.298079474619388</v>
      </c>
      <c r="AD589">
        <v>2.6075005643642228</v>
      </c>
      <c r="AE589">
        <v>1.2204601739125978</v>
      </c>
      <c r="AF589">
        <v>88.05</v>
      </c>
      <c r="AG589">
        <v>2.620811053157875E-2</v>
      </c>
      <c r="AH589">
        <v>10.257499999999999</v>
      </c>
      <c r="AI589">
        <v>3.2297713214578239</v>
      </c>
      <c r="AJ589">
        <v>10770.335500000045</v>
      </c>
      <c r="AK589">
        <v>0.46026734964996208</v>
      </c>
      <c r="AL589">
        <v>13916009.963500002</v>
      </c>
      <c r="AM589">
        <v>1365.4558001999999</v>
      </c>
    </row>
    <row r="590" spans="1:39" ht="15" x14ac:dyDescent="0.25">
      <c r="A590" t="s">
        <v>771</v>
      </c>
      <c r="B590">
        <v>370826.2</v>
      </c>
      <c r="C590">
        <v>0.37296743739616817</v>
      </c>
      <c r="D590">
        <v>311532.75</v>
      </c>
      <c r="E590">
        <v>1.8504320759789223E-3</v>
      </c>
      <c r="F590">
        <v>0.67730253389979023</v>
      </c>
      <c r="G590">
        <v>45.1</v>
      </c>
      <c r="H590">
        <v>36.262</v>
      </c>
      <c r="I590">
        <v>0</v>
      </c>
      <c r="J590">
        <v>39.838999999999999</v>
      </c>
      <c r="K590">
        <v>10248.774097267255</v>
      </c>
      <c r="L590">
        <v>1273.3951343000001</v>
      </c>
      <c r="M590">
        <v>1514.889060737908</v>
      </c>
      <c r="N590">
        <v>0.38559868415856569</v>
      </c>
      <c r="O590">
        <v>0.13716998247053852</v>
      </c>
      <c r="P590">
        <v>4.8179817361816663E-4</v>
      </c>
      <c r="Q590">
        <v>8614.980070978223</v>
      </c>
      <c r="R590">
        <v>82.179000000000002</v>
      </c>
      <c r="S590">
        <v>52786.365160199079</v>
      </c>
      <c r="T590">
        <v>13.530220615972452</v>
      </c>
      <c r="U590">
        <v>15.495383666143418</v>
      </c>
      <c r="V590">
        <v>10.363</v>
      </c>
      <c r="W590">
        <v>122.87900552928689</v>
      </c>
      <c r="X590">
        <v>0.1162620142594535</v>
      </c>
      <c r="Y590">
        <v>0.16313069151871226</v>
      </c>
      <c r="Z590">
        <v>0.28618899383330226</v>
      </c>
      <c r="AA590">
        <v>190.99829538275944</v>
      </c>
      <c r="AB590">
        <v>5.9848448747061758</v>
      </c>
      <c r="AC590">
        <v>1.3789306123808311</v>
      </c>
      <c r="AD590">
        <v>2.612161207945356</v>
      </c>
      <c r="AE590">
        <v>1.2996919468702177</v>
      </c>
      <c r="AF590">
        <v>94.85</v>
      </c>
      <c r="AG590">
        <v>1.8743846385038194E-2</v>
      </c>
      <c r="AH590">
        <v>8.8565000000000005</v>
      </c>
      <c r="AI590">
        <v>3.4146334486212853</v>
      </c>
      <c r="AJ590">
        <v>11369.163500000024</v>
      </c>
      <c r="AK590">
        <v>0.49061122319104211</v>
      </c>
      <c r="AL590">
        <v>13050739.068</v>
      </c>
      <c r="AM590">
        <v>1273.3951343000001</v>
      </c>
    </row>
    <row r="591" spans="1:39" ht="15" x14ac:dyDescent="0.25">
      <c r="A591" t="s">
        <v>772</v>
      </c>
      <c r="B591">
        <v>760457.95</v>
      </c>
      <c r="C591">
        <v>0.37225240766787043</v>
      </c>
      <c r="D591">
        <v>736620.5</v>
      </c>
      <c r="E591">
        <v>1.8084421523696685E-3</v>
      </c>
      <c r="F591">
        <v>0.67036054788501986</v>
      </c>
      <c r="G591">
        <v>54.15</v>
      </c>
      <c r="H591">
        <v>30.218</v>
      </c>
      <c r="I591">
        <v>0</v>
      </c>
      <c r="J591">
        <v>16.357500000000016</v>
      </c>
      <c r="K591">
        <v>10157.452056764769</v>
      </c>
      <c r="L591">
        <v>1414.0148250500001</v>
      </c>
      <c r="M591">
        <v>1703.1867943009074</v>
      </c>
      <c r="N591">
        <v>0.4461312121516785</v>
      </c>
      <c r="O591">
        <v>0.14481712187335741</v>
      </c>
      <c r="P591">
        <v>1.8756302289166015E-3</v>
      </c>
      <c r="Q591">
        <v>8432.8905326531531</v>
      </c>
      <c r="R591">
        <v>86.831000000000003</v>
      </c>
      <c r="S591">
        <v>53279.649693081963</v>
      </c>
      <c r="T591">
        <v>14.688302564752219</v>
      </c>
      <c r="U591">
        <v>16.28467741993067</v>
      </c>
      <c r="V591">
        <v>10.477</v>
      </c>
      <c r="W591">
        <v>134.96371337692088</v>
      </c>
      <c r="X591">
        <v>0.11301241174144522</v>
      </c>
      <c r="Y591">
        <v>0.17507461631198731</v>
      </c>
      <c r="Z591">
        <v>0.2949676452016598</v>
      </c>
      <c r="AA591">
        <v>182.79203684505953</v>
      </c>
      <c r="AB591">
        <v>5.4355673110273832</v>
      </c>
      <c r="AC591">
        <v>1.3059446111192894</v>
      </c>
      <c r="AD591">
        <v>2.719733043190784</v>
      </c>
      <c r="AE591">
        <v>1.4224033881961202</v>
      </c>
      <c r="AF591">
        <v>115.85</v>
      </c>
      <c r="AG591">
        <v>2.1491835664965309E-2</v>
      </c>
      <c r="AH591">
        <v>8.1070000000000011</v>
      </c>
      <c r="AI591">
        <v>3.1203029930631572</v>
      </c>
      <c r="AJ591">
        <v>-10956.282500000088</v>
      </c>
      <c r="AK591">
        <v>0.52921749873621593</v>
      </c>
      <c r="AL591">
        <v>14362787.793000001</v>
      </c>
      <c r="AM591">
        <v>1414.0148250500001</v>
      </c>
    </row>
    <row r="592" spans="1:39" ht="15" x14ac:dyDescent="0.25">
      <c r="A592" t="s">
        <v>773</v>
      </c>
      <c r="B592">
        <v>825164.35</v>
      </c>
      <c r="C592">
        <v>0.34308738542315476</v>
      </c>
      <c r="D592">
        <v>904203.9</v>
      </c>
      <c r="E592">
        <v>3.0722347282330057E-3</v>
      </c>
      <c r="F592">
        <v>0.67604038451290294</v>
      </c>
      <c r="G592">
        <v>52.89473684210526</v>
      </c>
      <c r="H592">
        <v>40.115499999999997</v>
      </c>
      <c r="I592">
        <v>0</v>
      </c>
      <c r="J592">
        <v>20.54249999999999</v>
      </c>
      <c r="K592">
        <v>10042.960208597444</v>
      </c>
      <c r="L592">
        <v>1633.7904491499999</v>
      </c>
      <c r="M592">
        <v>1941.016650852886</v>
      </c>
      <c r="N592">
        <v>0.39377808704580891</v>
      </c>
      <c r="O592">
        <v>0.13093854371672806</v>
      </c>
      <c r="P592">
        <v>5.2089538498817974E-3</v>
      </c>
      <c r="Q592">
        <v>8453.3496726008234</v>
      </c>
      <c r="R592">
        <v>96.965999999999994</v>
      </c>
      <c r="S592">
        <v>55224.4958387476</v>
      </c>
      <c r="T592">
        <v>14.557164366891486</v>
      </c>
      <c r="U592">
        <v>16.849106379040073</v>
      </c>
      <c r="V592">
        <v>11.440999999999999</v>
      </c>
      <c r="W592">
        <v>142.80136781312819</v>
      </c>
      <c r="X592">
        <v>0.11693901020964756</v>
      </c>
      <c r="Y592">
        <v>0.16483592031728767</v>
      </c>
      <c r="Z592">
        <v>0.28716941984727934</v>
      </c>
      <c r="AA592">
        <v>171.19101788452269</v>
      </c>
      <c r="AB592">
        <v>5.6826696568793515</v>
      </c>
      <c r="AC592">
        <v>1.3272982629891457</v>
      </c>
      <c r="AD592">
        <v>2.8602115787017959</v>
      </c>
      <c r="AE592">
        <v>1.2891669580240266</v>
      </c>
      <c r="AF592">
        <v>100.65</v>
      </c>
      <c r="AG592">
        <v>2.4780890630570464E-2</v>
      </c>
      <c r="AH592">
        <v>12.5565</v>
      </c>
      <c r="AI592">
        <v>3.2535278069866616</v>
      </c>
      <c r="AJ592">
        <v>-7480.6365000000224</v>
      </c>
      <c r="AK592">
        <v>0.49160850352359758</v>
      </c>
      <c r="AL592">
        <v>16408092.470000003</v>
      </c>
      <c r="AM592">
        <v>1633.7904491499999</v>
      </c>
    </row>
    <row r="593" spans="1:39" ht="15" x14ac:dyDescent="0.25">
      <c r="A593" t="s">
        <v>774</v>
      </c>
      <c r="B593">
        <v>731565</v>
      </c>
      <c r="C593">
        <v>0.40126226223799083</v>
      </c>
      <c r="D593">
        <v>642519.69999999995</v>
      </c>
      <c r="E593">
        <v>2.6104443465984335E-3</v>
      </c>
      <c r="F593">
        <v>0.62292370920688467</v>
      </c>
      <c r="G593">
        <v>27.7</v>
      </c>
      <c r="H593">
        <v>19.238499999999998</v>
      </c>
      <c r="I593">
        <v>0</v>
      </c>
      <c r="J593">
        <v>15.235499999999988</v>
      </c>
      <c r="K593">
        <v>11069.906004839804</v>
      </c>
      <c r="L593">
        <v>732.29701249999994</v>
      </c>
      <c r="M593">
        <v>874.30136585756009</v>
      </c>
      <c r="N593">
        <v>0.41355391300329791</v>
      </c>
      <c r="O593">
        <v>0.14083128094148822</v>
      </c>
      <c r="P593">
        <v>9.3942462997553193E-4</v>
      </c>
      <c r="Q593">
        <v>9271.9277500484804</v>
      </c>
      <c r="R593">
        <v>48.707999999999998</v>
      </c>
      <c r="S593">
        <v>53335.8848081424</v>
      </c>
      <c r="T593">
        <v>15.632955571979963</v>
      </c>
      <c r="U593">
        <v>15.034429919109797</v>
      </c>
      <c r="V593">
        <v>7.1440000000000001</v>
      </c>
      <c r="W593">
        <v>102.50518092105261</v>
      </c>
      <c r="X593">
        <v>0.11940886660509592</v>
      </c>
      <c r="Y593">
        <v>0.15566913589457571</v>
      </c>
      <c r="Z593">
        <v>0.28374690791620294</v>
      </c>
      <c r="AA593">
        <v>208.39126392038915</v>
      </c>
      <c r="AB593">
        <v>5.787800628815833</v>
      </c>
      <c r="AC593">
        <v>1.2425832430672004</v>
      </c>
      <c r="AD593">
        <v>2.44494819280977</v>
      </c>
      <c r="AE593">
        <v>1.3892899122399434</v>
      </c>
      <c r="AF593">
        <v>79.95</v>
      </c>
      <c r="AG593">
        <v>2.5962418537752534E-2</v>
      </c>
      <c r="AH593">
        <v>5.9449999999999985</v>
      </c>
      <c r="AI593">
        <v>3.7540851942307012</v>
      </c>
      <c r="AJ593">
        <v>-5106.5480000000098</v>
      </c>
      <c r="AK593">
        <v>0.52009141425916838</v>
      </c>
      <c r="AL593">
        <v>8106459.095999999</v>
      </c>
      <c r="AM593">
        <v>732.29701249999994</v>
      </c>
    </row>
    <row r="594" spans="1:39" ht="15" x14ac:dyDescent="0.25">
      <c r="A594" t="s">
        <v>775</v>
      </c>
      <c r="B594">
        <v>748950.4</v>
      </c>
      <c r="C594">
        <v>0.47252359951390155</v>
      </c>
      <c r="D594">
        <v>652497.65</v>
      </c>
      <c r="E594">
        <v>2.1974402997593195E-3</v>
      </c>
      <c r="F594">
        <v>0.62233687846393526</v>
      </c>
      <c r="G594">
        <v>28.6</v>
      </c>
      <c r="H594">
        <v>16.5365</v>
      </c>
      <c r="I594">
        <v>0</v>
      </c>
      <c r="J594">
        <v>16.577999999999989</v>
      </c>
      <c r="K594">
        <v>11079.407408689871</v>
      </c>
      <c r="L594">
        <v>705.08967455000004</v>
      </c>
      <c r="M594">
        <v>842.74761816560545</v>
      </c>
      <c r="N594">
        <v>0.40800757376514329</v>
      </c>
      <c r="O594">
        <v>0.14162278863852351</v>
      </c>
      <c r="P594">
        <v>1.1768093193671629E-3</v>
      </c>
      <c r="Q594">
        <v>9269.6503622332348</v>
      </c>
      <c r="R594">
        <v>47.829499999999996</v>
      </c>
      <c r="S594">
        <v>51284.323236391763</v>
      </c>
      <c r="T594">
        <v>15.389038145914132</v>
      </c>
      <c r="U594">
        <v>14.741732080619702</v>
      </c>
      <c r="V594">
        <v>6.7560000000000002</v>
      </c>
      <c r="W594">
        <v>104.3649607089994</v>
      </c>
      <c r="X594">
        <v>0.1150677484943691</v>
      </c>
      <c r="Y594">
        <v>0.16788729831487234</v>
      </c>
      <c r="Z594">
        <v>0.28889240638576086</v>
      </c>
      <c r="AA594">
        <v>216.56677939221709</v>
      </c>
      <c r="AB594">
        <v>5.6298323204474157</v>
      </c>
      <c r="AC594">
        <v>1.2713626513598646</v>
      </c>
      <c r="AD594">
        <v>2.4547357775754919</v>
      </c>
      <c r="AE594">
        <v>1.4538749517794054</v>
      </c>
      <c r="AF594">
        <v>87.85</v>
      </c>
      <c r="AG594">
        <v>2.4633875526269087E-2</v>
      </c>
      <c r="AH594">
        <v>4.9545000000000003</v>
      </c>
      <c r="AI594">
        <v>3.6308215632231442</v>
      </c>
      <c r="AJ594">
        <v>-3201.2974999999278</v>
      </c>
      <c r="AK594">
        <v>0.52247097381478569</v>
      </c>
      <c r="AL594">
        <v>7811975.7640000004</v>
      </c>
      <c r="AM594">
        <v>705.08967455000004</v>
      </c>
    </row>
    <row r="595" spans="1:39" ht="15" x14ac:dyDescent="0.25">
      <c r="A595" t="s">
        <v>776</v>
      </c>
      <c r="B595">
        <v>665069.6</v>
      </c>
      <c r="C595">
        <v>0.44994087531760718</v>
      </c>
      <c r="D595">
        <v>663782.25</v>
      </c>
      <c r="E595">
        <v>2.6755779873933751E-3</v>
      </c>
      <c r="F595">
        <v>0.61927660167380738</v>
      </c>
      <c r="G595">
        <v>25.3</v>
      </c>
      <c r="H595">
        <v>18.3385</v>
      </c>
      <c r="I595">
        <v>0</v>
      </c>
      <c r="J595">
        <v>10.132999999999996</v>
      </c>
      <c r="K595">
        <v>11040.556090895401</v>
      </c>
      <c r="L595">
        <v>692.27863139999988</v>
      </c>
      <c r="M595">
        <v>821.66542072597645</v>
      </c>
      <c r="N595">
        <v>0.41492221935134549</v>
      </c>
      <c r="O595">
        <v>0.13814521626443491</v>
      </c>
      <c r="P595">
        <v>3.1817130416774558E-3</v>
      </c>
      <c r="Q595">
        <v>9302.0113390520455</v>
      </c>
      <c r="R595">
        <v>48.440999999999995</v>
      </c>
      <c r="S595">
        <v>50318.58176957535</v>
      </c>
      <c r="T595">
        <v>14.38347680683718</v>
      </c>
      <c r="U595">
        <v>14.291171350715299</v>
      </c>
      <c r="V595">
        <v>8.4499999999999993</v>
      </c>
      <c r="W595">
        <v>81.926465254437844</v>
      </c>
      <c r="X595">
        <v>0.11944299698340662</v>
      </c>
      <c r="Y595">
        <v>0.15433745310001307</v>
      </c>
      <c r="Z595">
        <v>0.28076742719673686</v>
      </c>
      <c r="AA595">
        <v>197.40028624549572</v>
      </c>
      <c r="AB595">
        <v>5.9530166476407915</v>
      </c>
      <c r="AC595">
        <v>1.43515693054092</v>
      </c>
      <c r="AD595">
        <v>2.4699312946376302</v>
      </c>
      <c r="AE595">
        <v>1.3608419770146474</v>
      </c>
      <c r="AF595">
        <v>77.5</v>
      </c>
      <c r="AG595">
        <v>3.1017454045315813E-2</v>
      </c>
      <c r="AH595">
        <v>5.4060000000000006</v>
      </c>
      <c r="AI595">
        <v>3.440176136176214</v>
      </c>
      <c r="AJ595">
        <v>-9400.2759999999544</v>
      </c>
      <c r="AK595">
        <v>0.56540978351381055</v>
      </c>
      <c r="AL595">
        <v>7643141.0605000006</v>
      </c>
      <c r="AM595">
        <v>692.27863139999988</v>
      </c>
    </row>
    <row r="596" spans="1:39" ht="15" x14ac:dyDescent="0.25">
      <c r="A596" t="s">
        <v>777</v>
      </c>
      <c r="B596">
        <v>801159.55</v>
      </c>
      <c r="C596">
        <v>0.49815921381294564</v>
      </c>
      <c r="D596">
        <v>808266.95</v>
      </c>
      <c r="E596">
        <v>2.6998237039406866E-3</v>
      </c>
      <c r="F596">
        <v>0.62553477434136295</v>
      </c>
      <c r="G596">
        <v>17.3</v>
      </c>
      <c r="H596">
        <v>17.032999999999998</v>
      </c>
      <c r="I596">
        <v>0.15</v>
      </c>
      <c r="J596">
        <v>23.29249999999999</v>
      </c>
      <c r="K596">
        <v>10917.220415001779</v>
      </c>
      <c r="L596">
        <v>723.39874380000003</v>
      </c>
      <c r="M596">
        <v>852.95832200271252</v>
      </c>
      <c r="N596">
        <v>0.4157497449748821</v>
      </c>
      <c r="O596">
        <v>0.13306260388891764</v>
      </c>
      <c r="P596">
        <v>3.4291627145620709E-3</v>
      </c>
      <c r="Q596">
        <v>9258.9559539755392</v>
      </c>
      <c r="R596">
        <v>49.116500000000002</v>
      </c>
      <c r="S596">
        <v>51413.809870410143</v>
      </c>
      <c r="T596">
        <v>14.868730467358219</v>
      </c>
      <c r="U596">
        <v>14.728222568790526</v>
      </c>
      <c r="V596">
        <v>7.6689999999999996</v>
      </c>
      <c r="W596">
        <v>94.327649471899832</v>
      </c>
      <c r="X596">
        <v>0.11362305085824898</v>
      </c>
      <c r="Y596">
        <v>0.16420973690896978</v>
      </c>
      <c r="Z596">
        <v>0.28398925406557685</v>
      </c>
      <c r="AA596">
        <v>196.45202762377264</v>
      </c>
      <c r="AB596">
        <v>5.6685198801096179</v>
      </c>
      <c r="AC596">
        <v>1.5055669654778605</v>
      </c>
      <c r="AD596">
        <v>2.246247092545623</v>
      </c>
      <c r="AE596">
        <v>1.385696651842004</v>
      </c>
      <c r="AF596">
        <v>75.8</v>
      </c>
      <c r="AG596">
        <v>4.7127606516223317E-2</v>
      </c>
      <c r="AH596">
        <v>6.6254999999999997</v>
      </c>
      <c r="AI596">
        <v>3.3190825211207926</v>
      </c>
      <c r="AJ596">
        <v>3157.4265000000014</v>
      </c>
      <c r="AK596">
        <v>0.60108619724147205</v>
      </c>
      <c r="AL596">
        <v>7897503.534</v>
      </c>
      <c r="AM596">
        <v>723.39874380000003</v>
      </c>
    </row>
    <row r="597" spans="1:39" ht="15" x14ac:dyDescent="0.25">
      <c r="A597" t="s">
        <v>778</v>
      </c>
      <c r="B597">
        <v>555654</v>
      </c>
      <c r="C597">
        <v>0.49731390575666962</v>
      </c>
      <c r="D597">
        <v>579059.35</v>
      </c>
      <c r="E597">
        <v>6.1837104028827298E-4</v>
      </c>
      <c r="F597">
        <v>0.62888044646937524</v>
      </c>
      <c r="G597">
        <v>17.3</v>
      </c>
      <c r="H597">
        <v>13.323500000000001</v>
      </c>
      <c r="I597">
        <v>0</v>
      </c>
      <c r="J597">
        <v>9.140500000000003</v>
      </c>
      <c r="K597">
        <v>11510.018278836948</v>
      </c>
      <c r="L597">
        <v>594.26365764999991</v>
      </c>
      <c r="M597">
        <v>703.73872271399455</v>
      </c>
      <c r="N597">
        <v>0.4275027323808282</v>
      </c>
      <c r="O597">
        <v>0.13794074910143547</v>
      </c>
      <c r="P597">
        <v>8.6799045904940187E-3</v>
      </c>
      <c r="Q597">
        <v>9719.4958032454742</v>
      </c>
      <c r="R597">
        <v>42.716999999999999</v>
      </c>
      <c r="S597">
        <v>50342.681122269802</v>
      </c>
      <c r="T597">
        <v>14.642882224875338</v>
      </c>
      <c r="U597">
        <v>13.911643084720362</v>
      </c>
      <c r="V597">
        <v>8.1315000000000026</v>
      </c>
      <c r="W597">
        <v>73.081677138289365</v>
      </c>
      <c r="X597">
        <v>0.1117091258261307</v>
      </c>
      <c r="Y597">
        <v>0.16080510219892191</v>
      </c>
      <c r="Z597">
        <v>0.27977607320601167</v>
      </c>
      <c r="AA597">
        <v>201.07396516981004</v>
      </c>
      <c r="AB597">
        <v>6.4250904022438515</v>
      </c>
      <c r="AC597">
        <v>1.568631900574897</v>
      </c>
      <c r="AD597">
        <v>2.5060045216813491</v>
      </c>
      <c r="AE597">
        <v>1.3444832135495088</v>
      </c>
      <c r="AF597">
        <v>66.05</v>
      </c>
      <c r="AG597">
        <v>3.1693561883113432E-2</v>
      </c>
      <c r="AH597">
        <v>6.0010000000000003</v>
      </c>
      <c r="AI597">
        <v>3.3352261592306154</v>
      </c>
      <c r="AJ597">
        <v>-5851.3410000000149</v>
      </c>
      <c r="AK597">
        <v>0.59893215162879321</v>
      </c>
      <c r="AL597">
        <v>6839985.5620000008</v>
      </c>
      <c r="AM597">
        <v>594.26365764999991</v>
      </c>
    </row>
    <row r="598" spans="1:39" ht="15" x14ac:dyDescent="0.25">
      <c r="A598" t="s">
        <v>779</v>
      </c>
      <c r="B598">
        <v>520764.3</v>
      </c>
      <c r="C598">
        <v>0.38917471152433669</v>
      </c>
      <c r="D598">
        <v>497163.3</v>
      </c>
      <c r="E598">
        <v>2.5543880428623819E-3</v>
      </c>
      <c r="F598">
        <v>0.69808660652988785</v>
      </c>
      <c r="G598">
        <v>42.5</v>
      </c>
      <c r="H598">
        <v>37.398499999999999</v>
      </c>
      <c r="I598">
        <v>0</v>
      </c>
      <c r="J598">
        <v>78.225000000000037</v>
      </c>
      <c r="K598">
        <v>9684.5632802179116</v>
      </c>
      <c r="L598">
        <v>1521.00639815</v>
      </c>
      <c r="M598">
        <v>1749.8918009162403</v>
      </c>
      <c r="N598">
        <v>0.29204739930107304</v>
      </c>
      <c r="O598">
        <v>0.11329556950555682</v>
      </c>
      <c r="P598">
        <v>5.8632102802768857E-3</v>
      </c>
      <c r="Q598">
        <v>8417.8248648214958</v>
      </c>
      <c r="R598">
        <v>88.568500000000014</v>
      </c>
      <c r="S598">
        <v>57552.912537753247</v>
      </c>
      <c r="T598">
        <v>14.208211723129555</v>
      </c>
      <c r="U598">
        <v>17.173220706571751</v>
      </c>
      <c r="V598">
        <v>10.843500000000001</v>
      </c>
      <c r="W598">
        <v>140.26895358048603</v>
      </c>
      <c r="X598">
        <v>0.11627949620856064</v>
      </c>
      <c r="Y598">
        <v>0.15433446287507263</v>
      </c>
      <c r="Z598">
        <v>0.27649505998817947</v>
      </c>
      <c r="AA598">
        <v>160.54002159162448</v>
      </c>
      <c r="AB598">
        <v>5.3388454900926527</v>
      </c>
      <c r="AC598">
        <v>1.232004427837551</v>
      </c>
      <c r="AD598">
        <v>2.6147301361605089</v>
      </c>
      <c r="AE598">
        <v>1.2746111456909146</v>
      </c>
      <c r="AF598">
        <v>63.1</v>
      </c>
      <c r="AG598">
        <v>4.0711872740434633E-2</v>
      </c>
      <c r="AH598">
        <v>17.740000000000002</v>
      </c>
      <c r="AI598">
        <v>3.7149755160283906</v>
      </c>
      <c r="AJ598">
        <v>4202.8229999999749</v>
      </c>
      <c r="AK598">
        <v>0.42094022652141189</v>
      </c>
      <c r="AL598">
        <v>14730282.7125</v>
      </c>
      <c r="AM598">
        <v>1521.00639815</v>
      </c>
    </row>
    <row r="599" spans="1:39" ht="15" x14ac:dyDescent="0.25">
      <c r="A599" t="s">
        <v>780</v>
      </c>
      <c r="B599">
        <v>792633.25</v>
      </c>
      <c r="C599">
        <v>0.41563289219487537</v>
      </c>
      <c r="D599">
        <v>740238.8</v>
      </c>
      <c r="E599">
        <v>4.8588932696917659E-3</v>
      </c>
      <c r="F599">
        <v>0.65957093175395509</v>
      </c>
      <c r="G599">
        <v>43.95</v>
      </c>
      <c r="H599">
        <v>23.407999999999998</v>
      </c>
      <c r="I599">
        <v>0</v>
      </c>
      <c r="J599">
        <v>30.357500000000002</v>
      </c>
      <c r="K599">
        <v>10199.891926439244</v>
      </c>
      <c r="L599">
        <v>1078.81492185</v>
      </c>
      <c r="M599">
        <v>1264.6795709944063</v>
      </c>
      <c r="N599">
        <v>0.31314087574974342</v>
      </c>
      <c r="O599">
        <v>0.13674268830748657</v>
      </c>
      <c r="P599">
        <v>1.5652837811181042E-3</v>
      </c>
      <c r="Q599">
        <v>8700.8566152830426</v>
      </c>
      <c r="R599">
        <v>69.006500000000003</v>
      </c>
      <c r="S599">
        <v>52805.457956859151</v>
      </c>
      <c r="T599">
        <v>14.034185185453548</v>
      </c>
      <c r="U599">
        <v>15.633526143913981</v>
      </c>
      <c r="V599">
        <v>9.4640000000000004</v>
      </c>
      <c r="W599">
        <v>113.99143299344887</v>
      </c>
      <c r="X599">
        <v>0.11762053946411892</v>
      </c>
      <c r="Y599">
        <v>0.15681035942632879</v>
      </c>
      <c r="Z599">
        <v>0.28212524554006985</v>
      </c>
      <c r="AA599">
        <v>180.56605081616115</v>
      </c>
      <c r="AB599">
        <v>5.8272586049040198</v>
      </c>
      <c r="AC599">
        <v>1.4693498140503451</v>
      </c>
      <c r="AD599">
        <v>2.3995866986896894</v>
      </c>
      <c r="AE599">
        <v>1.3362365000326395</v>
      </c>
      <c r="AF599">
        <v>97.65</v>
      </c>
      <c r="AG599">
        <v>2.8302076432117313E-2</v>
      </c>
      <c r="AH599">
        <v>7.0495000000000001</v>
      </c>
      <c r="AI599">
        <v>3.5350550176918558</v>
      </c>
      <c r="AJ599">
        <v>-13592.682500000054</v>
      </c>
      <c r="AK599">
        <v>0.46748313131684727</v>
      </c>
      <c r="AL599">
        <v>11003795.611500001</v>
      </c>
      <c r="AM599">
        <v>1078.81492185</v>
      </c>
    </row>
    <row r="600" spans="1:39" ht="15" x14ac:dyDescent="0.25">
      <c r="A600" t="s">
        <v>781</v>
      </c>
      <c r="B600">
        <v>384118.73684210528</v>
      </c>
      <c r="C600">
        <v>0.38193913264248358</v>
      </c>
      <c r="D600">
        <v>469506.6</v>
      </c>
      <c r="E600">
        <v>5.8865754269662833E-3</v>
      </c>
      <c r="F600">
        <v>0.73342626853457216</v>
      </c>
      <c r="G600">
        <v>39.15</v>
      </c>
      <c r="H600">
        <v>53.707999999999991</v>
      </c>
      <c r="I600">
        <v>0.05</v>
      </c>
      <c r="J600">
        <v>66.192500000000024</v>
      </c>
      <c r="K600">
        <v>10116.448934853637</v>
      </c>
      <c r="L600">
        <v>1966.4074496500002</v>
      </c>
      <c r="M600">
        <v>2347.3085047525733</v>
      </c>
      <c r="N600">
        <v>0.41285520897233141</v>
      </c>
      <c r="O600">
        <v>0.13947402014715513</v>
      </c>
      <c r="P600">
        <v>1.4310023288921381E-2</v>
      </c>
      <c r="Q600">
        <v>8474.8385264325989</v>
      </c>
      <c r="R600">
        <v>116.99549999999999</v>
      </c>
      <c r="S600">
        <v>56147.382120252507</v>
      </c>
      <c r="T600">
        <v>13.896260967302165</v>
      </c>
      <c r="U600">
        <v>16.807547723203033</v>
      </c>
      <c r="V600">
        <v>13.255000000000001</v>
      </c>
      <c r="W600">
        <v>148.35212747265186</v>
      </c>
      <c r="X600">
        <v>0.11260608287535097</v>
      </c>
      <c r="Y600">
        <v>0.16169154644495645</v>
      </c>
      <c r="Z600">
        <v>0.28141856387013015</v>
      </c>
      <c r="AA600">
        <v>161.93424209040552</v>
      </c>
      <c r="AB600">
        <v>5.9353407827246718</v>
      </c>
      <c r="AC600">
        <v>1.3545983088207816</v>
      </c>
      <c r="AD600">
        <v>3.0339326307584709</v>
      </c>
      <c r="AE600">
        <v>1.2582415454565774</v>
      </c>
      <c r="AF600">
        <v>63.25</v>
      </c>
      <c r="AG600">
        <v>2.0939151791930226E-2</v>
      </c>
      <c r="AH600">
        <v>23.211499999999997</v>
      </c>
      <c r="AI600">
        <v>3.2486235871674349</v>
      </c>
      <c r="AJ600">
        <v>22923.849000000046</v>
      </c>
      <c r="AK600">
        <v>0.48203839395421444</v>
      </c>
      <c r="AL600">
        <v>19893060.5495</v>
      </c>
      <c r="AM600">
        <v>1966.4074496500002</v>
      </c>
    </row>
    <row r="601" spans="1:39" ht="15" x14ac:dyDescent="0.25">
      <c r="A601" t="s">
        <v>782</v>
      </c>
      <c r="B601">
        <v>666014.85</v>
      </c>
      <c r="C601">
        <v>0.41222109995698292</v>
      </c>
      <c r="D601">
        <v>717488.9</v>
      </c>
      <c r="E601">
        <v>8.2566689768739845E-3</v>
      </c>
      <c r="F601">
        <v>0.64931568327170863</v>
      </c>
      <c r="G601">
        <v>19.105263157894736</v>
      </c>
      <c r="H601">
        <v>18.053500000000003</v>
      </c>
      <c r="I601">
        <v>0.15</v>
      </c>
      <c r="J601">
        <v>6.8579999999999899</v>
      </c>
      <c r="K601">
        <v>11075.984801066797</v>
      </c>
      <c r="L601">
        <v>850.00432775000013</v>
      </c>
      <c r="M601">
        <v>1031.0465125122241</v>
      </c>
      <c r="N601">
        <v>0.48339307775953849</v>
      </c>
      <c r="O601">
        <v>0.14718656413334952</v>
      </c>
      <c r="P601">
        <v>3.3301678680776577E-3</v>
      </c>
      <c r="Q601">
        <v>9131.1448133028625</v>
      </c>
      <c r="R601">
        <v>55.327999999999996</v>
      </c>
      <c r="S601">
        <v>51649.827871963556</v>
      </c>
      <c r="T601">
        <v>12.995228455754772</v>
      </c>
      <c r="U601">
        <v>15.363004767025737</v>
      </c>
      <c r="V601">
        <v>8.3895000000000017</v>
      </c>
      <c r="W601">
        <v>101.3176384468681</v>
      </c>
      <c r="X601">
        <v>0.11362169352226074</v>
      </c>
      <c r="Y601">
        <v>0.17518407618762466</v>
      </c>
      <c r="Z601">
        <v>0.29716463124873399</v>
      </c>
      <c r="AA601">
        <v>195.77012088924627</v>
      </c>
      <c r="AB601">
        <v>6.2411815748823134</v>
      </c>
      <c r="AC601">
        <v>1.4742473278369188</v>
      </c>
      <c r="AD601">
        <v>2.636026145778279</v>
      </c>
      <c r="AE601">
        <v>1.1278182537250563</v>
      </c>
      <c r="AF601">
        <v>56.9</v>
      </c>
      <c r="AG601">
        <v>3.4344743917080423E-2</v>
      </c>
      <c r="AH601">
        <v>13.239999999999998</v>
      </c>
      <c r="AI601">
        <v>3.2919646061193779</v>
      </c>
      <c r="AJ601">
        <v>-6409.8035000000964</v>
      </c>
      <c r="AK601">
        <v>0.56414484009143973</v>
      </c>
      <c r="AL601">
        <v>9414635.0150000006</v>
      </c>
      <c r="AM601">
        <v>850.00432775000013</v>
      </c>
    </row>
    <row r="602" spans="1:39" ht="15" x14ac:dyDescent="0.25">
      <c r="A602" t="s">
        <v>783</v>
      </c>
      <c r="B602">
        <v>611193.35</v>
      </c>
      <c r="C602">
        <v>0.35040272269540329</v>
      </c>
      <c r="D602">
        <v>621592.85</v>
      </c>
      <c r="E602">
        <v>2.9743476285996892E-3</v>
      </c>
      <c r="F602">
        <v>0.67343062316761715</v>
      </c>
      <c r="G602">
        <v>23</v>
      </c>
      <c r="H602">
        <v>37.523499999999999</v>
      </c>
      <c r="I602">
        <v>0</v>
      </c>
      <c r="J602">
        <v>27.359499999999997</v>
      </c>
      <c r="K602">
        <v>10540.292175640514</v>
      </c>
      <c r="L602">
        <v>1319.41724615</v>
      </c>
      <c r="M602">
        <v>1587.6760694177442</v>
      </c>
      <c r="N602">
        <v>0.45967499259218325</v>
      </c>
      <c r="O602">
        <v>0.13790223299788115</v>
      </c>
      <c r="P602">
        <v>6.4689252584088633E-3</v>
      </c>
      <c r="Q602">
        <v>8759.3707204393359</v>
      </c>
      <c r="R602">
        <v>79.415499999999994</v>
      </c>
      <c r="S602">
        <v>55499.148107107561</v>
      </c>
      <c r="T602">
        <v>14.720677953296271</v>
      </c>
      <c r="U602">
        <v>16.614102362259256</v>
      </c>
      <c r="V602">
        <v>9.6855000000000011</v>
      </c>
      <c r="W602">
        <v>136.22603336430745</v>
      </c>
      <c r="X602">
        <v>0.11535672338620441</v>
      </c>
      <c r="Y602">
        <v>0.16569675929324013</v>
      </c>
      <c r="Z602">
        <v>0.28779560839424656</v>
      </c>
      <c r="AA602">
        <v>182.70433458666065</v>
      </c>
      <c r="AB602">
        <v>5.8937293013348144</v>
      </c>
      <c r="AC602">
        <v>1.3828558811847098</v>
      </c>
      <c r="AD602">
        <v>2.9722950574175035</v>
      </c>
      <c r="AE602">
        <v>1.0868834126919311</v>
      </c>
      <c r="AF602">
        <v>43.85</v>
      </c>
      <c r="AG602">
        <v>4.922529176730258E-2</v>
      </c>
      <c r="AH602">
        <v>22.204000000000001</v>
      </c>
      <c r="AI602">
        <v>3.2535539143965257</v>
      </c>
      <c r="AJ602">
        <v>11554.682500000112</v>
      </c>
      <c r="AK602">
        <v>0.50630875255669783</v>
      </c>
      <c r="AL602">
        <v>13907043.275999999</v>
      </c>
      <c r="AM602">
        <v>1319.41724615</v>
      </c>
    </row>
    <row r="603" spans="1:39" ht="15" x14ac:dyDescent="0.25">
      <c r="A603" t="s">
        <v>784</v>
      </c>
      <c r="B603">
        <v>634163.25</v>
      </c>
      <c r="C603">
        <v>0.3572550953155883</v>
      </c>
      <c r="D603">
        <v>652833.35</v>
      </c>
      <c r="E603">
        <v>2.6963167143130855E-3</v>
      </c>
      <c r="F603">
        <v>0.70071536624939579</v>
      </c>
      <c r="G603">
        <v>46.277777777777779</v>
      </c>
      <c r="H603">
        <v>33.697999999999993</v>
      </c>
      <c r="I603">
        <v>0</v>
      </c>
      <c r="J603">
        <v>55.213500000000039</v>
      </c>
      <c r="K603">
        <v>9920.9471637804927</v>
      </c>
      <c r="L603">
        <v>1374.5310692999999</v>
      </c>
      <c r="M603">
        <v>1583.5163548083656</v>
      </c>
      <c r="N603">
        <v>0.28829944568063465</v>
      </c>
      <c r="O603">
        <v>0.11774168439307753</v>
      </c>
      <c r="P603">
        <v>4.2389632581875895E-3</v>
      </c>
      <c r="Q603">
        <v>8611.6256848829889</v>
      </c>
      <c r="R603">
        <v>81.241500000000002</v>
      </c>
      <c r="S603">
        <v>54602.967141547102</v>
      </c>
      <c r="T603">
        <v>14.150403426820032</v>
      </c>
      <c r="U603">
        <v>16.919075463894679</v>
      </c>
      <c r="V603">
        <v>12.705500000000001</v>
      </c>
      <c r="W603">
        <v>108.18394154500018</v>
      </c>
      <c r="X603">
        <v>0.11548333160455843</v>
      </c>
      <c r="Y603">
        <v>0.16524646406665783</v>
      </c>
      <c r="Z603">
        <v>0.28855146231299444</v>
      </c>
      <c r="AA603">
        <v>157.09586696353622</v>
      </c>
      <c r="AB603">
        <v>6.1707992681994392</v>
      </c>
      <c r="AC603">
        <v>1.3809698117218223</v>
      </c>
      <c r="AD603">
        <v>2.7120521629031953</v>
      </c>
      <c r="AE603">
        <v>1.2350021258694199</v>
      </c>
      <c r="AF603">
        <v>70.95</v>
      </c>
      <c r="AG603">
        <v>3.2998443398782981E-2</v>
      </c>
      <c r="AH603">
        <v>14.343499999999995</v>
      </c>
      <c r="AI603">
        <v>3.8257535224245034</v>
      </c>
      <c r="AJ603">
        <v>-474.33950000000186</v>
      </c>
      <c r="AK603">
        <v>0.437104625939712</v>
      </c>
      <c r="AL603">
        <v>13636650.113499999</v>
      </c>
      <c r="AM603">
        <v>1374.5310692999999</v>
      </c>
    </row>
    <row r="604" spans="1:39" ht="15" x14ac:dyDescent="0.25">
      <c r="A604" t="s">
        <v>785</v>
      </c>
      <c r="B604">
        <v>329619.84999999998</v>
      </c>
      <c r="C604">
        <v>0.41116047693854751</v>
      </c>
      <c r="D604">
        <v>310277.59999999998</v>
      </c>
      <c r="E604">
        <v>1.6833783724472427E-3</v>
      </c>
      <c r="F604">
        <v>0.66648811496143634</v>
      </c>
      <c r="G604">
        <v>34.842105263157897</v>
      </c>
      <c r="H604">
        <v>17.493000000000002</v>
      </c>
      <c r="I604">
        <v>0</v>
      </c>
      <c r="J604">
        <v>78.548000000000002</v>
      </c>
      <c r="K604">
        <v>10159.819292618282</v>
      </c>
      <c r="L604">
        <v>924.60384525000006</v>
      </c>
      <c r="M604">
        <v>1073.8913301101795</v>
      </c>
      <c r="N604">
        <v>0.33422984425988678</v>
      </c>
      <c r="O604">
        <v>0.1214875738696805</v>
      </c>
      <c r="P604">
        <v>1.4583839954022729E-3</v>
      </c>
      <c r="Q604">
        <v>8747.4474573104235</v>
      </c>
      <c r="R604">
        <v>58.061500000000002</v>
      </c>
      <c r="S604">
        <v>53767.365775944461</v>
      </c>
      <c r="T604">
        <v>14.372691025894955</v>
      </c>
      <c r="U604">
        <v>15.924560082843193</v>
      </c>
      <c r="V604">
        <v>7.5840000000000005</v>
      </c>
      <c r="W604">
        <v>121.91506398338613</v>
      </c>
      <c r="X604">
        <v>0.1154004136392433</v>
      </c>
      <c r="Y604">
        <v>0.16508171548904993</v>
      </c>
      <c r="Z604">
        <v>0.28747675380909299</v>
      </c>
      <c r="AA604">
        <v>190.79138693426279</v>
      </c>
      <c r="AB604">
        <v>5.706362230519348</v>
      </c>
      <c r="AC604">
        <v>1.3067244876817146</v>
      </c>
      <c r="AD604">
        <v>2.4261221485949074</v>
      </c>
      <c r="AE604">
        <v>1.3781023915759827</v>
      </c>
      <c r="AF604">
        <v>82.4</v>
      </c>
      <c r="AG604">
        <v>2.0401687788174708E-2</v>
      </c>
      <c r="AH604">
        <v>6.6644999999999994</v>
      </c>
      <c r="AI604">
        <v>4.0943208068324708</v>
      </c>
      <c r="AJ604">
        <v>-1319.1514999999781</v>
      </c>
      <c r="AK604">
        <v>0.47933742056024847</v>
      </c>
      <c r="AL604">
        <v>9393807.9849999994</v>
      </c>
      <c r="AM604">
        <v>924.60384525000006</v>
      </c>
    </row>
    <row r="605" spans="1:39" ht="15" x14ac:dyDescent="0.25">
      <c r="A605" t="s">
        <v>786</v>
      </c>
      <c r="B605">
        <v>873460.78260869568</v>
      </c>
      <c r="C605">
        <v>0.34709281832702726</v>
      </c>
      <c r="D605">
        <v>812465.39130434778</v>
      </c>
      <c r="E605">
        <v>3.6266617879059334E-3</v>
      </c>
      <c r="F605">
        <v>0.70139372745425721</v>
      </c>
      <c r="G605">
        <v>48</v>
      </c>
      <c r="H605">
        <v>40.712608695652179</v>
      </c>
      <c r="I605">
        <v>0</v>
      </c>
      <c r="J605">
        <v>87.737826086956517</v>
      </c>
      <c r="K605">
        <v>9870.7627954770414</v>
      </c>
      <c r="L605">
        <v>2132.7097764347823</v>
      </c>
      <c r="M605">
        <v>2599.6630844465076</v>
      </c>
      <c r="N605">
        <v>0.47993810424177069</v>
      </c>
      <c r="O605">
        <v>0.1441280156744085</v>
      </c>
      <c r="P605">
        <v>1.76992471307587E-3</v>
      </c>
      <c r="Q605">
        <v>8097.769453561581</v>
      </c>
      <c r="R605">
        <v>126.01043478260868</v>
      </c>
      <c r="S605">
        <v>54269.861365863413</v>
      </c>
      <c r="T605">
        <v>14.062327481506017</v>
      </c>
      <c r="U605">
        <v>16.9248664216904</v>
      </c>
      <c r="V605">
        <v>15.39521739130435</v>
      </c>
      <c r="W605">
        <v>138.53066976757319</v>
      </c>
      <c r="X605">
        <v>0.11252531075008559</v>
      </c>
      <c r="Y605">
        <v>0.16476000835016016</v>
      </c>
      <c r="Z605">
        <v>0.28314049228671989</v>
      </c>
      <c r="AA605">
        <v>160.42377242628513</v>
      </c>
      <c r="AB605">
        <v>6.3580485398757354</v>
      </c>
      <c r="AC605">
        <v>1.5530067622219856</v>
      </c>
      <c r="AD605">
        <v>3.1272640100422415</v>
      </c>
      <c r="AE605">
        <v>1.2889713995366829</v>
      </c>
      <c r="AF605">
        <v>117.34782608695652</v>
      </c>
      <c r="AG605">
        <v>1.6496768620396739E-2</v>
      </c>
      <c r="AH605">
        <v>14.019565217391307</v>
      </c>
      <c r="AI605">
        <v>2.8894765602290149</v>
      </c>
      <c r="AJ605">
        <v>6073.4321739131119</v>
      </c>
      <c r="AK605">
        <v>0.55063411186979172</v>
      </c>
      <c r="AL605">
        <v>21051472.314782608</v>
      </c>
      <c r="AM605">
        <v>2132.7097764347823</v>
      </c>
    </row>
    <row r="606" spans="1:39" ht="15" x14ac:dyDescent="0.25">
      <c r="A606" t="s">
        <v>787</v>
      </c>
      <c r="B606">
        <v>482106.6</v>
      </c>
      <c r="C606">
        <v>0.32192122545888702</v>
      </c>
      <c r="D606">
        <v>396857.4</v>
      </c>
      <c r="E606">
        <v>8.4011231681756435E-3</v>
      </c>
      <c r="F606">
        <v>0.6608177413167684</v>
      </c>
      <c r="G606">
        <v>33.9</v>
      </c>
      <c r="H606">
        <v>76.375500000000017</v>
      </c>
      <c r="I606">
        <v>2.3995000000000002</v>
      </c>
      <c r="J606">
        <v>-137.26499999999996</v>
      </c>
      <c r="K606">
        <v>11747.637844879615</v>
      </c>
      <c r="L606">
        <v>1694.4742019499997</v>
      </c>
      <c r="M606">
        <v>2189.0600954307747</v>
      </c>
      <c r="N606">
        <v>0.73560510458971284</v>
      </c>
      <c r="O606">
        <v>0.16774718666291463</v>
      </c>
      <c r="P606">
        <v>8.0931783937567773E-4</v>
      </c>
      <c r="Q606">
        <v>9093.4320640853766</v>
      </c>
      <c r="R606">
        <v>115.25250000000001</v>
      </c>
      <c r="S606">
        <v>52475.17868159042</v>
      </c>
      <c r="T606">
        <v>13.178022168716513</v>
      </c>
      <c r="U606">
        <v>14.702277190950305</v>
      </c>
      <c r="V606">
        <v>15.401</v>
      </c>
      <c r="W606">
        <v>110.02364794169212</v>
      </c>
      <c r="X606">
        <v>0.10463666985104859</v>
      </c>
      <c r="Y606">
        <v>0.20063042363709982</v>
      </c>
      <c r="Z606">
        <v>0.31081811717811397</v>
      </c>
      <c r="AA606">
        <v>199.61316000606814</v>
      </c>
      <c r="AB606">
        <v>5.964902744166225</v>
      </c>
      <c r="AC606">
        <v>1.4658644832424139</v>
      </c>
      <c r="AD606">
        <v>2.9372461276312176</v>
      </c>
      <c r="AE606">
        <v>1.4839858091169167</v>
      </c>
      <c r="AF606">
        <v>163.5</v>
      </c>
      <c r="AG606">
        <v>1.9868809855272875E-2</v>
      </c>
      <c r="AH606">
        <v>16.637999999999998</v>
      </c>
      <c r="AI606">
        <v>2.7686619704155673</v>
      </c>
      <c r="AJ606">
        <v>-7252.9119999998948</v>
      </c>
      <c r="AK606">
        <v>0.62793831653105026</v>
      </c>
      <c r="AL606">
        <v>19906069.262000002</v>
      </c>
      <c r="AM606">
        <v>1694.4742019499997</v>
      </c>
    </row>
    <row r="607" spans="1:39" ht="15" x14ac:dyDescent="0.25">
      <c r="A607" t="s">
        <v>788</v>
      </c>
      <c r="B607">
        <v>670546.05000000005</v>
      </c>
      <c r="C607">
        <v>0.41264119937789889</v>
      </c>
      <c r="D607">
        <v>611367.80000000005</v>
      </c>
      <c r="E607">
        <v>6.391196261132868E-3</v>
      </c>
      <c r="F607">
        <v>0.66163843889372909</v>
      </c>
      <c r="G607">
        <v>39.75</v>
      </c>
      <c r="H607">
        <v>27.906500000000005</v>
      </c>
      <c r="I607">
        <v>0</v>
      </c>
      <c r="J607">
        <v>6.7055000000000149</v>
      </c>
      <c r="K607">
        <v>11094.628140669416</v>
      </c>
      <c r="L607">
        <v>1069.8069600000001</v>
      </c>
      <c r="M607">
        <v>1280.4424803829224</v>
      </c>
      <c r="N607">
        <v>0.40563447259681318</v>
      </c>
      <c r="O607">
        <v>0.14330157185554296</v>
      </c>
      <c r="P607">
        <v>2.6028142264095944E-2</v>
      </c>
      <c r="Q607">
        <v>9269.5381364967598</v>
      </c>
      <c r="R607">
        <v>67.254999999999995</v>
      </c>
      <c r="S607">
        <v>53746.021938889302</v>
      </c>
      <c r="T607">
        <v>13.517954055460562</v>
      </c>
      <c r="U607">
        <v>15.906727529551709</v>
      </c>
      <c r="V607">
        <v>8.4480000000000004</v>
      </c>
      <c r="W607">
        <v>126.63434659090909</v>
      </c>
      <c r="X607">
        <v>0.11147592999910799</v>
      </c>
      <c r="Y607">
        <v>0.18717423054740756</v>
      </c>
      <c r="Z607">
        <v>0.30692968068733667</v>
      </c>
      <c r="AA607">
        <v>184.27413297068097</v>
      </c>
      <c r="AB607">
        <v>6.2884121356767038</v>
      </c>
      <c r="AC607">
        <v>1.2536774590356237</v>
      </c>
      <c r="AD607">
        <v>3.1077935859570278</v>
      </c>
      <c r="AE607">
        <v>1.4235236642277951</v>
      </c>
      <c r="AF607">
        <v>100.1</v>
      </c>
      <c r="AG607">
        <v>2.4076831044936971E-2</v>
      </c>
      <c r="AH607">
        <v>8.7169999999999987</v>
      </c>
      <c r="AI607">
        <v>3.4122756678103352</v>
      </c>
      <c r="AJ607">
        <v>-25165.215500000049</v>
      </c>
      <c r="AK607">
        <v>0.47439373756011288</v>
      </c>
      <c r="AL607">
        <v>11869110.403500002</v>
      </c>
      <c r="AM607">
        <v>1069.8069600000001</v>
      </c>
    </row>
    <row r="608" spans="1:39" ht="15" x14ac:dyDescent="0.25">
      <c r="A608" t="s">
        <v>789</v>
      </c>
      <c r="B608">
        <v>665039.85</v>
      </c>
      <c r="C608">
        <v>0.40605335805103732</v>
      </c>
      <c r="D608">
        <v>564260.4</v>
      </c>
      <c r="E608">
        <v>2.4125814846888967E-3</v>
      </c>
      <c r="F608">
        <v>0.65643813723378264</v>
      </c>
      <c r="G608">
        <v>38.450000000000003</v>
      </c>
      <c r="H608">
        <v>20.061500000000002</v>
      </c>
      <c r="I608">
        <v>0</v>
      </c>
      <c r="J608">
        <v>37.202999999999989</v>
      </c>
      <c r="K608">
        <v>10515.176255351418</v>
      </c>
      <c r="L608">
        <v>868.51610755000002</v>
      </c>
      <c r="M608">
        <v>1039.5020750754309</v>
      </c>
      <c r="N608">
        <v>0.40001301867622457</v>
      </c>
      <c r="O608">
        <v>0.14114137513902461</v>
      </c>
      <c r="P608">
        <v>6.7790821020104631E-4</v>
      </c>
      <c r="Q608">
        <v>8785.5524009774545</v>
      </c>
      <c r="R608">
        <v>56.718499999999992</v>
      </c>
      <c r="S608">
        <v>52416.110738647883</v>
      </c>
      <c r="T608">
        <v>15.136154870104109</v>
      </c>
      <c r="U608">
        <v>15.31274817828398</v>
      </c>
      <c r="V608">
        <v>7.88</v>
      </c>
      <c r="W608">
        <v>110.21778014593909</v>
      </c>
      <c r="X608">
        <v>0.11410752572455386</v>
      </c>
      <c r="Y608">
        <v>0.16710624324387977</v>
      </c>
      <c r="Z608">
        <v>0.29040516787400489</v>
      </c>
      <c r="AA608">
        <v>193.01277033638593</v>
      </c>
      <c r="AB608">
        <v>5.9277857686982465</v>
      </c>
      <c r="AC608">
        <v>1.2928408229322446</v>
      </c>
      <c r="AD608">
        <v>2.6377142023697959</v>
      </c>
      <c r="AE608">
        <v>1.553403217939372</v>
      </c>
      <c r="AF608">
        <v>92.5</v>
      </c>
      <c r="AG608">
        <v>2.0894919823656401E-2</v>
      </c>
      <c r="AH608">
        <v>6.2100000000000009</v>
      </c>
      <c r="AI608">
        <v>3.7635770990398862</v>
      </c>
      <c r="AJ608">
        <v>-13691.482000000018</v>
      </c>
      <c r="AK608">
        <v>0.45728730352421776</v>
      </c>
      <c r="AL608">
        <v>9132599.9515000004</v>
      </c>
      <c r="AM608">
        <v>868.51610755000002</v>
      </c>
    </row>
    <row r="609" spans="1:39" ht="15" x14ac:dyDescent="0.25">
      <c r="A609" t="s">
        <v>790</v>
      </c>
      <c r="B609">
        <v>441619.5</v>
      </c>
      <c r="C609">
        <v>0.32781869645648704</v>
      </c>
      <c r="D609">
        <v>463694.9</v>
      </c>
      <c r="E609">
        <v>1.8985591015718574E-3</v>
      </c>
      <c r="F609">
        <v>0.76098830619092928</v>
      </c>
      <c r="G609">
        <v>58.7</v>
      </c>
      <c r="H609">
        <v>77.099500000000006</v>
      </c>
      <c r="I609">
        <v>0</v>
      </c>
      <c r="J609">
        <v>44.995499999999993</v>
      </c>
      <c r="K609">
        <v>11123.676514492543</v>
      </c>
      <c r="L609">
        <v>2817.2914136500003</v>
      </c>
      <c r="M609">
        <v>3340.2084756958393</v>
      </c>
      <c r="N609">
        <v>0.3370811606668882</v>
      </c>
      <c r="O609">
        <v>0.12515394633712673</v>
      </c>
      <c r="P609">
        <v>1.6164070862304286E-2</v>
      </c>
      <c r="Q609">
        <v>9382.2402285747958</v>
      </c>
      <c r="R609">
        <v>175.75449999999998</v>
      </c>
      <c r="S609">
        <v>63142.957401375192</v>
      </c>
      <c r="T609">
        <v>13.93051102532225</v>
      </c>
      <c r="U609">
        <v>16.029697183571393</v>
      </c>
      <c r="V609">
        <v>18.595999999999997</v>
      </c>
      <c r="W609">
        <v>151.49986091901482</v>
      </c>
      <c r="X609">
        <v>0.11473292208736603</v>
      </c>
      <c r="Y609">
        <v>0.15289000870408723</v>
      </c>
      <c r="Z609">
        <v>0.27356630780648999</v>
      </c>
      <c r="AA609">
        <v>163.49217470664621</v>
      </c>
      <c r="AB609">
        <v>6.2269518780838498</v>
      </c>
      <c r="AC609">
        <v>1.227175220161479</v>
      </c>
      <c r="AD609">
        <v>3.1947247446891058</v>
      </c>
      <c r="AE609">
        <v>1.0384883903870972</v>
      </c>
      <c r="AF609">
        <v>43.65</v>
      </c>
      <c r="AG609">
        <v>6.4163350936832078E-2</v>
      </c>
      <c r="AH609">
        <v>52.359000000000002</v>
      </c>
      <c r="AI609">
        <v>3.6453229616490095</v>
      </c>
      <c r="AJ609">
        <v>-19788.068499999819</v>
      </c>
      <c r="AK609">
        <v>0.43536349395402324</v>
      </c>
      <c r="AL609">
        <v>31338638.3325</v>
      </c>
      <c r="AM609">
        <v>2817.2914136500003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>
      <selection activeCell="Q28" sqref="Q28"/>
    </sheetView>
  </sheetViews>
  <sheetFormatPr defaultColWidth="9.140625" defaultRowHeight="12.75" x14ac:dyDescent="0.2"/>
  <cols>
    <col min="1" max="1" width="9" style="34" bestFit="1" customWidth="1"/>
    <col min="2" max="2" width="11.5703125" style="34" bestFit="1" customWidth="1"/>
    <col min="3" max="3" width="12" style="34" bestFit="1" customWidth="1"/>
    <col min="4" max="4" width="9.140625" style="34"/>
    <col min="5" max="5" width="11" style="34" bestFit="1" customWidth="1"/>
    <col min="6" max="6" width="10.5703125" style="34" bestFit="1" customWidth="1"/>
    <col min="7" max="7" width="9.140625" style="34"/>
    <col min="8" max="8" width="6.140625" style="34" bestFit="1" customWidth="1"/>
    <col min="9" max="9" width="3.28515625" style="34" bestFit="1" customWidth="1"/>
    <col min="10" max="10" width="4.42578125" style="34" bestFit="1" customWidth="1"/>
    <col min="11" max="11" width="9.42578125" style="34" bestFit="1" customWidth="1"/>
    <col min="12" max="12" width="7.42578125" style="34" bestFit="1" customWidth="1"/>
    <col min="13" max="13" width="7.28515625" style="34" bestFit="1" customWidth="1"/>
    <col min="14" max="14" width="7.5703125" style="34" bestFit="1" customWidth="1"/>
    <col min="15" max="15" width="7.85546875" style="34" bestFit="1" customWidth="1"/>
    <col min="16" max="16" width="14" style="34" bestFit="1" customWidth="1"/>
    <col min="17" max="17" width="7.5703125" style="34" bestFit="1" customWidth="1"/>
    <col min="18" max="19" width="10.140625" style="34" bestFit="1" customWidth="1"/>
    <col min="20" max="20" width="15.5703125" style="34" bestFit="1" customWidth="1"/>
    <col min="21" max="21" width="6.7109375" style="34" bestFit="1" customWidth="1"/>
    <col min="22" max="22" width="16.28515625" style="34" bestFit="1" customWidth="1"/>
    <col min="23" max="23" width="14.28515625" style="34" bestFit="1" customWidth="1"/>
    <col min="24" max="24" width="15" style="34" bestFit="1" customWidth="1"/>
    <col min="25" max="25" width="15.85546875" style="34" bestFit="1" customWidth="1"/>
    <col min="26" max="26" width="10" style="34" bestFit="1" customWidth="1"/>
    <col min="27" max="27" width="9" style="34" bestFit="1" customWidth="1"/>
    <col min="28" max="28" width="8.42578125" style="34" bestFit="1" customWidth="1"/>
    <col min="29" max="29" width="9" style="34" bestFit="1" customWidth="1"/>
    <col min="30" max="30" width="9.7109375" style="34" bestFit="1" customWidth="1"/>
    <col min="31" max="31" width="8.85546875" style="34" bestFit="1" customWidth="1"/>
    <col min="32" max="32" width="16" style="34" bestFit="1" customWidth="1"/>
    <col min="33" max="33" width="11.5703125" style="34" bestFit="1" customWidth="1"/>
    <col min="34" max="34" width="10" style="34" bestFit="1" customWidth="1"/>
    <col min="35" max="35" width="9.140625" style="34"/>
    <col min="36" max="36" width="8.140625" style="34" bestFit="1" customWidth="1"/>
    <col min="37" max="37" width="7.7109375" style="34" bestFit="1" customWidth="1"/>
    <col min="38" max="38" width="8.5703125" style="34" bestFit="1" customWidth="1"/>
    <col min="39" max="16384" width="9.140625" style="34"/>
  </cols>
  <sheetData>
    <row r="1" spans="1:38" x14ac:dyDescent="0.2">
      <c r="A1" s="33" t="s">
        <v>1453</v>
      </c>
      <c r="B1" s="33" t="s">
        <v>67</v>
      </c>
      <c r="C1" s="33" t="s">
        <v>1454</v>
      </c>
      <c r="D1" s="33" t="s">
        <v>69</v>
      </c>
      <c r="E1" s="33" t="s">
        <v>70</v>
      </c>
      <c r="F1" s="33" t="s">
        <v>1455</v>
      </c>
      <c r="G1" s="33" t="s">
        <v>1472</v>
      </c>
      <c r="H1" s="33" t="s">
        <v>1473</v>
      </c>
      <c r="I1" s="33" t="s">
        <v>64</v>
      </c>
      <c r="J1" s="33" t="s">
        <v>1456</v>
      </c>
      <c r="K1" s="33" t="s">
        <v>1457</v>
      </c>
      <c r="L1" s="33" t="s">
        <v>1514</v>
      </c>
      <c r="M1" s="33" t="s">
        <v>1458</v>
      </c>
      <c r="N1" s="33" t="s">
        <v>1459</v>
      </c>
      <c r="O1" s="33" t="s">
        <v>1460</v>
      </c>
      <c r="P1" s="33" t="s">
        <v>1461</v>
      </c>
      <c r="Q1" s="33" t="s">
        <v>1462</v>
      </c>
      <c r="R1" s="33" t="s">
        <v>1463</v>
      </c>
      <c r="S1" s="33" t="s">
        <v>1464</v>
      </c>
      <c r="T1" s="33" t="s">
        <v>79</v>
      </c>
      <c r="U1" s="33" t="s">
        <v>1465</v>
      </c>
      <c r="V1" s="33" t="s">
        <v>81</v>
      </c>
      <c r="W1" s="33" t="s">
        <v>82</v>
      </c>
      <c r="X1" s="33" t="s">
        <v>83</v>
      </c>
      <c r="Y1" s="33" t="s">
        <v>84</v>
      </c>
      <c r="Z1" s="33" t="s">
        <v>85</v>
      </c>
      <c r="AA1" s="33" t="s">
        <v>86</v>
      </c>
      <c r="AB1" s="33" t="s">
        <v>87</v>
      </c>
      <c r="AC1" s="33" t="s">
        <v>88</v>
      </c>
      <c r="AD1" s="33" t="s">
        <v>1466</v>
      </c>
      <c r="AE1" s="33" t="s">
        <v>1467</v>
      </c>
      <c r="AF1" s="33" t="s">
        <v>1468</v>
      </c>
      <c r="AG1" s="33" t="s">
        <v>1469</v>
      </c>
      <c r="AH1" s="33" t="s">
        <v>91</v>
      </c>
      <c r="AI1" s="33" t="s">
        <v>92</v>
      </c>
      <c r="AJ1" s="33" t="s">
        <v>93</v>
      </c>
      <c r="AK1" s="33" t="s">
        <v>1470</v>
      </c>
      <c r="AL1" s="33" t="s">
        <v>1471</v>
      </c>
    </row>
    <row r="2" spans="1:38" ht="15" x14ac:dyDescent="0.25">
      <c r="A2">
        <v>1204483.8898026317</v>
      </c>
      <c r="B2">
        <v>0.32243220704271752</v>
      </c>
      <c r="C2">
        <v>1168273.3213114755</v>
      </c>
      <c r="D2">
        <v>3.2776124053392752E-3</v>
      </c>
      <c r="E2">
        <v>0.69004577192312133</v>
      </c>
      <c r="F2">
        <v>51.091062394603711</v>
      </c>
      <c r="G2">
        <v>187.03229372937284</v>
      </c>
      <c r="H2">
        <v>34.906301145662859</v>
      </c>
      <c r="I2">
        <v>-7.0703764320853679E-2</v>
      </c>
      <c r="J2">
        <v>11576.844274181585</v>
      </c>
      <c r="K2">
        <v>2561.5741681472987</v>
      </c>
      <c r="L2">
        <v>3191.5434229457528</v>
      </c>
      <c r="M2">
        <v>0.48721100194186923</v>
      </c>
      <c r="N2">
        <v>0.14406006488103532</v>
      </c>
      <c r="O2">
        <v>2.9553438458485813E-2</v>
      </c>
      <c r="P2">
        <v>9291.72544800797</v>
      </c>
      <c r="Q2">
        <v>157.54927986906705</v>
      </c>
      <c r="R2">
        <v>60879.54236529531</v>
      </c>
      <c r="S2">
        <v>13.216398350304445</v>
      </c>
      <c r="T2">
        <v>16.258875764307657</v>
      </c>
      <c r="U2">
        <v>18.670540983606568</v>
      </c>
      <c r="V2">
        <v>137.42362753790243</v>
      </c>
      <c r="W2">
        <v>0.11291231205190534</v>
      </c>
      <c r="X2">
        <v>0.15790505325413778</v>
      </c>
      <c r="Y2">
        <v>0.27973712935762346</v>
      </c>
      <c r="Z2">
        <v>173.23186291344555</v>
      </c>
      <c r="AA2">
        <v>6.2159394055968233</v>
      </c>
      <c r="AB2">
        <v>1.3717331867688878</v>
      </c>
      <c r="AC2">
        <v>3.0653294396783171</v>
      </c>
      <c r="AD2">
        <v>1.1654914575069359</v>
      </c>
      <c r="AE2">
        <v>68.149671052631575</v>
      </c>
      <c r="AF2">
        <v>5.3197036396810685E-2</v>
      </c>
      <c r="AG2">
        <v>39.929668325041476</v>
      </c>
      <c r="AH2">
        <v>3.2959705610785437</v>
      </c>
      <c r="AI2">
        <v>40385.446749174967</v>
      </c>
      <c r="AJ2">
        <v>0.50889581269073836</v>
      </c>
      <c r="AK2">
        <v>29654945.241407536</v>
      </c>
      <c r="AL2">
        <v>2561.5741681472987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>
      <selection activeCell="F16" sqref="F16"/>
    </sheetView>
  </sheetViews>
  <sheetFormatPr defaultRowHeight="15" x14ac:dyDescent="0.25"/>
  <cols>
    <col min="1" max="1" width="11.28515625" customWidth="1"/>
    <col min="2" max="2" width="10.28515625" customWidth="1"/>
    <col min="3" max="3" width="13.85546875" bestFit="1" customWidth="1"/>
    <col min="4" max="4" width="12.85546875" bestFit="1" customWidth="1"/>
    <col min="5" max="5" width="10.28515625" customWidth="1"/>
    <col min="6" max="6" width="12.140625" customWidth="1"/>
    <col min="7" max="12" width="10.28515625" customWidth="1"/>
  </cols>
  <sheetData>
    <row r="1" spans="1:12" x14ac:dyDescent="0.25">
      <c r="A1" s="82" t="s">
        <v>1475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 x14ac:dyDescent="0.25">
      <c r="A2" s="139" t="s">
        <v>1476</v>
      </c>
      <c r="B2" s="139"/>
      <c r="C2" s="139"/>
      <c r="D2" s="139"/>
      <c r="E2" s="139"/>
      <c r="F2" s="139"/>
      <c r="G2" s="139"/>
      <c r="H2" s="139"/>
      <c r="I2" s="139"/>
      <c r="J2" s="84"/>
      <c r="K2" s="83"/>
      <c r="L2" s="83"/>
    </row>
    <row r="3" spans="1:12" x14ac:dyDescent="0.25">
      <c r="A3" s="139"/>
      <c r="B3" s="139"/>
      <c r="C3" s="139"/>
      <c r="D3" s="139"/>
      <c r="E3" s="139"/>
      <c r="F3" s="139"/>
      <c r="G3" s="139"/>
      <c r="H3" s="139"/>
      <c r="I3" s="139"/>
      <c r="J3" s="84"/>
      <c r="K3" s="83"/>
      <c r="L3" s="83"/>
    </row>
    <row r="4" spans="1:12" ht="15" customHeight="1" x14ac:dyDescent="0.25">
      <c r="A4" s="140" t="s">
        <v>1477</v>
      </c>
      <c r="B4" s="140"/>
      <c r="C4" s="140"/>
      <c r="D4" s="140"/>
      <c r="E4" s="140"/>
      <c r="F4" s="140"/>
      <c r="G4" s="140"/>
      <c r="H4" s="140"/>
      <c r="I4" s="140"/>
      <c r="J4" s="85"/>
      <c r="K4" s="83"/>
      <c r="L4" s="83"/>
    </row>
    <row r="5" spans="1:12" ht="26.25" customHeight="1" x14ac:dyDescent="0.25">
      <c r="A5" s="140"/>
      <c r="B5" s="140"/>
      <c r="C5" s="140"/>
      <c r="D5" s="140"/>
      <c r="E5" s="140"/>
      <c r="F5" s="140"/>
      <c r="G5" s="140"/>
      <c r="H5" s="140"/>
      <c r="I5" s="140"/>
      <c r="J5" s="85"/>
      <c r="K5" s="83"/>
      <c r="L5" s="83"/>
    </row>
    <row r="6" spans="1:12" x14ac:dyDescent="0.25">
      <c r="A6" s="86" t="s">
        <v>1478</v>
      </c>
      <c r="B6" s="86"/>
      <c r="C6" s="86"/>
      <c r="D6" s="86"/>
      <c r="E6" s="86"/>
      <c r="F6" s="86"/>
      <c r="G6" s="86"/>
      <c r="H6" s="86"/>
      <c r="I6" s="86"/>
      <c r="J6" s="86"/>
      <c r="K6" s="83"/>
      <c r="L6" s="83"/>
    </row>
    <row r="7" spans="1:12" ht="11.2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3"/>
      <c r="L7" s="83"/>
    </row>
    <row r="8" spans="1:12" ht="11.2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3"/>
      <c r="L8" s="83"/>
    </row>
    <row r="9" spans="1:12" ht="45" x14ac:dyDescent="0.25">
      <c r="A9" s="87" t="s">
        <v>1479</v>
      </c>
      <c r="B9" s="88" t="s">
        <v>1571</v>
      </c>
      <c r="C9" s="88" t="s">
        <v>1480</v>
      </c>
      <c r="D9" s="88" t="s">
        <v>1481</v>
      </c>
      <c r="E9" s="87" t="s">
        <v>1572</v>
      </c>
      <c r="F9" s="87" t="s">
        <v>1482</v>
      </c>
      <c r="G9" s="89"/>
      <c r="H9" s="83"/>
      <c r="I9" s="83"/>
      <c r="J9" s="83"/>
      <c r="K9" s="83"/>
      <c r="L9" s="83"/>
    </row>
    <row r="10" spans="1:12" ht="13.5" customHeight="1" x14ac:dyDescent="0.25">
      <c r="A10" s="121" t="str">
        <f>IF('FY2017 Report'!D5&lt;&gt;0,'FY2017 Report'!D4,"")</f>
        <v/>
      </c>
      <c r="B10" s="122" t="str">
        <f>IF('FY2017 Report'!D$5&lt;&gt;0,VLOOKUP('FY2017 Report'!D$4,EPP!A2:AM612,2,FALSE),"")</f>
        <v/>
      </c>
      <c r="C10" s="122" t="str">
        <f>IF('FY2017 Report'!D$5&lt;&gt;0,VLOOKUP('FY2017 Report'!D$4,components!B$3:AU$612,46,FALSE),"")</f>
        <v/>
      </c>
      <c r="D10" s="122" t="str">
        <f>IF('FY2017 Report'!D$5&lt;&gt;0,VLOOKUP('FY2017 Report'!D$4,components!B$3:AU$612,18,FALSE),"")</f>
        <v/>
      </c>
      <c r="E10" s="122" t="str">
        <f>IF('FY2017 Report'!D$5&lt;&gt;0,VLOOKUP('FY2017 Report'!D$4,EPP!A2:AP612,19,FALSE),"")</f>
        <v/>
      </c>
      <c r="F10" s="122" t="str">
        <f>IF('FY2017 Report'!D$5&lt;&gt;0,VLOOKUP('FY2017 Report'!D$4,components!B$3:AU$612,24,FALSE),"")</f>
        <v/>
      </c>
      <c r="G10" s="90"/>
      <c r="H10" s="90"/>
      <c r="I10" s="83"/>
      <c r="J10" s="83"/>
      <c r="K10" s="83"/>
      <c r="L10" s="83"/>
    </row>
    <row r="11" spans="1:12" ht="10.5" customHeight="1" x14ac:dyDescent="0.25">
      <c r="A11" s="43"/>
      <c r="B11" s="91"/>
      <c r="C11" s="92"/>
      <c r="D11" s="93"/>
      <c r="E11" s="91"/>
      <c r="F11" s="93"/>
      <c r="G11" s="83"/>
      <c r="H11" s="83"/>
      <c r="I11" s="83"/>
      <c r="J11" s="83"/>
      <c r="K11" s="83"/>
      <c r="L11" s="83"/>
    </row>
    <row r="12" spans="1:12" ht="10.5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ht="13.5" customHeight="1" x14ac:dyDescent="0.25">
      <c r="A13" s="117" t="s">
        <v>1483</v>
      </c>
      <c r="B13" s="118"/>
      <c r="C13" s="119"/>
      <c r="D13" s="95"/>
      <c r="E13" s="141" t="s">
        <v>1484</v>
      </c>
      <c r="F13" s="141"/>
      <c r="G13" s="141"/>
      <c r="H13" s="83"/>
      <c r="L13" s="95"/>
    </row>
    <row r="14" spans="1:12" ht="13.5" customHeight="1" x14ac:dyDescent="0.25">
      <c r="A14" s="120">
        <v>1</v>
      </c>
      <c r="B14" s="142">
        <v>2</v>
      </c>
      <c r="C14" s="144"/>
      <c r="E14" s="94">
        <v>3</v>
      </c>
      <c r="F14" s="94">
        <v>4</v>
      </c>
      <c r="G14" s="94">
        <v>5</v>
      </c>
    </row>
    <row r="15" spans="1:12" ht="81.75" customHeight="1" x14ac:dyDescent="0.25">
      <c r="A15" s="96" t="s">
        <v>1485</v>
      </c>
      <c r="B15" s="145" t="s">
        <v>1537</v>
      </c>
      <c r="C15" s="146"/>
      <c r="E15" s="97" t="s">
        <v>1486</v>
      </c>
      <c r="F15" s="97" t="s">
        <v>1487</v>
      </c>
      <c r="G15" s="96" t="s">
        <v>1488</v>
      </c>
    </row>
    <row r="16" spans="1:12" ht="13.5" customHeight="1" x14ac:dyDescent="0.25">
      <c r="A16" s="122" t="str">
        <f>IF('FY2017 Report'!D$5&lt;&gt;0,VLOOKUP('FY2017 Report'!D$4,EPP!A2:AM612,3,FALSE),"")</f>
        <v/>
      </c>
      <c r="B16" s="147" t="str">
        <f>IF('FY2017 Report'!D$5&lt;&gt;0,VLOOKUP('FY2017 Report'!D$4,EPP!A2:AM612,11,FALSE),"")</f>
        <v/>
      </c>
      <c r="C16" s="148" t="str">
        <f>IF('FY2017 Report'!F$5&lt;&gt;0,VLOOKUP('FY2017 Report'!E$4,EPP!#REF!,2,FALSE),"")</f>
        <v/>
      </c>
      <c r="D16" s="123"/>
      <c r="E16" s="124" t="str">
        <f>IF('FY2017 Report'!D$5&lt;&gt;0,VLOOKUP('FY2017 Report'!D$4,EPP!A2:AM612,4,FALSE),"")</f>
        <v/>
      </c>
      <c r="F16" s="125" t="str">
        <f>IF('FY2017 Report'!D$5&lt;&gt;0,VLOOKUP('FY2017 Report'!D$4,EPP!A2:AM612,5,FALSE),"")</f>
        <v/>
      </c>
      <c r="G16" s="125" t="str">
        <f>IF('FY2017 Report'!D$5&lt;&gt;0,VLOOKUP('FY2017 Report'!D$4,EPP!A2:AM612,12,FALSE),"")</f>
        <v/>
      </c>
    </row>
    <row r="17" spans="1:12" ht="11.25" customHeight="1" x14ac:dyDescent="0.25">
      <c r="A17" s="91"/>
      <c r="B17" s="91"/>
      <c r="C17" s="91"/>
      <c r="D17" s="98"/>
      <c r="E17" s="91"/>
      <c r="F17" s="91"/>
      <c r="G17" s="91"/>
      <c r="H17" s="83"/>
      <c r="I17" s="91"/>
      <c r="J17" s="98"/>
      <c r="K17" s="91"/>
      <c r="L17" s="91"/>
    </row>
    <row r="18" spans="1:12" ht="11.25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ht="13.5" customHeight="1" x14ac:dyDescent="0.25">
      <c r="A19" s="142" t="s">
        <v>1489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4"/>
    </row>
    <row r="20" spans="1:12" ht="13.5" customHeight="1" x14ac:dyDescent="0.25">
      <c r="A20" s="99">
        <v>6</v>
      </c>
      <c r="B20" s="100">
        <v>7</v>
      </c>
      <c r="C20" s="100">
        <v>8</v>
      </c>
      <c r="D20" s="100">
        <v>9</v>
      </c>
      <c r="E20" s="100">
        <v>10</v>
      </c>
      <c r="F20" s="100">
        <v>11</v>
      </c>
      <c r="G20" s="100">
        <v>12</v>
      </c>
      <c r="H20" s="100">
        <v>13</v>
      </c>
      <c r="I20" s="100">
        <v>14</v>
      </c>
      <c r="J20" s="100">
        <v>15</v>
      </c>
      <c r="K20" s="100">
        <v>16</v>
      </c>
      <c r="L20" s="101">
        <v>17</v>
      </c>
    </row>
    <row r="21" spans="1:12" ht="69" customHeight="1" x14ac:dyDescent="0.25">
      <c r="A21" s="97" t="s">
        <v>1490</v>
      </c>
      <c r="B21" s="96" t="s">
        <v>1491</v>
      </c>
      <c r="C21" s="97" t="s">
        <v>1492</v>
      </c>
      <c r="D21" s="96" t="s">
        <v>1493</v>
      </c>
      <c r="E21" s="97" t="s">
        <v>1494</v>
      </c>
      <c r="F21" s="96" t="s">
        <v>1495</v>
      </c>
      <c r="G21" s="97" t="s">
        <v>1496</v>
      </c>
      <c r="H21" s="96" t="s">
        <v>1497</v>
      </c>
      <c r="I21" s="97" t="s">
        <v>1498</v>
      </c>
      <c r="J21" s="96" t="s">
        <v>1499</v>
      </c>
      <c r="K21" s="97" t="s">
        <v>1500</v>
      </c>
      <c r="L21" s="96" t="s">
        <v>1501</v>
      </c>
    </row>
    <row r="22" spans="1:12" ht="12.75" customHeight="1" x14ac:dyDescent="0.25">
      <c r="A22" s="122" t="str">
        <f>IF('FY2017 Report'!D$5&lt;&gt;0,VLOOKUP('FY2017 Report'!D$4,EPP!A2:AM612,5,FALSE),"")</f>
        <v/>
      </c>
      <c r="B22" s="122" t="str">
        <f>IF('FY2017 Report'!D$5&lt;&gt;0,VLOOKUP('FY2017 Report'!D$4,EPP!A2:AM612,13,FALSE),"")</f>
        <v/>
      </c>
      <c r="C22" s="122" t="str">
        <f>IF('FY2017 Report'!D$5&lt;&gt;0,VLOOKUP('FY2017 Report'!D$4,EPP!A2:AM612,6,FALSE),"")</f>
        <v/>
      </c>
      <c r="D22" s="122" t="str">
        <f>IF('FY2017 Report'!D$5&lt;&gt;0,VLOOKUP('FY2017 Report'!D$4,EPP!A2:AM612,14,FALSE),"")</f>
        <v/>
      </c>
      <c r="E22" s="122" t="str">
        <f>IF('FY2017 Report'!D$5&lt;&gt;0,VLOOKUP('FY2017 Report'!D$4,EPP!A2:AM612,7,FALSE),"")</f>
        <v/>
      </c>
      <c r="F22" s="122" t="str">
        <f>IF('FY2017 Report'!D$5&lt;&gt;0,VLOOKUP('FY2017 Report'!D$4,EPP!A2:AM612,15,FALSE),"")</f>
        <v/>
      </c>
      <c r="G22" s="122" t="str">
        <f>IF('FY2017 Report'!D$5&lt;&gt;0,VLOOKUP('FY2017 Report'!D$4,EPP!A2:AM612,8,FALSE),"")</f>
        <v/>
      </c>
      <c r="H22" s="122" t="str">
        <f>IF('FY2017 Report'!D$5&lt;&gt;0,VLOOKUP('FY2017 Report'!D$4,EPP!A2:AM612,16,FALSE),"")</f>
        <v/>
      </c>
      <c r="I22" s="122" t="str">
        <f>IF('FY2017 Report'!D$5&lt;&gt;0,VLOOKUP('FY2017 Report'!D$4,EPP!A2:AM612,9,FALSE),"")</f>
        <v/>
      </c>
      <c r="J22" s="122" t="str">
        <f>IF('FY2017 Report'!D$5&lt;&gt;0,VLOOKUP('FY2017 Report'!D$4,EPP!A2:AM612,17,FALSE),"")</f>
        <v/>
      </c>
      <c r="K22" s="122" t="str">
        <f>IF('FY2017 Report'!D$5&lt;&gt;0,VLOOKUP('FY2017 Report'!D$4,EPP!A2:AM612,10,FALSE),"")</f>
        <v/>
      </c>
      <c r="L22" s="122" t="str">
        <f>IF('FY2017 Report'!D$5&lt;&gt;0,VLOOKUP('FY2017 Report'!D$4,EPP!A2:AM612,18,FALSE),"")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606" sqref="D606"/>
    </sheetView>
  </sheetViews>
  <sheetFormatPr defaultColWidth="9.140625" defaultRowHeight="12.75" x14ac:dyDescent="0.2"/>
  <cols>
    <col min="1" max="1" width="7" style="43" bestFit="1" customWidth="1"/>
    <col min="2" max="2" width="16.7109375" style="43" bestFit="1" customWidth="1"/>
    <col min="3" max="18" width="12" style="43" bestFit="1" customWidth="1"/>
    <col min="19" max="19" width="14.42578125" style="43" bestFit="1" customWidth="1"/>
    <col min="20" max="20" width="12" style="43" bestFit="1" customWidth="1"/>
    <col min="21" max="16384" width="9.140625" style="43"/>
  </cols>
  <sheetData>
    <row r="1" spans="1:20" ht="15" x14ac:dyDescent="0.25">
      <c r="A1" s="102" t="s">
        <v>1517</v>
      </c>
      <c r="B1" s="102" t="s">
        <v>1518</v>
      </c>
      <c r="C1" s="102" t="s">
        <v>1519</v>
      </c>
      <c r="D1" s="102" t="s">
        <v>1520</v>
      </c>
      <c r="E1" s="102" t="s">
        <v>1521</v>
      </c>
      <c r="F1" s="102" t="s">
        <v>1522</v>
      </c>
      <c r="G1" s="102" t="s">
        <v>1523</v>
      </c>
      <c r="H1" s="102" t="s">
        <v>1524</v>
      </c>
      <c r="I1" s="102" t="s">
        <v>1525</v>
      </c>
      <c r="J1" s="102" t="s">
        <v>1526</v>
      </c>
      <c r="K1" s="102" t="s">
        <v>1527</v>
      </c>
      <c r="L1" s="102" t="s">
        <v>1528</v>
      </c>
      <c r="M1" s="102" t="s">
        <v>1529</v>
      </c>
      <c r="N1" s="102" t="s">
        <v>1530</v>
      </c>
      <c r="O1" s="102" t="s">
        <v>1531</v>
      </c>
      <c r="P1" s="102" t="s">
        <v>1532</v>
      </c>
      <c r="Q1" s="102" t="s">
        <v>1533</v>
      </c>
      <c r="R1" s="102" t="s">
        <v>1534</v>
      </c>
      <c r="S1" s="102" t="s">
        <v>1535</v>
      </c>
      <c r="T1" s="102" t="s">
        <v>1536</v>
      </c>
    </row>
    <row r="2" spans="1:20" ht="15" x14ac:dyDescent="0.25">
      <c r="A2" s="102" t="s">
        <v>95</v>
      </c>
      <c r="B2" s="102">
        <v>885.70762199999979</v>
      </c>
      <c r="C2" s="102">
        <v>473.23987299999993</v>
      </c>
      <c r="D2" s="102">
        <v>0</v>
      </c>
      <c r="E2" s="102">
        <v>16.458245999999999</v>
      </c>
      <c r="F2" s="102">
        <v>126.91903700000002</v>
      </c>
      <c r="G2" s="102">
        <v>6.0622980000000002</v>
      </c>
      <c r="H2" s="102">
        <v>2.9830100000000002</v>
      </c>
      <c r="I2" s="102">
        <v>14.096166</v>
      </c>
      <c r="J2" s="102">
        <v>7.0836519999999998</v>
      </c>
      <c r="K2" s="102">
        <v>52.561006805539527</v>
      </c>
      <c r="L2" s="102">
        <v>0</v>
      </c>
      <c r="M2" s="102">
        <v>4.7827662876000012</v>
      </c>
      <c r="N2" s="102">
        <v>93.590097883799828</v>
      </c>
      <c r="O2" s="102">
        <v>10.739967136800001</v>
      </c>
      <c r="P2" s="102">
        <v>7.0527305430000009</v>
      </c>
      <c r="Q2" s="102">
        <v>45.1387427652</v>
      </c>
      <c r="R2" s="102">
        <v>33.438379266000005</v>
      </c>
      <c r="S2" s="102">
        <v>1133.0113126879392</v>
      </c>
      <c r="T2" s="102"/>
    </row>
    <row r="3" spans="1:20" ht="15" x14ac:dyDescent="0.25">
      <c r="A3" s="102" t="s">
        <v>97</v>
      </c>
      <c r="B3" s="102">
        <v>21401.917911000131</v>
      </c>
      <c r="C3" s="102">
        <v>20495.893371999955</v>
      </c>
      <c r="D3" s="102">
        <v>1562.3669290000016</v>
      </c>
      <c r="E3" s="102">
        <v>361.89608899999979</v>
      </c>
      <c r="F3" s="102">
        <v>2553.6085770000022</v>
      </c>
      <c r="G3" s="102">
        <v>338.86336499999993</v>
      </c>
      <c r="H3" s="102">
        <v>23.439556</v>
      </c>
      <c r="I3" s="102">
        <v>236.90982200000002</v>
      </c>
      <c r="J3" s="102">
        <v>306.81179599999996</v>
      </c>
      <c r="K3" s="102">
        <v>4058.1191818120019</v>
      </c>
      <c r="L3" s="102">
        <v>454.02382956739444</v>
      </c>
      <c r="M3" s="102">
        <v>105.16700346339962</v>
      </c>
      <c r="N3" s="102">
        <v>1883.0309646797614</v>
      </c>
      <c r="O3" s="102">
        <v>600.33033743399938</v>
      </c>
      <c r="P3" s="102">
        <v>55.418142250799995</v>
      </c>
      <c r="Q3" s="102">
        <v>758.63263200839754</v>
      </c>
      <c r="R3" s="102">
        <v>1448.3050830179943</v>
      </c>
      <c r="S3" s="102">
        <v>30764.945085233881</v>
      </c>
      <c r="T3" s="102"/>
    </row>
    <row r="4" spans="1:20" ht="15" x14ac:dyDescent="0.25">
      <c r="A4" s="102" t="s">
        <v>99</v>
      </c>
      <c r="B4" s="102">
        <v>2964.7880690000075</v>
      </c>
      <c r="C4" s="102">
        <v>2855.5637310000111</v>
      </c>
      <c r="D4" s="102">
        <v>8.7175139999999995</v>
      </c>
      <c r="E4" s="102">
        <v>51.50225300000001</v>
      </c>
      <c r="F4" s="102">
        <v>345.85631399999994</v>
      </c>
      <c r="G4" s="102">
        <v>37.229194999999997</v>
      </c>
      <c r="H4" s="102">
        <v>1</v>
      </c>
      <c r="I4" s="102">
        <v>25.153480000000002</v>
      </c>
      <c r="J4" s="102">
        <v>45.841662999999983</v>
      </c>
      <c r="K4" s="102">
        <v>565.39218570919422</v>
      </c>
      <c r="L4" s="102">
        <v>2.5333095684</v>
      </c>
      <c r="M4" s="102">
        <v>14.966554721799998</v>
      </c>
      <c r="N4" s="102">
        <v>255.03444594360084</v>
      </c>
      <c r="O4" s="102">
        <v>65.955241861999994</v>
      </c>
      <c r="P4" s="102">
        <v>2.3643000000000001</v>
      </c>
      <c r="Q4" s="102">
        <v>80.546473656000003</v>
      </c>
      <c r="R4" s="102">
        <v>216.39557019149984</v>
      </c>
      <c r="S4" s="102">
        <v>4167.9761506525019</v>
      </c>
      <c r="T4" s="102"/>
    </row>
    <row r="5" spans="1:20" ht="15" x14ac:dyDescent="0.25">
      <c r="A5" s="102" t="s">
        <v>101</v>
      </c>
      <c r="B5" s="102">
        <v>3207.1693809999983</v>
      </c>
      <c r="C5" s="102">
        <v>1067.6448719999999</v>
      </c>
      <c r="D5" s="102">
        <v>21.419057000000002</v>
      </c>
      <c r="E5" s="102">
        <v>72.529563999999993</v>
      </c>
      <c r="F5" s="102">
        <v>244.99719399999992</v>
      </c>
      <c r="G5" s="102">
        <v>13.034187000000001</v>
      </c>
      <c r="H5" s="102">
        <v>2.7179099999999998</v>
      </c>
      <c r="I5" s="102">
        <v>16.096862999999999</v>
      </c>
      <c r="J5" s="102">
        <v>22.659091</v>
      </c>
      <c r="K5" s="102">
        <v>71.870964698071688</v>
      </c>
      <c r="L5" s="102">
        <v>6.224377964200003</v>
      </c>
      <c r="M5" s="102">
        <v>21.077091298400017</v>
      </c>
      <c r="N5" s="102">
        <v>180.66093085560013</v>
      </c>
      <c r="O5" s="102">
        <v>23.091365689199996</v>
      </c>
      <c r="P5" s="102">
        <v>6.425954613</v>
      </c>
      <c r="Q5" s="102">
        <v>51.545374698599993</v>
      </c>
      <c r="R5" s="102">
        <v>106.96223906550001</v>
      </c>
      <c r="S5" s="102">
        <v>3675.0276798825703</v>
      </c>
      <c r="T5" s="102"/>
    </row>
    <row r="6" spans="1:20" ht="15" x14ac:dyDescent="0.25">
      <c r="A6" s="102" t="s">
        <v>103</v>
      </c>
      <c r="B6" s="102">
        <v>3542.2959319999986</v>
      </c>
      <c r="C6" s="102">
        <v>3366.5591140000029</v>
      </c>
      <c r="D6" s="102">
        <v>213.40230699999992</v>
      </c>
      <c r="E6" s="102">
        <v>57.035337999999989</v>
      </c>
      <c r="F6" s="102">
        <v>503.15504299999998</v>
      </c>
      <c r="G6" s="102">
        <v>80.673465999999991</v>
      </c>
      <c r="H6" s="102">
        <v>0</v>
      </c>
      <c r="I6" s="102">
        <v>24.908643999999995</v>
      </c>
      <c r="J6" s="102">
        <v>69.046022000000008</v>
      </c>
      <c r="K6" s="102">
        <v>666.35895777757617</v>
      </c>
      <c r="L6" s="102">
        <v>62.014710414199875</v>
      </c>
      <c r="M6" s="102">
        <v>16.574469222799994</v>
      </c>
      <c r="N6" s="102">
        <v>371.02652870819816</v>
      </c>
      <c r="O6" s="102">
        <v>142.92111236560024</v>
      </c>
      <c r="P6" s="102">
        <v>0</v>
      </c>
      <c r="Q6" s="102">
        <v>79.762459816800003</v>
      </c>
      <c r="R6" s="102">
        <v>325.9317468509999</v>
      </c>
      <c r="S6" s="102">
        <v>5206.8859171561726</v>
      </c>
      <c r="T6" s="102"/>
    </row>
    <row r="7" spans="1:20" ht="15" x14ac:dyDescent="0.25">
      <c r="A7" s="102" t="s">
        <v>105</v>
      </c>
      <c r="B7" s="102">
        <v>2624.4240799999952</v>
      </c>
      <c r="C7" s="102">
        <v>884.22266999999988</v>
      </c>
      <c r="D7" s="102">
        <v>59.37988</v>
      </c>
      <c r="E7" s="102">
        <v>41.423660000000005</v>
      </c>
      <c r="F7" s="102">
        <v>290.71650700000015</v>
      </c>
      <c r="G7" s="102">
        <v>26.978953000000001</v>
      </c>
      <c r="H7" s="102">
        <v>4</v>
      </c>
      <c r="I7" s="102">
        <v>14.714964</v>
      </c>
      <c r="J7" s="102">
        <v>53.271696999999996</v>
      </c>
      <c r="K7" s="102">
        <v>62.178343224854437</v>
      </c>
      <c r="L7" s="102">
        <v>17.255793128000008</v>
      </c>
      <c r="M7" s="102">
        <v>12.037715596</v>
      </c>
      <c r="N7" s="102">
        <v>214.37435226180054</v>
      </c>
      <c r="O7" s="102">
        <v>47.795913134799989</v>
      </c>
      <c r="P7" s="102">
        <v>9.4572000000000003</v>
      </c>
      <c r="Q7" s="102">
        <v>47.120257720799998</v>
      </c>
      <c r="R7" s="102">
        <v>251.46904568849973</v>
      </c>
      <c r="S7" s="102">
        <v>3286.1127007547498</v>
      </c>
      <c r="T7" s="102"/>
    </row>
    <row r="8" spans="1:20" ht="15" x14ac:dyDescent="0.25">
      <c r="A8" s="102" t="s">
        <v>107</v>
      </c>
      <c r="B8" s="102">
        <v>3732.3907989999989</v>
      </c>
      <c r="C8" s="102">
        <v>2703.5631179999978</v>
      </c>
      <c r="D8" s="102">
        <v>26.178162</v>
      </c>
      <c r="E8" s="102">
        <v>77.448545000000024</v>
      </c>
      <c r="F8" s="102">
        <v>482.47051700000031</v>
      </c>
      <c r="G8" s="102">
        <v>66.43982299999999</v>
      </c>
      <c r="H8" s="102">
        <v>3.4540229999999998</v>
      </c>
      <c r="I8" s="102">
        <v>20.118774000000002</v>
      </c>
      <c r="J8" s="102">
        <v>55.801288</v>
      </c>
      <c r="K8" s="102">
        <v>405.18372762782167</v>
      </c>
      <c r="L8" s="102">
        <v>7.6073738772000032</v>
      </c>
      <c r="M8" s="102">
        <v>22.506547177000005</v>
      </c>
      <c r="N8" s="102">
        <v>355.77375923579865</v>
      </c>
      <c r="O8" s="102">
        <v>117.70479042680007</v>
      </c>
      <c r="P8" s="102">
        <v>8.1663465789000007</v>
      </c>
      <c r="Q8" s="102">
        <v>64.424338102799979</v>
      </c>
      <c r="R8" s="102">
        <v>263.40998000399981</v>
      </c>
      <c r="S8" s="102">
        <v>4977.1676620303188</v>
      </c>
      <c r="T8" s="102"/>
    </row>
    <row r="9" spans="1:20" ht="15" x14ac:dyDescent="0.25">
      <c r="A9" s="102" t="s">
        <v>108</v>
      </c>
      <c r="B9" s="102">
        <v>2450.4769409999999</v>
      </c>
      <c r="C9" s="102">
        <v>172.612776</v>
      </c>
      <c r="D9" s="102">
        <v>6.3785319999999999</v>
      </c>
      <c r="E9" s="102">
        <v>50.321429999999999</v>
      </c>
      <c r="F9" s="102">
        <v>155.25752100000003</v>
      </c>
      <c r="G9" s="102">
        <v>10.000398000000001</v>
      </c>
      <c r="H9" s="102">
        <v>2</v>
      </c>
      <c r="I9" s="102">
        <v>11.157143</v>
      </c>
      <c r="J9" s="102">
        <v>32.355931999999996</v>
      </c>
      <c r="K9" s="102">
        <v>2.4978450574077895</v>
      </c>
      <c r="L9" s="102">
        <v>1.8536013992</v>
      </c>
      <c r="M9" s="102">
        <v>14.623407557999995</v>
      </c>
      <c r="N9" s="102">
        <v>114.48689598539966</v>
      </c>
      <c r="O9" s="102">
        <v>17.716705096799998</v>
      </c>
      <c r="P9" s="102">
        <v>4.7286000000000001</v>
      </c>
      <c r="Q9" s="102">
        <v>35.727403314600004</v>
      </c>
      <c r="R9" s="102">
        <v>152.73617700599996</v>
      </c>
      <c r="S9" s="102">
        <v>2794.8475764174073</v>
      </c>
      <c r="T9" s="102"/>
    </row>
    <row r="10" spans="1:20" ht="15" x14ac:dyDescent="0.25">
      <c r="A10" s="102" t="s">
        <v>110</v>
      </c>
      <c r="B10" s="102">
        <v>1416.5959140000018</v>
      </c>
      <c r="C10" s="102">
        <v>128.49845500000004</v>
      </c>
      <c r="D10" s="102">
        <v>76.22113800000001</v>
      </c>
      <c r="E10" s="102">
        <v>15.530386999999999</v>
      </c>
      <c r="F10" s="102">
        <v>121.32604800000004</v>
      </c>
      <c r="G10" s="102">
        <v>14.982825</v>
      </c>
      <c r="H10" s="102">
        <v>0</v>
      </c>
      <c r="I10" s="102">
        <v>12.202572999999999</v>
      </c>
      <c r="J10" s="102">
        <v>27.671781000000003</v>
      </c>
      <c r="K10" s="102">
        <v>2.430573496830351</v>
      </c>
      <c r="L10" s="102">
        <v>22.149862702800018</v>
      </c>
      <c r="M10" s="102">
        <v>4.5131304622000012</v>
      </c>
      <c r="N10" s="102">
        <v>89.465827795199871</v>
      </c>
      <c r="O10" s="102">
        <v>26.543572769999994</v>
      </c>
      <c r="P10" s="102">
        <v>0</v>
      </c>
      <c r="Q10" s="102">
        <v>39.075079260599999</v>
      </c>
      <c r="R10" s="102">
        <v>130.62464221050001</v>
      </c>
      <c r="S10" s="102">
        <v>1731.398602698132</v>
      </c>
      <c r="T10" s="102"/>
    </row>
    <row r="11" spans="1:20" ht="15" x14ac:dyDescent="0.25">
      <c r="A11" s="102" t="s">
        <v>111</v>
      </c>
      <c r="B11" s="102">
        <v>3215.114542000003</v>
      </c>
      <c r="C11" s="102">
        <v>2011.0628869999991</v>
      </c>
      <c r="D11" s="102">
        <v>78.066113000000001</v>
      </c>
      <c r="E11" s="102">
        <v>42.782553000000007</v>
      </c>
      <c r="F11" s="102">
        <v>398.10749299999986</v>
      </c>
      <c r="G11" s="102">
        <v>52.436785999999998</v>
      </c>
      <c r="H11" s="102">
        <v>6.0057799999999997</v>
      </c>
      <c r="I11" s="102">
        <v>23.068479</v>
      </c>
      <c r="J11" s="102">
        <v>50.787686999999998</v>
      </c>
      <c r="K11" s="102">
        <v>259.07047963626275</v>
      </c>
      <c r="L11" s="102">
        <v>22.686012437800017</v>
      </c>
      <c r="M11" s="102">
        <v>12.432609901799998</v>
      </c>
      <c r="N11" s="102">
        <v>293.56446533820002</v>
      </c>
      <c r="O11" s="102">
        <v>92.897010077600086</v>
      </c>
      <c r="P11" s="102">
        <v>14.199465654000001</v>
      </c>
      <c r="Q11" s="102">
        <v>73.8698834538</v>
      </c>
      <c r="R11" s="102">
        <v>239.74327648349973</v>
      </c>
      <c r="S11" s="102">
        <v>4223.5777449829657</v>
      </c>
      <c r="T11" s="102"/>
    </row>
    <row r="12" spans="1:20" ht="15" x14ac:dyDescent="0.25">
      <c r="A12" s="102" t="s">
        <v>112</v>
      </c>
      <c r="B12" s="102">
        <v>1154.1196490000025</v>
      </c>
      <c r="C12" s="102">
        <v>696.54070500000023</v>
      </c>
      <c r="D12" s="102">
        <v>0</v>
      </c>
      <c r="E12" s="102">
        <v>32.541247999999996</v>
      </c>
      <c r="F12" s="102">
        <v>152.87285800000001</v>
      </c>
      <c r="G12" s="102">
        <v>6.3044510000000002</v>
      </c>
      <c r="H12" s="102">
        <v>0</v>
      </c>
      <c r="I12" s="102">
        <v>9</v>
      </c>
      <c r="J12" s="102">
        <v>20.208524999999998</v>
      </c>
      <c r="K12" s="102">
        <v>86.119287092074615</v>
      </c>
      <c r="L12" s="102">
        <v>0</v>
      </c>
      <c r="M12" s="102">
        <v>9.4564866688000055</v>
      </c>
      <c r="N12" s="102">
        <v>112.72844548919967</v>
      </c>
      <c r="O12" s="102">
        <v>11.1689653916</v>
      </c>
      <c r="P12" s="102">
        <v>0</v>
      </c>
      <c r="Q12" s="102">
        <v>28.819800000000004</v>
      </c>
      <c r="R12" s="102">
        <v>95.394342262500004</v>
      </c>
      <c r="S12" s="102">
        <v>1497.8069759041769</v>
      </c>
      <c r="T12" s="102"/>
    </row>
    <row r="13" spans="1:20" ht="15" x14ac:dyDescent="0.25">
      <c r="A13" s="102" t="s">
        <v>114</v>
      </c>
      <c r="B13" s="102">
        <v>2362.6331479999994</v>
      </c>
      <c r="C13" s="102">
        <v>1078.8983859999998</v>
      </c>
      <c r="D13" s="102">
        <v>12.454597</v>
      </c>
      <c r="E13" s="102">
        <v>37.134342000000004</v>
      </c>
      <c r="F13" s="102">
        <v>288.60612499999996</v>
      </c>
      <c r="G13" s="102">
        <v>12.67009</v>
      </c>
      <c r="H13" s="102">
        <v>0</v>
      </c>
      <c r="I13" s="102">
        <v>17.089348000000001</v>
      </c>
      <c r="J13" s="102">
        <v>36.269855999999997</v>
      </c>
      <c r="K13" s="102">
        <v>100.47785031975329</v>
      </c>
      <c r="L13" s="102">
        <v>3.6193058882000004</v>
      </c>
      <c r="M13" s="102">
        <v>10.7912397852</v>
      </c>
      <c r="N13" s="102">
        <v>212.8181565750003</v>
      </c>
      <c r="O13" s="102">
        <v>22.446331444000002</v>
      </c>
      <c r="P13" s="102">
        <v>0</v>
      </c>
      <c r="Q13" s="102">
        <v>54.723510165599997</v>
      </c>
      <c r="R13" s="102">
        <v>171.21185524799995</v>
      </c>
      <c r="S13" s="102">
        <v>2938.7213974257529</v>
      </c>
      <c r="T13" s="102"/>
    </row>
    <row r="14" spans="1:20" ht="15" x14ac:dyDescent="0.25">
      <c r="A14" s="102" t="s">
        <v>116</v>
      </c>
      <c r="B14" s="102">
        <v>1928.5437789999994</v>
      </c>
      <c r="C14" s="102">
        <v>728.01339800000005</v>
      </c>
      <c r="D14" s="102">
        <v>0</v>
      </c>
      <c r="E14" s="102">
        <v>52.738988999999997</v>
      </c>
      <c r="F14" s="102">
        <v>144.12341999999998</v>
      </c>
      <c r="G14" s="102">
        <v>10.336468999999999</v>
      </c>
      <c r="H14" s="102">
        <v>2.9999989999999999</v>
      </c>
      <c r="I14" s="102">
        <v>11.269976</v>
      </c>
      <c r="J14" s="102">
        <v>26.138049000000002</v>
      </c>
      <c r="K14" s="102">
        <v>55.765217119965961</v>
      </c>
      <c r="L14" s="102">
        <v>0</v>
      </c>
      <c r="M14" s="102">
        <v>15.325950203399998</v>
      </c>
      <c r="N14" s="102">
        <v>106.27660990799976</v>
      </c>
      <c r="O14" s="102">
        <v>18.312088480399996</v>
      </c>
      <c r="P14" s="102">
        <v>7.0928976357</v>
      </c>
      <c r="Q14" s="102">
        <v>36.088717147200001</v>
      </c>
      <c r="R14" s="102">
        <v>123.38466030450002</v>
      </c>
      <c r="S14" s="102">
        <v>2290.7899197991651</v>
      </c>
      <c r="T14" s="102"/>
    </row>
    <row r="15" spans="1:20" ht="15" x14ac:dyDescent="0.25">
      <c r="A15" s="102" t="s">
        <v>118</v>
      </c>
      <c r="B15" s="102">
        <v>962.44339600000035</v>
      </c>
      <c r="C15" s="102">
        <v>591.74595100000033</v>
      </c>
      <c r="D15" s="102">
        <v>0</v>
      </c>
      <c r="E15" s="102">
        <v>20.117044</v>
      </c>
      <c r="F15" s="102">
        <v>105.33897800000004</v>
      </c>
      <c r="G15" s="102">
        <v>8</v>
      </c>
      <c r="H15" s="102">
        <v>2</v>
      </c>
      <c r="I15" s="102">
        <v>2.64466</v>
      </c>
      <c r="J15" s="102">
        <v>14.950548999999999</v>
      </c>
      <c r="K15" s="102">
        <v>74.708787687477709</v>
      </c>
      <c r="L15" s="102">
        <v>0</v>
      </c>
      <c r="M15" s="102">
        <v>5.8460129864000026</v>
      </c>
      <c r="N15" s="102">
        <v>77.676962377199956</v>
      </c>
      <c r="O15" s="102">
        <v>14.172799999999999</v>
      </c>
      <c r="P15" s="102">
        <v>4.7286000000000001</v>
      </c>
      <c r="Q15" s="102">
        <v>8.4687302520000003</v>
      </c>
      <c r="R15" s="102">
        <v>70.574066554500007</v>
      </c>
      <c r="S15" s="102">
        <v>1218.6193558575781</v>
      </c>
      <c r="T15" s="102"/>
    </row>
    <row r="16" spans="1:20" ht="15" x14ac:dyDescent="0.25">
      <c r="A16" s="102" t="s">
        <v>120</v>
      </c>
      <c r="B16" s="102">
        <v>6132.0815439999651</v>
      </c>
      <c r="C16" s="102">
        <v>1920.4183959999953</v>
      </c>
      <c r="D16" s="102">
        <v>178.55719699999992</v>
      </c>
      <c r="E16" s="102">
        <v>122.83848399999999</v>
      </c>
      <c r="F16" s="102">
        <v>574.6648100000001</v>
      </c>
      <c r="G16" s="102">
        <v>112.88824499999998</v>
      </c>
      <c r="H16" s="102">
        <v>6.7757289999999992</v>
      </c>
      <c r="I16" s="102">
        <v>39.654111999999998</v>
      </c>
      <c r="J16" s="102">
        <v>119.400024</v>
      </c>
      <c r="K16" s="102">
        <v>124.03583499192909</v>
      </c>
      <c r="L16" s="102">
        <v>51.888721448199938</v>
      </c>
      <c r="M16" s="102">
        <v>35.696863450400024</v>
      </c>
      <c r="N16" s="102">
        <v>423.75783089399692</v>
      </c>
      <c r="O16" s="102">
        <v>199.99281484200031</v>
      </c>
      <c r="P16" s="102">
        <v>16.019856074700002</v>
      </c>
      <c r="Q16" s="102">
        <v>126.98039744640008</v>
      </c>
      <c r="R16" s="102">
        <v>563.62781329200061</v>
      </c>
      <c r="S16" s="102">
        <v>7674.0816764395922</v>
      </c>
      <c r="T16" s="102"/>
    </row>
    <row r="17" spans="1:20" ht="15" x14ac:dyDescent="0.25">
      <c r="A17" s="102" t="s">
        <v>121</v>
      </c>
      <c r="B17" s="102">
        <v>2343.9606489999996</v>
      </c>
      <c r="C17" s="102">
        <v>193.80749499999993</v>
      </c>
      <c r="D17" s="102">
        <v>12.466792</v>
      </c>
      <c r="E17" s="102">
        <v>30.441085000000001</v>
      </c>
      <c r="F17" s="102">
        <v>180.08847700000001</v>
      </c>
      <c r="G17" s="102">
        <v>8.9335599999999999</v>
      </c>
      <c r="H17" s="102">
        <v>0.98305399999999998</v>
      </c>
      <c r="I17" s="102">
        <v>2</v>
      </c>
      <c r="J17" s="102">
        <v>31.842441999999998</v>
      </c>
      <c r="K17" s="102">
        <v>3.2573579228902729</v>
      </c>
      <c r="L17" s="102">
        <v>3.6228497551999999</v>
      </c>
      <c r="M17" s="102">
        <v>8.8461793010000047</v>
      </c>
      <c r="N17" s="102">
        <v>132.79724293979965</v>
      </c>
      <c r="O17" s="102">
        <v>15.826694895999999</v>
      </c>
      <c r="P17" s="102">
        <v>2.3242345722</v>
      </c>
      <c r="Q17" s="102">
        <v>6.4043999999999999</v>
      </c>
      <c r="R17" s="102">
        <v>150.31224746099997</v>
      </c>
      <c r="S17" s="102">
        <v>2667.3518558480896</v>
      </c>
      <c r="T17" s="102"/>
    </row>
    <row r="18" spans="1:20" ht="15" x14ac:dyDescent="0.25">
      <c r="A18" s="102" t="s">
        <v>123</v>
      </c>
      <c r="B18" s="102">
        <v>2888.3147100000006</v>
      </c>
      <c r="C18" s="102">
        <v>1194.3010920000006</v>
      </c>
      <c r="D18" s="102">
        <v>48.778388999999983</v>
      </c>
      <c r="E18" s="102">
        <v>48.685856000000008</v>
      </c>
      <c r="F18" s="102">
        <v>286.55291700000009</v>
      </c>
      <c r="G18" s="102">
        <v>38.265591999999998</v>
      </c>
      <c r="H18" s="102">
        <v>5</v>
      </c>
      <c r="I18" s="102">
        <v>13.946365</v>
      </c>
      <c r="J18" s="102">
        <v>43.940173999999992</v>
      </c>
      <c r="K18" s="102">
        <v>102.78253544094157</v>
      </c>
      <c r="L18" s="102">
        <v>14.1749998434</v>
      </c>
      <c r="M18" s="102">
        <v>14.148109753599995</v>
      </c>
      <c r="N18" s="102">
        <v>211.30412099580028</v>
      </c>
      <c r="O18" s="102">
        <v>67.791322787200002</v>
      </c>
      <c r="P18" s="102">
        <v>11.8215</v>
      </c>
      <c r="Q18" s="102">
        <v>44.659050002999997</v>
      </c>
      <c r="R18" s="102">
        <v>207.41959136699992</v>
      </c>
      <c r="S18" s="102">
        <v>3562.4159401909424</v>
      </c>
      <c r="T18" s="102"/>
    </row>
    <row r="19" spans="1:20" ht="15" x14ac:dyDescent="0.25">
      <c r="A19" s="102" t="s">
        <v>125</v>
      </c>
      <c r="B19" s="102">
        <v>3792.8963809999987</v>
      </c>
      <c r="C19" s="102">
        <v>479.5140669999999</v>
      </c>
      <c r="D19" s="102">
        <v>114.41304899999997</v>
      </c>
      <c r="E19" s="102">
        <v>53.233979000000005</v>
      </c>
      <c r="F19" s="102">
        <v>228.62966300000002</v>
      </c>
      <c r="G19" s="102">
        <v>13.823034</v>
      </c>
      <c r="H19" s="102">
        <v>1</v>
      </c>
      <c r="I19" s="102">
        <v>19.215498</v>
      </c>
      <c r="J19" s="102">
        <v>47.915730000000003</v>
      </c>
      <c r="K19" s="102">
        <v>12.275671771802708</v>
      </c>
      <c r="L19" s="102">
        <v>33.248432039400036</v>
      </c>
      <c r="M19" s="102">
        <v>15.469794297399996</v>
      </c>
      <c r="N19" s="102">
        <v>168.59151349619987</v>
      </c>
      <c r="O19" s="102">
        <v>24.488887034399998</v>
      </c>
      <c r="P19" s="102">
        <v>2.3643000000000001</v>
      </c>
      <c r="Q19" s="102">
        <v>61.531867695599992</v>
      </c>
      <c r="R19" s="102">
        <v>226.18620346499981</v>
      </c>
      <c r="S19" s="102">
        <v>4337.053050799801</v>
      </c>
      <c r="T19" s="102"/>
    </row>
    <row r="20" spans="1:20" ht="15" x14ac:dyDescent="0.25">
      <c r="A20" s="102" t="s">
        <v>126</v>
      </c>
      <c r="B20" s="102">
        <v>1232.5756770000003</v>
      </c>
      <c r="C20" s="102">
        <v>618.03907200000128</v>
      </c>
      <c r="D20" s="102">
        <v>87.554540000000003</v>
      </c>
      <c r="E20" s="102">
        <v>15.178003</v>
      </c>
      <c r="F20" s="102">
        <v>113.70115499999999</v>
      </c>
      <c r="G20" s="102">
        <v>20.681923999999999</v>
      </c>
      <c r="H20" s="102">
        <v>0.716028</v>
      </c>
      <c r="I20" s="102">
        <v>11.07677</v>
      </c>
      <c r="J20" s="102">
        <v>33.679501000000002</v>
      </c>
      <c r="K20" s="102">
        <v>65.873424141522378</v>
      </c>
      <c r="L20" s="102">
        <v>25.443349324000025</v>
      </c>
      <c r="M20" s="102">
        <v>4.4107276718000001</v>
      </c>
      <c r="N20" s="102">
        <v>83.843231696999936</v>
      </c>
      <c r="O20" s="102">
        <v>36.640096558399996</v>
      </c>
      <c r="P20" s="102">
        <v>1.6929050004000001</v>
      </c>
      <c r="Q20" s="102">
        <v>35.470032893999999</v>
      </c>
      <c r="R20" s="102">
        <v>158.98408447049994</v>
      </c>
      <c r="S20" s="102">
        <v>1644.9335287576225</v>
      </c>
      <c r="T20" s="102"/>
    </row>
    <row r="21" spans="1:20" ht="15" x14ac:dyDescent="0.25">
      <c r="A21" s="102" t="s">
        <v>127</v>
      </c>
      <c r="B21" s="102">
        <v>7026.1305499999544</v>
      </c>
      <c r="C21" s="102">
        <v>1502.1022949999979</v>
      </c>
      <c r="D21" s="102">
        <v>65.399618000000004</v>
      </c>
      <c r="E21" s="102">
        <v>123.29226800000001</v>
      </c>
      <c r="F21" s="102">
        <v>444.21687800000001</v>
      </c>
      <c r="G21" s="102">
        <v>36.614319000000002</v>
      </c>
      <c r="H21" s="102">
        <v>8.7727269999999997</v>
      </c>
      <c r="I21" s="102">
        <v>33.737584999999996</v>
      </c>
      <c r="J21" s="102">
        <v>68.770842999999999</v>
      </c>
      <c r="K21" s="102">
        <v>65.266193079079059</v>
      </c>
      <c r="L21" s="102">
        <v>19.005128990800007</v>
      </c>
      <c r="M21" s="102">
        <v>35.828733080800035</v>
      </c>
      <c r="N21" s="102">
        <v>327.56552583719935</v>
      </c>
      <c r="O21" s="102">
        <v>64.865927540400008</v>
      </c>
      <c r="P21" s="102">
        <v>20.741358446100001</v>
      </c>
      <c r="Q21" s="102">
        <v>108.03449468700003</v>
      </c>
      <c r="R21" s="102">
        <v>324.6327643814999</v>
      </c>
      <c r="S21" s="102">
        <v>7992.0706760428329</v>
      </c>
      <c r="T21" s="102"/>
    </row>
    <row r="22" spans="1:20" ht="15" x14ac:dyDescent="0.25">
      <c r="A22" s="102" t="s">
        <v>129</v>
      </c>
      <c r="B22" s="102">
        <v>1973.3510749999996</v>
      </c>
      <c r="C22" s="102">
        <v>737.82126299999982</v>
      </c>
      <c r="D22" s="102">
        <v>11.059145999999998</v>
      </c>
      <c r="E22" s="102">
        <v>32.365611000000001</v>
      </c>
      <c r="F22" s="102">
        <v>198.09058699999997</v>
      </c>
      <c r="G22" s="102">
        <v>24.241438000000002</v>
      </c>
      <c r="H22" s="102">
        <v>1</v>
      </c>
      <c r="I22" s="102">
        <v>28.146167999999996</v>
      </c>
      <c r="J22" s="102">
        <v>18.311741999999999</v>
      </c>
      <c r="K22" s="102">
        <v>57.985606102345216</v>
      </c>
      <c r="L22" s="102">
        <v>3.2137878276000005</v>
      </c>
      <c r="M22" s="102">
        <v>9.4054465566000029</v>
      </c>
      <c r="N22" s="102">
        <v>146.0719988537997</v>
      </c>
      <c r="O22" s="102">
        <v>42.946131560799991</v>
      </c>
      <c r="P22" s="102">
        <v>2.3643000000000001</v>
      </c>
      <c r="Q22" s="102">
        <v>90.129659169600018</v>
      </c>
      <c r="R22" s="102">
        <v>86.440578111000008</v>
      </c>
      <c r="S22" s="102">
        <v>2411.9085831817447</v>
      </c>
      <c r="T22" s="102"/>
    </row>
    <row r="23" spans="1:20" ht="15" x14ac:dyDescent="0.25">
      <c r="A23" s="102" t="s">
        <v>131</v>
      </c>
      <c r="B23" s="102">
        <v>1283.1357940000009</v>
      </c>
      <c r="C23" s="102">
        <v>824.99156400000015</v>
      </c>
      <c r="D23" s="102">
        <v>10.387489</v>
      </c>
      <c r="E23" s="102">
        <v>56.923689000000003</v>
      </c>
      <c r="F23" s="102">
        <v>187.57118900000003</v>
      </c>
      <c r="G23" s="102">
        <v>12.612469999999998</v>
      </c>
      <c r="H23" s="102">
        <v>1</v>
      </c>
      <c r="I23" s="102">
        <v>12.484064999999999</v>
      </c>
      <c r="J23" s="102">
        <v>22.969977</v>
      </c>
      <c r="K23" s="102">
        <v>109.60908232516263</v>
      </c>
      <c r="L23" s="102">
        <v>3.0186043033999996</v>
      </c>
      <c r="M23" s="102">
        <v>16.5420240234</v>
      </c>
      <c r="N23" s="102">
        <v>138.31499476859963</v>
      </c>
      <c r="O23" s="102">
        <v>22.344251851999996</v>
      </c>
      <c r="P23" s="102">
        <v>2.3643000000000001</v>
      </c>
      <c r="Q23" s="102">
        <v>39.976472942999997</v>
      </c>
      <c r="R23" s="102">
        <v>108.42977642850002</v>
      </c>
      <c r="S23" s="102">
        <v>1723.7353006440633</v>
      </c>
      <c r="T23" s="102"/>
    </row>
    <row r="24" spans="1:20" ht="15" x14ac:dyDescent="0.25">
      <c r="A24" s="102" t="s">
        <v>133</v>
      </c>
      <c r="B24" s="102">
        <v>1920.3240039999996</v>
      </c>
      <c r="C24" s="102">
        <v>1159.7041629999999</v>
      </c>
      <c r="D24" s="102">
        <v>4.6399419999999996</v>
      </c>
      <c r="E24" s="102">
        <v>79.862955999999997</v>
      </c>
      <c r="F24" s="102">
        <v>202.00421</v>
      </c>
      <c r="G24" s="102">
        <v>13.046501000000001</v>
      </c>
      <c r="H24" s="102">
        <v>0</v>
      </c>
      <c r="I24" s="102">
        <v>23.488956000000002</v>
      </c>
      <c r="J24" s="102">
        <v>19.823340000000002</v>
      </c>
      <c r="K24" s="102">
        <v>143.58258526901261</v>
      </c>
      <c r="L24" s="102">
        <v>1.3483671452000001</v>
      </c>
      <c r="M24" s="102">
        <v>23.208175013600027</v>
      </c>
      <c r="N24" s="102">
        <v>148.95790445399976</v>
      </c>
      <c r="O24" s="102">
        <v>23.113181171600001</v>
      </c>
      <c r="P24" s="102">
        <v>0</v>
      </c>
      <c r="Q24" s="102">
        <v>75.216334903199993</v>
      </c>
      <c r="R24" s="102">
        <v>93.576076470000018</v>
      </c>
      <c r="S24" s="102">
        <v>2429.3266284266119</v>
      </c>
      <c r="T24" s="102"/>
    </row>
    <row r="25" spans="1:20" ht="15" x14ac:dyDescent="0.25">
      <c r="A25" s="102" t="s">
        <v>135</v>
      </c>
      <c r="B25" s="102">
        <v>1102.0357229999988</v>
      </c>
      <c r="C25" s="102">
        <v>916.03620299999955</v>
      </c>
      <c r="D25" s="102">
        <v>44.032094999999998</v>
      </c>
      <c r="E25" s="102">
        <v>16.648806999999998</v>
      </c>
      <c r="F25" s="102">
        <v>109.22998300000002</v>
      </c>
      <c r="G25" s="102">
        <v>22.220327999999999</v>
      </c>
      <c r="H25" s="102">
        <v>0.55875699999999995</v>
      </c>
      <c r="I25" s="102">
        <v>9</v>
      </c>
      <c r="J25" s="102">
        <v>1.85547</v>
      </c>
      <c r="K25" s="102">
        <v>155.33301882035084</v>
      </c>
      <c r="L25" s="102">
        <v>12.795726806999996</v>
      </c>
      <c r="M25" s="102">
        <v>4.8381433142000008</v>
      </c>
      <c r="N25" s="102">
        <v>80.546189464199983</v>
      </c>
      <c r="O25" s="102">
        <v>39.365533084799992</v>
      </c>
      <c r="P25" s="102">
        <v>1.3210691750999999</v>
      </c>
      <c r="Q25" s="102">
        <v>28.819800000000004</v>
      </c>
      <c r="R25" s="102">
        <v>8.7587461350000009</v>
      </c>
      <c r="S25" s="102">
        <v>1433.8139498006497</v>
      </c>
      <c r="T25" s="102"/>
    </row>
    <row r="26" spans="1:20" ht="15" x14ac:dyDescent="0.25">
      <c r="A26" s="102" t="s">
        <v>137</v>
      </c>
      <c r="B26" s="102">
        <v>8720.164082000023</v>
      </c>
      <c r="C26" s="102">
        <v>8426.4590209999951</v>
      </c>
      <c r="D26" s="102">
        <v>162.89631600000001</v>
      </c>
      <c r="E26" s="102">
        <v>93.946883999999983</v>
      </c>
      <c r="F26" s="102">
        <v>1094.3995249999984</v>
      </c>
      <c r="G26" s="102">
        <v>132.29756699999999</v>
      </c>
      <c r="H26" s="102">
        <v>10.757384999999999</v>
      </c>
      <c r="I26" s="102">
        <v>49.608233999999996</v>
      </c>
      <c r="J26" s="102">
        <v>101.04187499999999</v>
      </c>
      <c r="K26" s="102">
        <v>1668.4110503125546</v>
      </c>
      <c r="L26" s="102">
        <v>47.337669429599984</v>
      </c>
      <c r="M26" s="102">
        <v>27.300964490400027</v>
      </c>
      <c r="N26" s="102">
        <v>807.01020973498862</v>
      </c>
      <c r="O26" s="102">
        <v>234.3783696972005</v>
      </c>
      <c r="P26" s="102">
        <v>25.433685355500003</v>
      </c>
      <c r="Q26" s="102">
        <v>158.85548691480005</v>
      </c>
      <c r="R26" s="102">
        <v>476.96817093750036</v>
      </c>
      <c r="S26" s="102">
        <v>12165.859688872568</v>
      </c>
      <c r="T26" s="102"/>
    </row>
    <row r="27" spans="1:20" ht="15" x14ac:dyDescent="0.25">
      <c r="A27" s="102" t="s">
        <v>138</v>
      </c>
      <c r="B27" s="102">
        <v>2654.1284200000073</v>
      </c>
      <c r="C27" s="102">
        <v>1097.4463199999996</v>
      </c>
      <c r="D27" s="102">
        <v>69.913518999999965</v>
      </c>
      <c r="E27" s="102">
        <v>77.948524999999989</v>
      </c>
      <c r="F27" s="102">
        <v>292.80995100000018</v>
      </c>
      <c r="G27" s="102">
        <v>33.610174000000001</v>
      </c>
      <c r="H27" s="102">
        <v>0</v>
      </c>
      <c r="I27" s="102">
        <v>18.853698000000001</v>
      </c>
      <c r="J27" s="102">
        <v>26.727350000000001</v>
      </c>
      <c r="K27" s="102">
        <v>93.596188414925336</v>
      </c>
      <c r="L27" s="102">
        <v>20.316868621400008</v>
      </c>
      <c r="M27" s="102">
        <v>22.651841365000017</v>
      </c>
      <c r="N27" s="102">
        <v>215.91805786740025</v>
      </c>
      <c r="O27" s="102">
        <v>59.543784258399988</v>
      </c>
      <c r="P27" s="102">
        <v>0</v>
      </c>
      <c r="Q27" s="102">
        <v>60.373311735599991</v>
      </c>
      <c r="R27" s="102">
        <v>126.16645567500002</v>
      </c>
      <c r="S27" s="102">
        <v>3252.6949279377327</v>
      </c>
      <c r="T27" s="102"/>
    </row>
    <row r="28" spans="1:20" ht="15" x14ac:dyDescent="0.25">
      <c r="A28" s="102" t="s">
        <v>140</v>
      </c>
      <c r="B28" s="102">
        <v>7852.6442820000202</v>
      </c>
      <c r="C28" s="102">
        <v>1147.9183940000007</v>
      </c>
      <c r="D28" s="102">
        <v>181.45632799999996</v>
      </c>
      <c r="E28" s="102">
        <v>175.60538000000003</v>
      </c>
      <c r="F28" s="102">
        <v>641.07923300000016</v>
      </c>
      <c r="G28" s="102">
        <v>78.678147999999993</v>
      </c>
      <c r="H28" s="102">
        <v>4.9725270000000004</v>
      </c>
      <c r="I28" s="102">
        <v>47.649799000000002</v>
      </c>
      <c r="J28" s="102">
        <v>110.978458</v>
      </c>
      <c r="K28" s="102">
        <v>35.046170483891494</v>
      </c>
      <c r="L28" s="102">
        <v>52.731208916799872</v>
      </c>
      <c r="M28" s="102">
        <v>51.030923427999902</v>
      </c>
      <c r="N28" s="102">
        <v>472.7318264141955</v>
      </c>
      <c r="O28" s="102">
        <v>139.38620699680021</v>
      </c>
      <c r="P28" s="102">
        <v>11.7565455861</v>
      </c>
      <c r="Q28" s="102">
        <v>152.58418635780009</v>
      </c>
      <c r="R28" s="102">
        <v>523.87381098900039</v>
      </c>
      <c r="S28" s="102">
        <v>9291.7851611726073</v>
      </c>
      <c r="T28" s="102"/>
    </row>
    <row r="29" spans="1:20" ht="15" x14ac:dyDescent="0.25">
      <c r="A29" s="102" t="s">
        <v>142</v>
      </c>
      <c r="B29" s="102">
        <v>2710.3529599999961</v>
      </c>
      <c r="C29" s="102">
        <v>2661.4732649999955</v>
      </c>
      <c r="D29" s="102">
        <v>0</v>
      </c>
      <c r="E29" s="102">
        <v>75.432359000000005</v>
      </c>
      <c r="F29" s="102">
        <v>207.45717599999995</v>
      </c>
      <c r="G29" s="102">
        <v>14.379385000000001</v>
      </c>
      <c r="H29" s="102">
        <v>0.203901</v>
      </c>
      <c r="I29" s="102">
        <v>12.491240000000001</v>
      </c>
      <c r="J29" s="102">
        <v>19.823777</v>
      </c>
      <c r="K29" s="102">
        <v>526.44496603867276</v>
      </c>
      <c r="L29" s="102">
        <v>0</v>
      </c>
      <c r="M29" s="102">
        <v>21.920643525400013</v>
      </c>
      <c r="N29" s="102">
        <v>152.97892158239989</v>
      </c>
      <c r="O29" s="102">
        <v>25.474518465999996</v>
      </c>
      <c r="P29" s="102">
        <v>0.48208313429999999</v>
      </c>
      <c r="Q29" s="102">
        <v>39.999448727999997</v>
      </c>
      <c r="R29" s="102">
        <v>93.578139328500015</v>
      </c>
      <c r="S29" s="102">
        <v>3571.2316808032688</v>
      </c>
      <c r="T29" s="102"/>
    </row>
    <row r="30" spans="1:20" ht="15" x14ac:dyDescent="0.25">
      <c r="A30" s="102" t="s">
        <v>144</v>
      </c>
      <c r="B30" s="102">
        <v>34130.301958002259</v>
      </c>
      <c r="C30" s="102">
        <v>25900.437639001135</v>
      </c>
      <c r="D30" s="102">
        <v>2046.1533050000057</v>
      </c>
      <c r="E30" s="102">
        <v>449.25051199999939</v>
      </c>
      <c r="F30" s="102">
        <v>4091.8579359999908</v>
      </c>
      <c r="G30" s="102">
        <v>633.1145659999994</v>
      </c>
      <c r="H30" s="102">
        <v>24.478207999999995</v>
      </c>
      <c r="I30" s="102">
        <v>535.90309099999956</v>
      </c>
      <c r="J30" s="102">
        <v>368.6119139999999</v>
      </c>
      <c r="K30" s="102">
        <v>4096.1936062468631</v>
      </c>
      <c r="L30" s="102">
        <v>594.61215043300035</v>
      </c>
      <c r="M30" s="102">
        <v>130.55219878719953</v>
      </c>
      <c r="N30" s="102">
        <v>3017.3360420063236</v>
      </c>
      <c r="O30" s="102">
        <v>1121.6257651256058</v>
      </c>
      <c r="P30" s="102">
        <v>57.873827174399992</v>
      </c>
      <c r="Q30" s="102">
        <v>1716.068878000186</v>
      </c>
      <c r="R30" s="102">
        <v>1740.0325400369888</v>
      </c>
      <c r="S30" s="102">
        <v>46604.596965812823</v>
      </c>
      <c r="T30" s="102"/>
    </row>
    <row r="31" spans="1:20" ht="15" x14ac:dyDescent="0.25">
      <c r="A31" s="102" t="s">
        <v>146</v>
      </c>
      <c r="B31" s="102">
        <v>2092.2574750000035</v>
      </c>
      <c r="C31" s="102">
        <v>1602.5788</v>
      </c>
      <c r="D31" s="102">
        <v>0</v>
      </c>
      <c r="E31" s="102">
        <v>35.980935000000002</v>
      </c>
      <c r="F31" s="102">
        <v>234.44531299999991</v>
      </c>
      <c r="G31" s="102">
        <v>13.280062999999998</v>
      </c>
      <c r="H31" s="102">
        <v>2</v>
      </c>
      <c r="I31" s="102">
        <v>12.713323000000001</v>
      </c>
      <c r="J31" s="102">
        <v>12.442557000000001</v>
      </c>
      <c r="K31" s="102">
        <v>247.69057980194663</v>
      </c>
      <c r="L31" s="102">
        <v>0</v>
      </c>
      <c r="M31" s="102">
        <v>10.456059711</v>
      </c>
      <c r="N31" s="102">
        <v>172.8799738061999</v>
      </c>
      <c r="O31" s="102">
        <v>23.526959610799999</v>
      </c>
      <c r="P31" s="102">
        <v>4.7286000000000001</v>
      </c>
      <c r="Q31" s="102">
        <v>40.710602910599995</v>
      </c>
      <c r="R31" s="102">
        <v>58.735090318500006</v>
      </c>
      <c r="S31" s="102">
        <v>2650.9853411590502</v>
      </c>
      <c r="T31" s="102"/>
    </row>
    <row r="32" spans="1:20" ht="15" x14ac:dyDescent="0.25">
      <c r="A32" s="102" t="s">
        <v>148</v>
      </c>
      <c r="B32" s="102">
        <v>2009.1676880000007</v>
      </c>
      <c r="C32" s="102">
        <v>1132.4854329999994</v>
      </c>
      <c r="D32" s="102">
        <v>0</v>
      </c>
      <c r="E32" s="102">
        <v>93.019351999999984</v>
      </c>
      <c r="F32" s="102">
        <v>218.74656899999997</v>
      </c>
      <c r="G32" s="102">
        <v>6.4066919999999996</v>
      </c>
      <c r="H32" s="102">
        <v>0.60228300000000001</v>
      </c>
      <c r="I32" s="102">
        <v>19</v>
      </c>
      <c r="J32" s="102">
        <v>19.944271000000001</v>
      </c>
      <c r="K32" s="102">
        <v>130.19351030707796</v>
      </c>
      <c r="L32" s="102">
        <v>0</v>
      </c>
      <c r="M32" s="102">
        <v>27.031423691200025</v>
      </c>
      <c r="N32" s="102">
        <v>161.30371998059985</v>
      </c>
      <c r="O32" s="102">
        <v>11.3500955472</v>
      </c>
      <c r="P32" s="102">
        <v>1.4239776969</v>
      </c>
      <c r="Q32" s="102">
        <v>60.841799999999985</v>
      </c>
      <c r="R32" s="102">
        <v>94.146931255500022</v>
      </c>
      <c r="S32" s="102">
        <v>2495.4591464784785</v>
      </c>
      <c r="T32" s="102"/>
    </row>
    <row r="33" spans="1:20" ht="15" x14ac:dyDescent="0.25">
      <c r="A33" s="102" t="s">
        <v>150</v>
      </c>
      <c r="B33" s="102">
        <v>38948.990626999832</v>
      </c>
      <c r="C33" s="102">
        <v>36450.67644199988</v>
      </c>
      <c r="D33" s="102">
        <v>3568.0515590000009</v>
      </c>
      <c r="E33" s="102">
        <v>432.56165400000015</v>
      </c>
      <c r="F33" s="102">
        <v>5304.5949429999855</v>
      </c>
      <c r="G33" s="102">
        <v>994.55344899999932</v>
      </c>
      <c r="H33" s="102">
        <v>41.579672000000002</v>
      </c>
      <c r="I33" s="102">
        <v>649.89211400000045</v>
      </c>
      <c r="J33" s="102">
        <v>812.28895000000034</v>
      </c>
      <c r="K33" s="102">
        <v>7217.1135248727624</v>
      </c>
      <c r="L33" s="102">
        <v>1036.8757830454479</v>
      </c>
      <c r="M33" s="102">
        <v>125.70241665239952</v>
      </c>
      <c r="N33" s="102">
        <v>3911.6083109681226</v>
      </c>
      <c r="O33" s="102">
        <v>1761.9508902484158</v>
      </c>
      <c r="P33" s="102">
        <v>98.306818509600006</v>
      </c>
      <c r="Q33" s="102">
        <v>2081.0845274507806</v>
      </c>
      <c r="R33" s="102">
        <v>3834.4099884749567</v>
      </c>
      <c r="S33" s="102">
        <v>59016.04288722232</v>
      </c>
      <c r="T33" s="102"/>
    </row>
    <row r="34" spans="1:20" ht="15" x14ac:dyDescent="0.25">
      <c r="A34" s="102" t="s">
        <v>151</v>
      </c>
      <c r="B34" s="102">
        <v>5183.8603319999866</v>
      </c>
      <c r="C34" s="102">
        <v>4890.2828499999887</v>
      </c>
      <c r="D34" s="102">
        <v>106.90514900000005</v>
      </c>
      <c r="E34" s="102">
        <v>56.025894000000015</v>
      </c>
      <c r="F34" s="102">
        <v>576.08958200000029</v>
      </c>
      <c r="G34" s="102">
        <v>135.47207999999995</v>
      </c>
      <c r="H34" s="102">
        <v>3</v>
      </c>
      <c r="I34" s="102">
        <v>48.845689</v>
      </c>
      <c r="J34" s="102">
        <v>103.42514600000001</v>
      </c>
      <c r="K34" s="102">
        <v>967.73039931415497</v>
      </c>
      <c r="L34" s="102">
        <v>31.066636299400042</v>
      </c>
      <c r="M34" s="102">
        <v>16.281124796399993</v>
      </c>
      <c r="N34" s="102">
        <v>424.80845776679712</v>
      </c>
      <c r="O34" s="102">
        <v>240.00233692800032</v>
      </c>
      <c r="P34" s="102">
        <v>7.0929000000000002</v>
      </c>
      <c r="Q34" s="102">
        <v>156.41366531580013</v>
      </c>
      <c r="R34" s="102">
        <v>488.21840169300037</v>
      </c>
      <c r="S34" s="102">
        <v>7515.4742541135392</v>
      </c>
      <c r="T34" s="102"/>
    </row>
    <row r="35" spans="1:20" ht="15" x14ac:dyDescent="0.25">
      <c r="A35" s="102" t="s">
        <v>152</v>
      </c>
      <c r="B35" s="102">
        <v>50067.641476999786</v>
      </c>
      <c r="C35" s="102">
        <v>47498.98503000004</v>
      </c>
      <c r="D35" s="102">
        <v>7210.6954590000141</v>
      </c>
      <c r="E35" s="102">
        <v>685.0987379999998</v>
      </c>
      <c r="F35" s="102">
        <v>4870.5083230000037</v>
      </c>
      <c r="G35" s="102">
        <v>1000.3117110000003</v>
      </c>
      <c r="H35" s="102">
        <v>47.090077000000001</v>
      </c>
      <c r="I35" s="102">
        <v>503.53165799999994</v>
      </c>
      <c r="J35" s="102">
        <v>716.02681099999973</v>
      </c>
      <c r="K35" s="102">
        <v>9346.0964909260329</v>
      </c>
      <c r="L35" s="102">
        <v>2095.4281003855344</v>
      </c>
      <c r="M35" s="102">
        <v>199.0896932628018</v>
      </c>
      <c r="N35" s="102">
        <v>3591.5128373801267</v>
      </c>
      <c r="O35" s="102">
        <v>1772.1522272076159</v>
      </c>
      <c r="P35" s="102">
        <v>111.33506905110001</v>
      </c>
      <c r="Q35" s="102">
        <v>1612.4090752475884</v>
      </c>
      <c r="R35" s="102">
        <v>3380.0045613254647</v>
      </c>
      <c r="S35" s="102">
        <v>72175.669531786058</v>
      </c>
      <c r="T35" s="102"/>
    </row>
    <row r="36" spans="1:20" ht="15" x14ac:dyDescent="0.25">
      <c r="A36" s="102" t="s">
        <v>153</v>
      </c>
      <c r="B36" s="102">
        <v>1609.7260409999992</v>
      </c>
      <c r="C36" s="102">
        <v>936.075747000001</v>
      </c>
      <c r="D36" s="102">
        <v>3.270635</v>
      </c>
      <c r="E36" s="102">
        <v>26.042998000000001</v>
      </c>
      <c r="F36" s="102">
        <v>181.14821500000002</v>
      </c>
      <c r="G36" s="102">
        <v>21.930125</v>
      </c>
      <c r="H36" s="102">
        <v>0</v>
      </c>
      <c r="I36" s="102">
        <v>12.872582</v>
      </c>
      <c r="J36" s="102">
        <v>20.295128000000002</v>
      </c>
      <c r="K36" s="102">
        <v>112.13892941203197</v>
      </c>
      <c r="L36" s="102">
        <v>0.95044653100000009</v>
      </c>
      <c r="M36" s="102">
        <v>7.5680952188000035</v>
      </c>
      <c r="N36" s="102">
        <v>133.57869374099965</v>
      </c>
      <c r="O36" s="102">
        <v>38.851409449999991</v>
      </c>
      <c r="P36" s="102">
        <v>0</v>
      </c>
      <c r="Q36" s="102">
        <v>41.2205820804</v>
      </c>
      <c r="R36" s="102">
        <v>95.803151724000031</v>
      </c>
      <c r="S36" s="102">
        <v>2039.8373491572308</v>
      </c>
      <c r="T36" s="102"/>
    </row>
    <row r="37" spans="1:20" ht="15" x14ac:dyDescent="0.25">
      <c r="A37" s="102" t="s">
        <v>154</v>
      </c>
      <c r="B37" s="102">
        <v>1476.8039510000019</v>
      </c>
      <c r="C37" s="102">
        <v>1434.3155770000014</v>
      </c>
      <c r="D37" s="102">
        <v>1</v>
      </c>
      <c r="E37" s="102">
        <v>60.533180000000002</v>
      </c>
      <c r="F37" s="102">
        <v>177.75903</v>
      </c>
      <c r="G37" s="102">
        <v>15.170780000000001</v>
      </c>
      <c r="H37" s="102">
        <v>1.005749</v>
      </c>
      <c r="I37" s="102">
        <v>15.571071000000002</v>
      </c>
      <c r="J37" s="102">
        <v>10.288933999999999</v>
      </c>
      <c r="K37" s="102">
        <v>283.90175167621271</v>
      </c>
      <c r="L37" s="102">
        <v>0.29060000000000002</v>
      </c>
      <c r="M37" s="102">
        <v>17.590942108</v>
      </c>
      <c r="N37" s="102">
        <v>131.07950872199964</v>
      </c>
      <c r="O37" s="102">
        <v>26.876553847999997</v>
      </c>
      <c r="P37" s="102">
        <v>2.3778923607000002</v>
      </c>
      <c r="Q37" s="102">
        <v>49.861683556200006</v>
      </c>
      <c r="R37" s="102">
        <v>48.568912947000015</v>
      </c>
      <c r="S37" s="102">
        <v>2037.3517962181143</v>
      </c>
      <c r="T37" s="102"/>
    </row>
    <row r="38" spans="1:20" ht="15" x14ac:dyDescent="0.25">
      <c r="A38" s="102" t="s">
        <v>156</v>
      </c>
      <c r="B38" s="102">
        <v>4706.527639999993</v>
      </c>
      <c r="C38" s="102">
        <v>2106.5854059999938</v>
      </c>
      <c r="D38" s="102">
        <v>142.658973</v>
      </c>
      <c r="E38" s="102">
        <v>40.730579000000006</v>
      </c>
      <c r="F38" s="102">
        <v>475.78865500000012</v>
      </c>
      <c r="G38" s="102">
        <v>57.330299000000004</v>
      </c>
      <c r="H38" s="102">
        <v>3</v>
      </c>
      <c r="I38" s="102">
        <v>11.109498</v>
      </c>
      <c r="J38" s="102">
        <v>80.399444000000003</v>
      </c>
      <c r="K38" s="102">
        <v>192.28416664161261</v>
      </c>
      <c r="L38" s="102">
        <v>41.456697553799998</v>
      </c>
      <c r="M38" s="102">
        <v>11.8363062574</v>
      </c>
      <c r="N38" s="102">
        <v>350.84655419699857</v>
      </c>
      <c r="O38" s="102">
        <v>101.56635770840012</v>
      </c>
      <c r="P38" s="102">
        <v>7.0929000000000002</v>
      </c>
      <c r="Q38" s="102">
        <v>35.574834495600001</v>
      </c>
      <c r="R38" s="102">
        <v>379.52557540200007</v>
      </c>
      <c r="S38" s="102">
        <v>5826.7110322558046</v>
      </c>
      <c r="T38" s="102"/>
    </row>
    <row r="39" spans="1:20" ht="15" x14ac:dyDescent="0.25">
      <c r="A39" s="102" t="s">
        <v>157</v>
      </c>
      <c r="B39" s="102">
        <v>13325.080685999941</v>
      </c>
      <c r="C39" s="102">
        <v>12680.873504999927</v>
      </c>
      <c r="D39" s="102">
        <v>780.59282800000051</v>
      </c>
      <c r="E39" s="102">
        <v>312.64332200000013</v>
      </c>
      <c r="F39" s="102">
        <v>1603.6569189999993</v>
      </c>
      <c r="G39" s="102">
        <v>224.50928699999997</v>
      </c>
      <c r="H39" s="102">
        <v>30.867063000000002</v>
      </c>
      <c r="I39" s="102">
        <v>196.11987900000005</v>
      </c>
      <c r="J39" s="102">
        <v>192.71095200000002</v>
      </c>
      <c r="K39" s="102">
        <v>2510.7710641719586</v>
      </c>
      <c r="L39" s="102">
        <v>226.84027581680232</v>
      </c>
      <c r="M39" s="102">
        <v>90.854149373199675</v>
      </c>
      <c r="N39" s="102">
        <v>1182.5366120705785</v>
      </c>
      <c r="O39" s="102">
        <v>397.74065284919953</v>
      </c>
      <c r="P39" s="102">
        <v>72.978997050900006</v>
      </c>
      <c r="Q39" s="102">
        <v>628.0150765337994</v>
      </c>
      <c r="R39" s="102">
        <v>909.69204891600145</v>
      </c>
      <c r="S39" s="102">
        <v>19344.509562782379</v>
      </c>
      <c r="T39" s="102"/>
    </row>
    <row r="40" spans="1:20" ht="15" x14ac:dyDescent="0.25">
      <c r="A40" s="102" t="s">
        <v>158</v>
      </c>
      <c r="B40" s="102">
        <v>1183.9978809999993</v>
      </c>
      <c r="C40" s="102">
        <v>490.52773700000051</v>
      </c>
      <c r="D40" s="102">
        <v>34.166829</v>
      </c>
      <c r="E40" s="102">
        <v>17.939413999999999</v>
      </c>
      <c r="F40" s="102">
        <v>102.36135999999999</v>
      </c>
      <c r="G40" s="102">
        <v>11.667875</v>
      </c>
      <c r="H40" s="102">
        <v>1</v>
      </c>
      <c r="I40" s="102">
        <v>14.42375</v>
      </c>
      <c r="J40" s="102">
        <v>18.830465</v>
      </c>
      <c r="K40" s="102">
        <v>41.787001017116715</v>
      </c>
      <c r="L40" s="102">
        <v>9.9288805074000024</v>
      </c>
      <c r="M40" s="102">
        <v>5.2131937084000013</v>
      </c>
      <c r="N40" s="102">
        <v>75.481266863999963</v>
      </c>
      <c r="O40" s="102">
        <v>20.670807349999997</v>
      </c>
      <c r="P40" s="102">
        <v>2.3643000000000001</v>
      </c>
      <c r="Q40" s="102">
        <v>46.187732249999996</v>
      </c>
      <c r="R40" s="102">
        <v>88.889210032500017</v>
      </c>
      <c r="S40" s="102">
        <v>1474.5202727294161</v>
      </c>
      <c r="T40" s="102"/>
    </row>
    <row r="41" spans="1:20" ht="15" x14ac:dyDescent="0.25">
      <c r="A41" s="102" t="s">
        <v>159</v>
      </c>
      <c r="B41" s="102">
        <v>2453.3671799999988</v>
      </c>
      <c r="C41" s="102">
        <v>1331.0104090000007</v>
      </c>
      <c r="D41" s="102">
        <v>7</v>
      </c>
      <c r="E41" s="102">
        <v>32.454890999999996</v>
      </c>
      <c r="F41" s="102">
        <v>201.49737000000002</v>
      </c>
      <c r="G41" s="102">
        <v>16.373583</v>
      </c>
      <c r="H41" s="102">
        <v>1</v>
      </c>
      <c r="I41" s="102">
        <v>14.170657</v>
      </c>
      <c r="J41" s="102">
        <v>37.974288999999999</v>
      </c>
      <c r="K41" s="102">
        <v>147.76524362148976</v>
      </c>
      <c r="L41" s="102">
        <v>2.0342000000000002</v>
      </c>
      <c r="M41" s="102">
        <v>9.4313913246000034</v>
      </c>
      <c r="N41" s="102">
        <v>148.58416063799982</v>
      </c>
      <c r="O41" s="102">
        <v>29.007439642799998</v>
      </c>
      <c r="P41" s="102">
        <v>2.3643000000000001</v>
      </c>
      <c r="Q41" s="102">
        <v>45.377277845399995</v>
      </c>
      <c r="R41" s="102">
        <v>179.2576312244999</v>
      </c>
      <c r="S41" s="102">
        <v>3017.1888242967884</v>
      </c>
      <c r="T41" s="102"/>
    </row>
    <row r="42" spans="1:20" ht="15" x14ac:dyDescent="0.25">
      <c r="A42" s="102" t="s">
        <v>161</v>
      </c>
      <c r="B42" s="102">
        <v>5451.2685150000143</v>
      </c>
      <c r="C42" s="102">
        <v>1752.1329159999975</v>
      </c>
      <c r="D42" s="102">
        <v>71.589388999999997</v>
      </c>
      <c r="E42" s="102">
        <v>129.98298699999992</v>
      </c>
      <c r="F42" s="102">
        <v>476.86387300000007</v>
      </c>
      <c r="G42" s="102">
        <v>28.203605999999994</v>
      </c>
      <c r="H42" s="102">
        <v>7.9776530000000001</v>
      </c>
      <c r="I42" s="102">
        <v>46.687809999999999</v>
      </c>
      <c r="J42" s="102">
        <v>61.228171999999994</v>
      </c>
      <c r="K42" s="102">
        <v>115.77490923559249</v>
      </c>
      <c r="L42" s="102">
        <v>20.803876443400018</v>
      </c>
      <c r="M42" s="102">
        <v>37.773056022200002</v>
      </c>
      <c r="N42" s="102">
        <v>351.63941995019871</v>
      </c>
      <c r="O42" s="102">
        <v>49.965508389600004</v>
      </c>
      <c r="P42" s="102">
        <v>18.8615649879</v>
      </c>
      <c r="Q42" s="102">
        <v>149.50370518200012</v>
      </c>
      <c r="R42" s="102">
        <v>289.0275859259998</v>
      </c>
      <c r="S42" s="102">
        <v>6484.6181411369053</v>
      </c>
      <c r="T42" s="102"/>
    </row>
    <row r="43" spans="1:20" ht="15" x14ac:dyDescent="0.25">
      <c r="A43" s="102" t="s">
        <v>163</v>
      </c>
      <c r="B43" s="102">
        <v>961.70936499999971</v>
      </c>
      <c r="C43" s="102">
        <v>469.5940039999997</v>
      </c>
      <c r="D43" s="102">
        <v>10.890442999999999</v>
      </c>
      <c r="E43" s="102">
        <v>19.820108000000001</v>
      </c>
      <c r="F43" s="102">
        <v>70.669449000000014</v>
      </c>
      <c r="G43" s="102">
        <v>3.612187</v>
      </c>
      <c r="H43" s="102">
        <v>2</v>
      </c>
      <c r="I43" s="102">
        <v>10.822813</v>
      </c>
      <c r="J43" s="102">
        <v>10.400426</v>
      </c>
      <c r="K43" s="102">
        <v>46.832251974061357</v>
      </c>
      <c r="L43" s="102">
        <v>3.1647627358000001</v>
      </c>
      <c r="M43" s="102">
        <v>5.7597233848000027</v>
      </c>
      <c r="N43" s="102">
        <v>52.111651692600049</v>
      </c>
      <c r="O43" s="102">
        <v>6.3993504891999997</v>
      </c>
      <c r="P43" s="102">
        <v>4.7286000000000001</v>
      </c>
      <c r="Q43" s="102">
        <v>34.65681178860001</v>
      </c>
      <c r="R43" s="102">
        <v>49.095210933000011</v>
      </c>
      <c r="S43" s="102">
        <v>1164.457727998061</v>
      </c>
      <c r="T43" s="102"/>
    </row>
    <row r="44" spans="1:20" ht="15" x14ac:dyDescent="0.25">
      <c r="A44" s="102" t="s">
        <v>165</v>
      </c>
      <c r="B44" s="102">
        <v>2770.8859739999998</v>
      </c>
      <c r="C44" s="102">
        <v>949.94935100000077</v>
      </c>
      <c r="D44" s="102">
        <v>179.03609700000004</v>
      </c>
      <c r="E44" s="102">
        <v>83.235679999999988</v>
      </c>
      <c r="F44" s="102">
        <v>246.10056900000006</v>
      </c>
      <c r="G44" s="102">
        <v>2.4492150000000001</v>
      </c>
      <c r="H44" s="102">
        <v>1</v>
      </c>
      <c r="I44" s="102">
        <v>14.896198</v>
      </c>
      <c r="J44" s="102">
        <v>22.720306000000001</v>
      </c>
      <c r="K44" s="102">
        <v>65.385319293038876</v>
      </c>
      <c r="L44" s="102">
        <v>52.027889788199921</v>
      </c>
      <c r="M44" s="102">
        <v>24.188288608000029</v>
      </c>
      <c r="N44" s="102">
        <v>181.47455958060002</v>
      </c>
      <c r="O44" s="102">
        <v>4.3390292940000004</v>
      </c>
      <c r="P44" s="102">
        <v>2.3643000000000001</v>
      </c>
      <c r="Q44" s="102">
        <v>47.700605235599994</v>
      </c>
      <c r="R44" s="102">
        <v>107.25120447300002</v>
      </c>
      <c r="S44" s="102">
        <v>3255.6171702724387</v>
      </c>
      <c r="T44" s="102"/>
    </row>
    <row r="45" spans="1:20" ht="15" x14ac:dyDescent="0.25">
      <c r="A45" s="102" t="s">
        <v>166</v>
      </c>
      <c r="B45" s="102">
        <v>2159.4975549999972</v>
      </c>
      <c r="C45" s="102">
        <v>2019.6042749999986</v>
      </c>
      <c r="D45" s="102">
        <v>0</v>
      </c>
      <c r="E45" s="102">
        <v>48.888552000000004</v>
      </c>
      <c r="F45" s="102">
        <v>390.18689300000011</v>
      </c>
      <c r="G45" s="102">
        <v>83.376426000000023</v>
      </c>
      <c r="H45" s="102">
        <v>2</v>
      </c>
      <c r="I45" s="102">
        <v>26.784089999999999</v>
      </c>
      <c r="J45" s="102">
        <v>27.727081999999999</v>
      </c>
      <c r="K45" s="102">
        <v>399.87392277975698</v>
      </c>
      <c r="L45" s="102">
        <v>0</v>
      </c>
      <c r="M45" s="102">
        <v>14.207013211199994</v>
      </c>
      <c r="N45" s="102">
        <v>287.72381489819998</v>
      </c>
      <c r="O45" s="102">
        <v>147.70967630160024</v>
      </c>
      <c r="P45" s="102">
        <v>4.7286000000000001</v>
      </c>
      <c r="Q45" s="102">
        <v>85.768012998000003</v>
      </c>
      <c r="R45" s="102">
        <v>130.88569058100001</v>
      </c>
      <c r="S45" s="102">
        <v>3230.3942857697543</v>
      </c>
      <c r="T45" s="102"/>
    </row>
    <row r="46" spans="1:20" ht="15" x14ac:dyDescent="0.25">
      <c r="A46" s="102" t="s">
        <v>167</v>
      </c>
      <c r="B46" s="102">
        <v>2100.8112429999992</v>
      </c>
      <c r="C46" s="102">
        <v>2002.713518</v>
      </c>
      <c r="D46" s="102">
        <v>1</v>
      </c>
      <c r="E46" s="102">
        <v>105.17054099999997</v>
      </c>
      <c r="F46" s="102">
        <v>182.16522800000001</v>
      </c>
      <c r="G46" s="102">
        <v>21.374078999999998</v>
      </c>
      <c r="H46" s="102">
        <v>5.4111060000000002</v>
      </c>
      <c r="I46" s="102">
        <v>17.690356000000001</v>
      </c>
      <c r="J46" s="102">
        <v>25.340525</v>
      </c>
      <c r="K46" s="102">
        <v>390.30902650818513</v>
      </c>
      <c r="L46" s="102">
        <v>0.29060000000000002</v>
      </c>
      <c r="M46" s="102">
        <v>30.562559214600046</v>
      </c>
      <c r="N46" s="102">
        <v>134.32863912719964</v>
      </c>
      <c r="O46" s="102">
        <v>37.866318356400008</v>
      </c>
      <c r="P46" s="102">
        <v>12.7934779158</v>
      </c>
      <c r="Q46" s="102">
        <v>56.64805798319999</v>
      </c>
      <c r="R46" s="102">
        <v>119.61994826250003</v>
      </c>
      <c r="S46" s="102">
        <v>2883.2298703678839</v>
      </c>
      <c r="T46" s="102"/>
    </row>
    <row r="47" spans="1:20" ht="15" x14ac:dyDescent="0.25">
      <c r="A47" s="102" t="s">
        <v>169</v>
      </c>
      <c r="B47" s="102">
        <v>1043.9870210000001</v>
      </c>
      <c r="C47" s="102">
        <v>492.73499400000003</v>
      </c>
      <c r="D47" s="102">
        <v>4</v>
      </c>
      <c r="E47" s="102">
        <v>28.924065000000002</v>
      </c>
      <c r="F47" s="102">
        <v>79.905977000000007</v>
      </c>
      <c r="G47" s="102">
        <v>10.495438</v>
      </c>
      <c r="H47" s="102">
        <v>0</v>
      </c>
      <c r="I47" s="102">
        <v>11.040887999999999</v>
      </c>
      <c r="J47" s="102">
        <v>19.634833</v>
      </c>
      <c r="K47" s="102">
        <v>48.43635400592887</v>
      </c>
      <c r="L47" s="102">
        <v>1.1624000000000001</v>
      </c>
      <c r="M47" s="102">
        <v>8.4053332890000032</v>
      </c>
      <c r="N47" s="102">
        <v>58.922667439800065</v>
      </c>
      <c r="O47" s="102">
        <v>18.593717960799999</v>
      </c>
      <c r="P47" s="102">
        <v>0</v>
      </c>
      <c r="Q47" s="102">
        <v>35.355131553600003</v>
      </c>
      <c r="R47" s="102">
        <v>92.686229176500007</v>
      </c>
      <c r="S47" s="102">
        <v>1307.5488544256291</v>
      </c>
      <c r="T47" s="102"/>
    </row>
    <row r="48" spans="1:20" ht="15" x14ac:dyDescent="0.25">
      <c r="A48" s="102" t="s">
        <v>170</v>
      </c>
      <c r="B48" s="102">
        <v>1955.0480939999939</v>
      </c>
      <c r="C48" s="102">
        <v>759.25893999999812</v>
      </c>
      <c r="D48" s="102">
        <v>12.517381</v>
      </c>
      <c r="E48" s="102">
        <v>25.794971</v>
      </c>
      <c r="F48" s="102">
        <v>129.68787800000001</v>
      </c>
      <c r="G48" s="102">
        <v>15.198055999999999</v>
      </c>
      <c r="H48" s="102">
        <v>3.7495859999999999</v>
      </c>
      <c r="I48" s="102">
        <v>7</v>
      </c>
      <c r="J48" s="102">
        <v>12.833411</v>
      </c>
      <c r="K48" s="102">
        <v>60.203372774716996</v>
      </c>
      <c r="L48" s="102">
        <v>3.6375509185999997</v>
      </c>
      <c r="M48" s="102">
        <v>7.4960185726000041</v>
      </c>
      <c r="N48" s="102">
        <v>95.631841237199822</v>
      </c>
      <c r="O48" s="102">
        <v>26.924876009599998</v>
      </c>
      <c r="P48" s="102">
        <v>8.8651461798</v>
      </c>
      <c r="Q48" s="102">
        <v>22.415400000000002</v>
      </c>
      <c r="R48" s="102">
        <v>60.580116625500011</v>
      </c>
      <c r="S48" s="102">
        <v>2240.8024163180107</v>
      </c>
      <c r="T48" s="102"/>
    </row>
    <row r="49" spans="1:20" ht="15" x14ac:dyDescent="0.25">
      <c r="A49" s="102" t="s">
        <v>172</v>
      </c>
      <c r="B49" s="102">
        <v>6037.305949999999</v>
      </c>
      <c r="C49" s="102">
        <v>4330.2877789999902</v>
      </c>
      <c r="D49" s="102">
        <v>96.009517999999986</v>
      </c>
      <c r="E49" s="102">
        <v>91.084120999999968</v>
      </c>
      <c r="F49" s="102">
        <v>680.91622599999994</v>
      </c>
      <c r="G49" s="102">
        <v>70.962793000000019</v>
      </c>
      <c r="H49" s="102">
        <v>1.6300569999999999</v>
      </c>
      <c r="I49" s="102">
        <v>32.700857999999997</v>
      </c>
      <c r="J49" s="102">
        <v>86.051487999999978</v>
      </c>
      <c r="K49" s="102">
        <v>632.56645546306288</v>
      </c>
      <c r="L49" s="102">
        <v>27.900365930800017</v>
      </c>
      <c r="M49" s="102">
        <v>26.469045562600037</v>
      </c>
      <c r="N49" s="102">
        <v>502.10762505239558</v>
      </c>
      <c r="O49" s="102">
        <v>125.71768407880016</v>
      </c>
      <c r="P49" s="102">
        <v>3.8539437651000004</v>
      </c>
      <c r="Q49" s="102">
        <v>104.71468748760003</v>
      </c>
      <c r="R49" s="102">
        <v>406.20604910400016</v>
      </c>
      <c r="S49" s="102">
        <v>7866.8418064443576</v>
      </c>
      <c r="T49" s="102"/>
    </row>
    <row r="50" spans="1:20" ht="15" x14ac:dyDescent="0.25">
      <c r="A50" s="102" t="s">
        <v>174</v>
      </c>
      <c r="B50" s="102">
        <v>5216.3466459999854</v>
      </c>
      <c r="C50" s="102">
        <v>2959.4135220000012</v>
      </c>
      <c r="D50" s="102">
        <v>19.019846999999999</v>
      </c>
      <c r="E50" s="102">
        <v>65.972375999999997</v>
      </c>
      <c r="F50" s="102">
        <v>606.85784399999977</v>
      </c>
      <c r="G50" s="102">
        <v>154.49710200000007</v>
      </c>
      <c r="H50" s="102">
        <v>4.2613630000000002</v>
      </c>
      <c r="I50" s="102">
        <v>41.922270000000005</v>
      </c>
      <c r="J50" s="102">
        <v>96.664631999999997</v>
      </c>
      <c r="K50" s="102">
        <v>350.1846960328582</v>
      </c>
      <c r="L50" s="102">
        <v>5.5271675382000023</v>
      </c>
      <c r="M50" s="102">
        <v>19.171572465600001</v>
      </c>
      <c r="N50" s="102">
        <v>447.49697416559707</v>
      </c>
      <c r="O50" s="102">
        <v>273.7070659032002</v>
      </c>
      <c r="P50" s="102">
        <v>10.075140540900001</v>
      </c>
      <c r="Q50" s="102">
        <v>134.24349299400006</v>
      </c>
      <c r="R50" s="102">
        <v>456.30539535600025</v>
      </c>
      <c r="S50" s="102">
        <v>6913.0581509963413</v>
      </c>
      <c r="T50" s="102"/>
    </row>
    <row r="51" spans="1:20" ht="15" x14ac:dyDescent="0.25">
      <c r="A51" s="102" t="s">
        <v>175</v>
      </c>
      <c r="B51" s="102">
        <v>4134.0563890000058</v>
      </c>
      <c r="C51" s="102">
        <v>3012.5546209999984</v>
      </c>
      <c r="D51" s="102">
        <v>97.586675999999997</v>
      </c>
      <c r="E51" s="102">
        <v>173.81049400000001</v>
      </c>
      <c r="F51" s="102">
        <v>313.62983299999996</v>
      </c>
      <c r="G51" s="102">
        <v>33.481792999999989</v>
      </c>
      <c r="H51" s="102">
        <v>0</v>
      </c>
      <c r="I51" s="102">
        <v>58.424011999999991</v>
      </c>
      <c r="J51" s="102">
        <v>46.352892999999995</v>
      </c>
      <c r="K51" s="102">
        <v>449.95608601959196</v>
      </c>
      <c r="L51" s="102">
        <v>28.358688045600029</v>
      </c>
      <c r="M51" s="102">
        <v>50.509329556399912</v>
      </c>
      <c r="N51" s="102">
        <v>231.27063885420048</v>
      </c>
      <c r="O51" s="102">
        <v>59.316344478799991</v>
      </c>
      <c r="P51" s="102">
        <v>0</v>
      </c>
      <c r="Q51" s="102">
        <v>187.08537122640016</v>
      </c>
      <c r="R51" s="102">
        <v>218.80883140649979</v>
      </c>
      <c r="S51" s="102">
        <v>5359.3616785874983</v>
      </c>
      <c r="T51" s="102"/>
    </row>
    <row r="52" spans="1:20" ht="15" x14ac:dyDescent="0.25">
      <c r="A52" s="102" t="s">
        <v>177</v>
      </c>
      <c r="B52" s="102">
        <v>1753.5822400000025</v>
      </c>
      <c r="C52" s="102">
        <v>423.23602499999947</v>
      </c>
      <c r="D52" s="102">
        <v>28.689655000000002</v>
      </c>
      <c r="E52" s="102">
        <v>26.760747000000002</v>
      </c>
      <c r="F52" s="102">
        <v>150.88792400000003</v>
      </c>
      <c r="G52" s="102">
        <v>16.010978999999999</v>
      </c>
      <c r="H52" s="102">
        <v>0</v>
      </c>
      <c r="I52" s="102">
        <v>11.938235000000001</v>
      </c>
      <c r="J52" s="102">
        <v>34.849231000000003</v>
      </c>
      <c r="K52" s="102">
        <v>21.305788560785114</v>
      </c>
      <c r="L52" s="102">
        <v>8.3372137430000048</v>
      </c>
      <c r="M52" s="102">
        <v>7.7766730782000044</v>
      </c>
      <c r="N52" s="102">
        <v>111.26475515759974</v>
      </c>
      <c r="O52" s="102">
        <v>28.365050396399997</v>
      </c>
      <c r="P52" s="102">
        <v>0</v>
      </c>
      <c r="Q52" s="102">
        <v>38.228616117000001</v>
      </c>
      <c r="R52" s="102">
        <v>164.50579493549992</v>
      </c>
      <c r="S52" s="102">
        <v>2133.3661319884873</v>
      </c>
      <c r="T52" s="102"/>
    </row>
    <row r="53" spans="1:20" ht="15" x14ac:dyDescent="0.25">
      <c r="A53" s="102" t="s">
        <v>178</v>
      </c>
      <c r="B53" s="102">
        <v>5542.5898769999967</v>
      </c>
      <c r="C53" s="102">
        <v>2124.3473879999979</v>
      </c>
      <c r="D53" s="102">
        <v>81.686759999999992</v>
      </c>
      <c r="E53" s="102">
        <v>105.99141800000001</v>
      </c>
      <c r="F53" s="102">
        <v>692.22784299999978</v>
      </c>
      <c r="G53" s="102">
        <v>67.458756999999991</v>
      </c>
      <c r="H53" s="102">
        <v>6.4</v>
      </c>
      <c r="I53" s="102">
        <v>50.994396000000009</v>
      </c>
      <c r="J53" s="102">
        <v>83.583303000000015</v>
      </c>
      <c r="K53" s="102">
        <v>169.94155292191505</v>
      </c>
      <c r="L53" s="102">
        <v>23.738172456000015</v>
      </c>
      <c r="M53" s="102">
        <v>30.801106070800042</v>
      </c>
      <c r="N53" s="102">
        <v>510.44881142819514</v>
      </c>
      <c r="O53" s="102">
        <v>119.50993390120017</v>
      </c>
      <c r="P53" s="102">
        <v>15.13152</v>
      </c>
      <c r="Q53" s="102">
        <v>163.29425487120011</v>
      </c>
      <c r="R53" s="102">
        <v>394.55498181150011</v>
      </c>
      <c r="S53" s="102">
        <v>6970.0102104608077</v>
      </c>
      <c r="T53" s="102"/>
    </row>
    <row r="54" spans="1:20" ht="15" x14ac:dyDescent="0.25">
      <c r="A54" s="102" t="s">
        <v>180</v>
      </c>
      <c r="B54" s="102">
        <v>1804.4199670000007</v>
      </c>
      <c r="C54" s="102">
        <v>1267.7473050000001</v>
      </c>
      <c r="D54" s="102">
        <v>21.208842999999998</v>
      </c>
      <c r="E54" s="102">
        <v>57.201397999999998</v>
      </c>
      <c r="F54" s="102">
        <v>178.67490999999998</v>
      </c>
      <c r="G54" s="102">
        <v>18.420997999999997</v>
      </c>
      <c r="H54" s="102">
        <v>0.53231799999999996</v>
      </c>
      <c r="I54" s="102">
        <v>12.761386</v>
      </c>
      <c r="J54" s="102">
        <v>16.750823</v>
      </c>
      <c r="K54" s="102">
        <v>181.1980268241455</v>
      </c>
      <c r="L54" s="102">
        <v>6.1632897758000018</v>
      </c>
      <c r="M54" s="102">
        <v>16.622726258799997</v>
      </c>
      <c r="N54" s="102">
        <v>131.75487863399965</v>
      </c>
      <c r="O54" s="102">
        <v>32.634640056799988</v>
      </c>
      <c r="P54" s="102">
        <v>1.2585594473999999</v>
      </c>
      <c r="Q54" s="102">
        <v>40.864510249199995</v>
      </c>
      <c r="R54" s="102">
        <v>79.072259971500017</v>
      </c>
      <c r="S54" s="102">
        <v>2293.9888582176459</v>
      </c>
      <c r="T54" s="102"/>
    </row>
    <row r="55" spans="1:20" ht="15" x14ac:dyDescent="0.25">
      <c r="A55" s="102" t="s">
        <v>182</v>
      </c>
      <c r="B55" s="102">
        <v>2869.740606999997</v>
      </c>
      <c r="C55" s="102">
        <v>1463.5293269999991</v>
      </c>
      <c r="D55" s="102">
        <v>6.1271800000000001</v>
      </c>
      <c r="E55" s="102">
        <v>66.097740999999985</v>
      </c>
      <c r="F55" s="102">
        <v>348.48205000000013</v>
      </c>
      <c r="G55" s="102">
        <v>14.705190999999999</v>
      </c>
      <c r="H55" s="102">
        <v>4</v>
      </c>
      <c r="I55" s="102">
        <v>25.4754</v>
      </c>
      <c r="J55" s="102">
        <v>36.512809000000004</v>
      </c>
      <c r="K55" s="102">
        <v>152.97817066768656</v>
      </c>
      <c r="L55" s="102">
        <v>1.7805585079999999</v>
      </c>
      <c r="M55" s="102">
        <v>19.208003534600007</v>
      </c>
      <c r="N55" s="102">
        <v>256.97066367000076</v>
      </c>
      <c r="O55" s="102">
        <v>26.051716375600002</v>
      </c>
      <c r="P55" s="102">
        <v>9.4572000000000003</v>
      </c>
      <c r="Q55" s="102">
        <v>81.577325880000004</v>
      </c>
      <c r="R55" s="102">
        <v>172.3587148844999</v>
      </c>
      <c r="S55" s="102">
        <v>3590.1229605203844</v>
      </c>
      <c r="T55" s="102"/>
    </row>
    <row r="56" spans="1:20" ht="15" x14ac:dyDescent="0.25">
      <c r="A56" s="102" t="s">
        <v>184</v>
      </c>
      <c r="B56" s="102">
        <v>3795.1334700000029</v>
      </c>
      <c r="C56" s="102">
        <v>2525.5718430000034</v>
      </c>
      <c r="D56" s="102">
        <v>110.838781</v>
      </c>
      <c r="E56" s="102">
        <v>108.534902</v>
      </c>
      <c r="F56" s="102">
        <v>278.397516</v>
      </c>
      <c r="G56" s="102">
        <v>33.786967999999995</v>
      </c>
      <c r="H56" s="102">
        <v>2</v>
      </c>
      <c r="I56" s="102">
        <v>24</v>
      </c>
      <c r="J56" s="102">
        <v>43.910775000000001</v>
      </c>
      <c r="K56" s="102">
        <v>342.52896545313763</v>
      </c>
      <c r="L56" s="102">
        <v>32.209749758600054</v>
      </c>
      <c r="M56" s="102">
        <v>31.54024252120006</v>
      </c>
      <c r="N56" s="102">
        <v>205.29032829840028</v>
      </c>
      <c r="O56" s="102">
        <v>59.856992508799991</v>
      </c>
      <c r="P56" s="102">
        <v>4.7286000000000001</v>
      </c>
      <c r="Q56" s="102">
        <v>76.852800000000002</v>
      </c>
      <c r="R56" s="102">
        <v>207.28081338749985</v>
      </c>
      <c r="S56" s="102">
        <v>4755.421961927641</v>
      </c>
      <c r="T56" s="102"/>
    </row>
    <row r="57" spans="1:20" ht="15" x14ac:dyDescent="0.25">
      <c r="A57" s="102" t="s">
        <v>186</v>
      </c>
      <c r="B57" s="102">
        <v>1715.8615419999994</v>
      </c>
      <c r="C57" s="102">
        <v>927.97184900000025</v>
      </c>
      <c r="D57" s="102">
        <v>2.4769199999999998</v>
      </c>
      <c r="E57" s="102">
        <v>48.621443000000006</v>
      </c>
      <c r="F57" s="102">
        <v>152.18366699999999</v>
      </c>
      <c r="G57" s="102">
        <v>12.316497</v>
      </c>
      <c r="H57" s="102">
        <v>1.511541</v>
      </c>
      <c r="I57" s="102">
        <v>27.780789000000002</v>
      </c>
      <c r="J57" s="102">
        <v>19.903729999999999</v>
      </c>
      <c r="K57" s="102">
        <v>103.90791035338529</v>
      </c>
      <c r="L57" s="102">
        <v>0.71979295200000015</v>
      </c>
      <c r="M57" s="102">
        <v>14.129391335799996</v>
      </c>
      <c r="N57" s="102">
        <v>112.22023604579978</v>
      </c>
      <c r="O57" s="102">
        <v>21.819906085199996</v>
      </c>
      <c r="P57" s="102">
        <v>3.5737363863000002</v>
      </c>
      <c r="Q57" s="102">
        <v>88.959642535800015</v>
      </c>
      <c r="R57" s="102">
        <v>93.955557465000012</v>
      </c>
      <c r="S57" s="102">
        <v>2155.1477151592844</v>
      </c>
      <c r="T57" s="102"/>
    </row>
    <row r="58" spans="1:20" ht="15" x14ac:dyDescent="0.25">
      <c r="A58" s="102" t="s">
        <v>187</v>
      </c>
      <c r="B58" s="102">
        <v>2028.2765919999977</v>
      </c>
      <c r="C58" s="102">
        <v>1007.7129369999999</v>
      </c>
      <c r="D58" s="102">
        <v>2</v>
      </c>
      <c r="E58" s="102">
        <v>96.027066000000005</v>
      </c>
      <c r="F58" s="102">
        <v>274.14948599999997</v>
      </c>
      <c r="G58" s="102">
        <v>25.368101000000003</v>
      </c>
      <c r="H58" s="102">
        <v>1</v>
      </c>
      <c r="I58" s="102">
        <v>39.828202999999995</v>
      </c>
      <c r="J58" s="102">
        <v>36.676322999999996</v>
      </c>
      <c r="K58" s="102">
        <v>105.97277783323044</v>
      </c>
      <c r="L58" s="102">
        <v>0.58120000000000005</v>
      </c>
      <c r="M58" s="102">
        <v>27.905465379600038</v>
      </c>
      <c r="N58" s="102">
        <v>202.15783097640028</v>
      </c>
      <c r="O58" s="102">
        <v>44.942127731599996</v>
      </c>
      <c r="P58" s="102">
        <v>2.3643000000000001</v>
      </c>
      <c r="Q58" s="102">
        <v>127.53787164660007</v>
      </c>
      <c r="R58" s="102">
        <v>173.13058272149996</v>
      </c>
      <c r="S58" s="102">
        <v>2712.8687482889286</v>
      </c>
      <c r="T58" s="102"/>
    </row>
    <row r="59" spans="1:20" ht="15" x14ac:dyDescent="0.25">
      <c r="A59" s="102" t="s">
        <v>189</v>
      </c>
      <c r="B59" s="102">
        <v>3521.1435600000045</v>
      </c>
      <c r="C59" s="102">
        <v>2448.4303370000011</v>
      </c>
      <c r="D59" s="102">
        <v>23.992058</v>
      </c>
      <c r="E59" s="102">
        <v>28.122847</v>
      </c>
      <c r="F59" s="102">
        <v>468.88690899999995</v>
      </c>
      <c r="G59" s="102">
        <v>68.621508000000006</v>
      </c>
      <c r="H59" s="102">
        <v>3</v>
      </c>
      <c r="I59" s="102">
        <v>38.406875999999997</v>
      </c>
      <c r="J59" s="102">
        <v>48.688660999999996</v>
      </c>
      <c r="K59" s="102">
        <v>353.67980609612817</v>
      </c>
      <c r="L59" s="102">
        <v>6.9720920548000036</v>
      </c>
      <c r="M59" s="102">
        <v>8.1724993382000033</v>
      </c>
      <c r="N59" s="102">
        <v>345.75720669659933</v>
      </c>
      <c r="O59" s="102">
        <v>121.56986357280016</v>
      </c>
      <c r="P59" s="102">
        <v>7.0929000000000002</v>
      </c>
      <c r="Q59" s="102">
        <v>122.98649832720002</v>
      </c>
      <c r="R59" s="102">
        <v>229.83482425049982</v>
      </c>
      <c r="S59" s="102">
        <v>4717.2092503362319</v>
      </c>
      <c r="T59" s="102"/>
    </row>
    <row r="60" spans="1:20" ht="15" x14ac:dyDescent="0.25">
      <c r="A60" s="102" t="s">
        <v>190</v>
      </c>
      <c r="B60" s="102">
        <v>2374.7492219999986</v>
      </c>
      <c r="C60" s="102">
        <v>1097.0712509999998</v>
      </c>
      <c r="D60" s="102">
        <v>36.387028000000001</v>
      </c>
      <c r="E60" s="102">
        <v>43.443733000000002</v>
      </c>
      <c r="F60" s="102">
        <v>224.51134700000006</v>
      </c>
      <c r="G60" s="102">
        <v>31.652016999999997</v>
      </c>
      <c r="H60" s="102">
        <v>5.7067670000000001</v>
      </c>
      <c r="I60" s="102">
        <v>5.8076920000000003</v>
      </c>
      <c r="J60" s="102">
        <v>22.069402000000004</v>
      </c>
      <c r="K60" s="102">
        <v>104.54106222155117</v>
      </c>
      <c r="L60" s="102">
        <v>10.5740703368</v>
      </c>
      <c r="M60" s="102">
        <v>12.624748809800009</v>
      </c>
      <c r="N60" s="102">
        <v>165.55466727779995</v>
      </c>
      <c r="O60" s="102">
        <v>56.074713317199979</v>
      </c>
      <c r="P60" s="102">
        <v>13.4925092181</v>
      </c>
      <c r="Q60" s="102">
        <v>18.5973913224</v>
      </c>
      <c r="R60" s="102">
        <v>104.17861214100003</v>
      </c>
      <c r="S60" s="102">
        <v>2860.3869966446496</v>
      </c>
      <c r="T60" s="102"/>
    </row>
    <row r="61" spans="1:20" ht="15" x14ac:dyDescent="0.25">
      <c r="A61" s="102" t="s">
        <v>191</v>
      </c>
      <c r="B61" s="102">
        <v>1673.0540210000001</v>
      </c>
      <c r="C61" s="102">
        <v>956.87255699999992</v>
      </c>
      <c r="D61" s="102">
        <v>1.982642</v>
      </c>
      <c r="E61" s="102">
        <v>44.436626999999994</v>
      </c>
      <c r="F61" s="102">
        <v>112.83822499999999</v>
      </c>
      <c r="G61" s="102">
        <v>22.065080999999999</v>
      </c>
      <c r="H61" s="102">
        <v>0</v>
      </c>
      <c r="I61" s="102">
        <v>14.412806999999999</v>
      </c>
      <c r="J61" s="102">
        <v>20.499738999999998</v>
      </c>
      <c r="K61" s="102">
        <v>112.80462298196244</v>
      </c>
      <c r="L61" s="102">
        <v>0.5761557652</v>
      </c>
      <c r="M61" s="102">
        <v>12.913283806199997</v>
      </c>
      <c r="N61" s="102">
        <v>83.206907114999936</v>
      </c>
      <c r="O61" s="102">
        <v>39.090497499599991</v>
      </c>
      <c r="P61" s="102">
        <v>0</v>
      </c>
      <c r="Q61" s="102">
        <v>46.152690575399994</v>
      </c>
      <c r="R61" s="102">
        <v>96.769017949500025</v>
      </c>
      <c r="S61" s="102">
        <v>2064.5671966928626</v>
      </c>
      <c r="T61" s="102"/>
    </row>
    <row r="62" spans="1:20" ht="15" x14ac:dyDescent="0.25">
      <c r="A62" s="102" t="s">
        <v>193</v>
      </c>
      <c r="B62" s="102">
        <v>1064.370154</v>
      </c>
      <c r="C62" s="102">
        <v>90.048502999999997</v>
      </c>
      <c r="D62" s="102">
        <v>9.5049670000000006</v>
      </c>
      <c r="E62" s="102">
        <v>24.884236000000001</v>
      </c>
      <c r="F62" s="102">
        <v>58.455298000000006</v>
      </c>
      <c r="G62" s="102">
        <v>7.3725160000000001</v>
      </c>
      <c r="H62" s="102">
        <v>1</v>
      </c>
      <c r="I62" s="102">
        <v>5.5305460000000002</v>
      </c>
      <c r="J62" s="102">
        <v>11.591060000000001</v>
      </c>
      <c r="K62" s="102">
        <v>1.5946294781038743</v>
      </c>
      <c r="L62" s="102">
        <v>2.7621434101999998</v>
      </c>
      <c r="M62" s="102">
        <v>7.2313589816000041</v>
      </c>
      <c r="N62" s="102">
        <v>43.104936745200035</v>
      </c>
      <c r="O62" s="102">
        <v>13.061149345600001</v>
      </c>
      <c r="P62" s="102">
        <v>2.3643000000000001</v>
      </c>
      <c r="Q62" s="102">
        <v>17.709914401199999</v>
      </c>
      <c r="R62" s="102">
        <v>54.715598730000011</v>
      </c>
      <c r="S62" s="102">
        <v>1206.9141850919038</v>
      </c>
      <c r="T62" s="102"/>
    </row>
    <row r="63" spans="1:20" ht="15" x14ac:dyDescent="0.25">
      <c r="A63" s="102" t="s">
        <v>194</v>
      </c>
      <c r="B63" s="102">
        <v>3633.8340790000061</v>
      </c>
      <c r="C63" s="102">
        <v>2593.9740429999943</v>
      </c>
      <c r="D63" s="102">
        <v>588.16995999999949</v>
      </c>
      <c r="E63" s="102">
        <v>80.299610999999999</v>
      </c>
      <c r="F63" s="102">
        <v>330.47718700000001</v>
      </c>
      <c r="G63" s="102">
        <v>48.638098000000006</v>
      </c>
      <c r="H63" s="102">
        <v>1</v>
      </c>
      <c r="I63" s="102">
        <v>45.976219000000015</v>
      </c>
      <c r="J63" s="102">
        <v>35.078077000000008</v>
      </c>
      <c r="K63" s="102">
        <v>378.82938590439295</v>
      </c>
      <c r="L63" s="102">
        <v>170.92219037600103</v>
      </c>
      <c r="M63" s="102">
        <v>23.335066956600027</v>
      </c>
      <c r="N63" s="102">
        <v>243.69387769380063</v>
      </c>
      <c r="O63" s="102">
        <v>86.167254416800063</v>
      </c>
      <c r="P63" s="102">
        <v>2.3643000000000001</v>
      </c>
      <c r="Q63" s="102">
        <v>147.22504848180012</v>
      </c>
      <c r="R63" s="102">
        <v>165.58606247849997</v>
      </c>
      <c r="S63" s="102">
        <v>4851.9572653079013</v>
      </c>
      <c r="T63" s="102"/>
    </row>
    <row r="64" spans="1:20" ht="15" x14ac:dyDescent="0.25">
      <c r="A64" s="102" t="s">
        <v>195</v>
      </c>
      <c r="B64" s="102">
        <v>2484.1635709999982</v>
      </c>
      <c r="C64" s="102">
        <v>1259.5935249999995</v>
      </c>
      <c r="D64" s="102">
        <v>24.745832999999994</v>
      </c>
      <c r="E64" s="102">
        <v>47.443664000000005</v>
      </c>
      <c r="F64" s="102">
        <v>225.85798499999999</v>
      </c>
      <c r="G64" s="102">
        <v>18.596812</v>
      </c>
      <c r="H64" s="102">
        <v>3</v>
      </c>
      <c r="I64" s="102">
        <v>21.206475999999999</v>
      </c>
      <c r="J64" s="102">
        <v>27.458834</v>
      </c>
      <c r="K64" s="102">
        <v>131.88262151245354</v>
      </c>
      <c r="L64" s="102">
        <v>7.1911390698000037</v>
      </c>
      <c r="M64" s="102">
        <v>13.787128758399998</v>
      </c>
      <c r="N64" s="102">
        <v>166.54767813899991</v>
      </c>
      <c r="O64" s="102">
        <v>32.946112139199997</v>
      </c>
      <c r="P64" s="102">
        <v>7.0929000000000002</v>
      </c>
      <c r="Q64" s="102">
        <v>67.907377447199991</v>
      </c>
      <c r="R64" s="102">
        <v>129.61942589700001</v>
      </c>
      <c r="S64" s="102">
        <v>3041.1379539630516</v>
      </c>
      <c r="T64" s="102"/>
    </row>
    <row r="65" spans="1:20" ht="15" x14ac:dyDescent="0.25">
      <c r="A65" s="102" t="s">
        <v>197</v>
      </c>
      <c r="B65" s="102">
        <v>9945.0086180000035</v>
      </c>
      <c r="C65" s="102">
        <v>6757.2029620000039</v>
      </c>
      <c r="D65" s="102">
        <v>622.01996700000007</v>
      </c>
      <c r="E65" s="102">
        <v>345.88490200000012</v>
      </c>
      <c r="F65" s="102">
        <v>867.33369600000026</v>
      </c>
      <c r="G65" s="102">
        <v>84.243514999999988</v>
      </c>
      <c r="H65" s="102">
        <v>8.5988699999999998</v>
      </c>
      <c r="I65" s="102">
        <v>70.682162999999989</v>
      </c>
      <c r="J65" s="102">
        <v>121.02809599999999</v>
      </c>
      <c r="K65" s="102">
        <v>935.00384156719826</v>
      </c>
      <c r="L65" s="102">
        <v>180.75900241020128</v>
      </c>
      <c r="M65" s="102">
        <v>100.51415252119966</v>
      </c>
      <c r="N65" s="102">
        <v>639.57186743039165</v>
      </c>
      <c r="O65" s="102">
        <v>149.24581117400012</v>
      </c>
      <c r="P65" s="102">
        <v>20.330308341000002</v>
      </c>
      <c r="Q65" s="102">
        <v>226.33842235860013</v>
      </c>
      <c r="R65" s="102">
        <v>571.31312716800062</v>
      </c>
      <c r="S65" s="102">
        <v>12768.085150970595</v>
      </c>
      <c r="T65" s="102"/>
    </row>
    <row r="66" spans="1:20" ht="15" x14ac:dyDescent="0.25">
      <c r="A66" s="102" t="s">
        <v>199</v>
      </c>
      <c r="B66" s="102">
        <v>1617.7464689999965</v>
      </c>
      <c r="C66" s="102">
        <v>620.97511400000019</v>
      </c>
      <c r="D66" s="102">
        <v>8.4593959999999999</v>
      </c>
      <c r="E66" s="102">
        <v>31.238659999999999</v>
      </c>
      <c r="F66" s="102">
        <v>109.941057</v>
      </c>
      <c r="G66" s="102">
        <v>21.970035000000003</v>
      </c>
      <c r="H66" s="102">
        <v>1</v>
      </c>
      <c r="I66" s="102">
        <v>13.870000000000001</v>
      </c>
      <c r="J66" s="102">
        <v>16.477800999999999</v>
      </c>
      <c r="K66" s="102">
        <v>49.215720612625894</v>
      </c>
      <c r="L66" s="102">
        <v>2.4583004776000004</v>
      </c>
      <c r="M66" s="102">
        <v>9.0779545960000032</v>
      </c>
      <c r="N66" s="102">
        <v>81.070535431799925</v>
      </c>
      <c r="O66" s="102">
        <v>38.922114005999987</v>
      </c>
      <c r="P66" s="102">
        <v>2.3643000000000001</v>
      </c>
      <c r="Q66" s="102">
        <v>44.414513999999997</v>
      </c>
      <c r="R66" s="102">
        <v>77.783459620500011</v>
      </c>
      <c r="S66" s="102">
        <v>1923.0533677445223</v>
      </c>
      <c r="T66" s="102"/>
    </row>
    <row r="67" spans="1:20" ht="15" x14ac:dyDescent="0.25">
      <c r="A67" s="102" t="s">
        <v>201</v>
      </c>
      <c r="B67" s="102">
        <v>2379.969051</v>
      </c>
      <c r="C67" s="102">
        <v>1397.8098600000005</v>
      </c>
      <c r="D67" s="102">
        <v>2</v>
      </c>
      <c r="E67" s="102">
        <v>68.260677999999999</v>
      </c>
      <c r="F67" s="102">
        <v>200.10360299999999</v>
      </c>
      <c r="G67" s="102">
        <v>37.652617000000014</v>
      </c>
      <c r="H67" s="102">
        <v>2</v>
      </c>
      <c r="I67" s="102">
        <v>16.243582</v>
      </c>
      <c r="J67" s="102">
        <v>34.666970999999997</v>
      </c>
      <c r="K67" s="102">
        <v>169.8008174395633</v>
      </c>
      <c r="L67" s="102">
        <v>0.58120000000000005</v>
      </c>
      <c r="M67" s="102">
        <v>19.836553026800004</v>
      </c>
      <c r="N67" s="102">
        <v>147.55639685219984</v>
      </c>
      <c r="O67" s="102">
        <v>66.705376277199989</v>
      </c>
      <c r="P67" s="102">
        <v>4.7286000000000001</v>
      </c>
      <c r="Q67" s="102">
        <v>52.015198280399993</v>
      </c>
      <c r="R67" s="102">
        <v>163.64543660549992</v>
      </c>
      <c r="S67" s="102">
        <v>3004.8386294816632</v>
      </c>
      <c r="T67" s="102"/>
    </row>
    <row r="68" spans="1:20" ht="15" x14ac:dyDescent="0.25">
      <c r="A68" s="102" t="s">
        <v>203</v>
      </c>
      <c r="B68" s="102">
        <v>1364.3735120000003</v>
      </c>
      <c r="C68" s="102">
        <v>398.09876200000031</v>
      </c>
      <c r="D68" s="102">
        <v>6</v>
      </c>
      <c r="E68" s="102">
        <v>30.556465000000006</v>
      </c>
      <c r="F68" s="102">
        <v>88.310769999999991</v>
      </c>
      <c r="G68" s="102">
        <v>6.4298929999999999</v>
      </c>
      <c r="H68" s="102">
        <v>1</v>
      </c>
      <c r="I68" s="102">
        <v>2.4607000000000001</v>
      </c>
      <c r="J68" s="102">
        <v>11.919878000000001</v>
      </c>
      <c r="K68" s="102">
        <v>23.427563778488846</v>
      </c>
      <c r="L68" s="102">
        <v>1.7436</v>
      </c>
      <c r="M68" s="102">
        <v>8.8797087290000025</v>
      </c>
      <c r="N68" s="102">
        <v>65.120361798000047</v>
      </c>
      <c r="O68" s="102">
        <v>11.3911984388</v>
      </c>
      <c r="P68" s="102">
        <v>2.3643000000000001</v>
      </c>
      <c r="Q68" s="102">
        <v>7.8796535399999996</v>
      </c>
      <c r="R68" s="102">
        <v>56.267784099000011</v>
      </c>
      <c r="S68" s="102">
        <v>1541.4476823832892</v>
      </c>
      <c r="T68" s="102"/>
    </row>
    <row r="69" spans="1:20" ht="15" x14ac:dyDescent="0.25">
      <c r="A69" s="102" t="s">
        <v>205</v>
      </c>
      <c r="B69" s="102">
        <v>1365.595190000002</v>
      </c>
      <c r="C69" s="102">
        <v>1311.4581450000007</v>
      </c>
      <c r="D69" s="102">
        <v>0.88</v>
      </c>
      <c r="E69" s="102">
        <v>25.368100000000002</v>
      </c>
      <c r="F69" s="102">
        <v>102.717202</v>
      </c>
      <c r="G69" s="102">
        <v>13.66394</v>
      </c>
      <c r="H69" s="102">
        <v>3</v>
      </c>
      <c r="I69" s="102">
        <v>11.554188999999999</v>
      </c>
      <c r="J69" s="102">
        <v>6</v>
      </c>
      <c r="K69" s="102">
        <v>255.78968215385839</v>
      </c>
      <c r="L69" s="102">
        <v>0.25572800000000001</v>
      </c>
      <c r="M69" s="102">
        <v>7.3719698600000036</v>
      </c>
      <c r="N69" s="102">
        <v>75.743664754799951</v>
      </c>
      <c r="O69" s="102">
        <v>24.207036104</v>
      </c>
      <c r="P69" s="102">
        <v>7.0929000000000002</v>
      </c>
      <c r="Q69" s="102">
        <v>36.998824015800004</v>
      </c>
      <c r="R69" s="102">
        <v>28.323000000000004</v>
      </c>
      <c r="S69" s="102">
        <v>1801.3779948884603</v>
      </c>
      <c r="T69" s="102"/>
    </row>
    <row r="70" spans="1:20" ht="15" x14ac:dyDescent="0.25">
      <c r="A70" s="102" t="s">
        <v>207</v>
      </c>
      <c r="B70" s="102">
        <v>2373.4994099999976</v>
      </c>
      <c r="C70" s="102">
        <v>1163.7731980000001</v>
      </c>
      <c r="D70" s="102">
        <v>0</v>
      </c>
      <c r="E70" s="102">
        <v>66.238415000000018</v>
      </c>
      <c r="F70" s="102">
        <v>183.02654099999998</v>
      </c>
      <c r="G70" s="102">
        <v>5.284173</v>
      </c>
      <c r="H70" s="102">
        <v>1.296983</v>
      </c>
      <c r="I70" s="102">
        <v>32.695259</v>
      </c>
      <c r="J70" s="102">
        <v>32.479320000000001</v>
      </c>
      <c r="K70" s="102">
        <v>117.43569015524956</v>
      </c>
      <c r="L70" s="102">
        <v>0</v>
      </c>
      <c r="M70" s="102">
        <v>19.248883399000011</v>
      </c>
      <c r="N70" s="102">
        <v>134.96377133339965</v>
      </c>
      <c r="O70" s="102">
        <v>9.3614408867999988</v>
      </c>
      <c r="P70" s="102">
        <v>3.0664569069000001</v>
      </c>
      <c r="Q70" s="102">
        <v>104.69675836980004</v>
      </c>
      <c r="R70" s="102">
        <v>153.31863005999995</v>
      </c>
      <c r="S70" s="102">
        <v>2915.5910411111468</v>
      </c>
      <c r="T70" s="102"/>
    </row>
    <row r="71" spans="1:20" ht="15" x14ac:dyDescent="0.25">
      <c r="A71" s="102" t="s">
        <v>209</v>
      </c>
      <c r="B71" s="102">
        <v>3225.224357999999</v>
      </c>
      <c r="C71" s="102">
        <v>1352.0067709999989</v>
      </c>
      <c r="D71" s="102">
        <v>79.263559999999984</v>
      </c>
      <c r="E71" s="102">
        <v>52.879080999999999</v>
      </c>
      <c r="F71" s="102">
        <v>298.34132</v>
      </c>
      <c r="G71" s="102">
        <v>41.553032999999992</v>
      </c>
      <c r="H71" s="102">
        <v>2.5</v>
      </c>
      <c r="I71" s="102">
        <v>21.828378999999998</v>
      </c>
      <c r="J71" s="102">
        <v>55.934770999999998</v>
      </c>
      <c r="K71" s="102">
        <v>118.89084767003432</v>
      </c>
      <c r="L71" s="102">
        <v>23.033990536000022</v>
      </c>
      <c r="M71" s="102">
        <v>15.366660938599994</v>
      </c>
      <c r="N71" s="102">
        <v>219.99688936800038</v>
      </c>
      <c r="O71" s="102">
        <v>73.615353262800014</v>
      </c>
      <c r="P71" s="102">
        <v>5.9107500000000002</v>
      </c>
      <c r="Q71" s="102">
        <v>69.8988352338</v>
      </c>
      <c r="R71" s="102">
        <v>264.04008650549969</v>
      </c>
      <c r="S71" s="102">
        <v>4015.9777715147334</v>
      </c>
      <c r="T71" s="102"/>
    </row>
    <row r="72" spans="1:20" ht="15" x14ac:dyDescent="0.25">
      <c r="A72" s="102" t="s">
        <v>211</v>
      </c>
      <c r="B72" s="102">
        <v>1851.1643090000055</v>
      </c>
      <c r="C72" s="102">
        <v>1050.1087019999998</v>
      </c>
      <c r="D72" s="102">
        <v>0</v>
      </c>
      <c r="E72" s="102">
        <v>63.33169199999999</v>
      </c>
      <c r="F72" s="102">
        <v>174.52011899999994</v>
      </c>
      <c r="G72" s="102">
        <v>22.093893999999999</v>
      </c>
      <c r="H72" s="102">
        <v>1.9520299999999999</v>
      </c>
      <c r="I72" s="102">
        <v>30</v>
      </c>
      <c r="J72" s="102">
        <v>22.312110000000001</v>
      </c>
      <c r="K72" s="102">
        <v>124.95673477456478</v>
      </c>
      <c r="L72" s="102">
        <v>0</v>
      </c>
      <c r="M72" s="102">
        <v>18.404189695200007</v>
      </c>
      <c r="N72" s="102">
        <v>128.69113575059964</v>
      </c>
      <c r="O72" s="102">
        <v>39.141542610399995</v>
      </c>
      <c r="P72" s="102">
        <v>4.6151845289999995</v>
      </c>
      <c r="Q72" s="102">
        <v>96.066000000000031</v>
      </c>
      <c r="R72" s="102">
        <v>105.32431525500003</v>
      </c>
      <c r="S72" s="102">
        <v>2368.36341161477</v>
      </c>
      <c r="T72" s="102"/>
    </row>
    <row r="73" spans="1:20" ht="15" x14ac:dyDescent="0.25">
      <c r="A73" s="102" t="s">
        <v>213</v>
      </c>
      <c r="B73" s="102">
        <v>7553.7791899999938</v>
      </c>
      <c r="C73" s="102">
        <v>3077.0121840000006</v>
      </c>
      <c r="D73" s="102">
        <v>149.98018099999999</v>
      </c>
      <c r="E73" s="102">
        <v>192.59508200000005</v>
      </c>
      <c r="F73" s="102">
        <v>591.21076800000003</v>
      </c>
      <c r="G73" s="102">
        <v>72.773130999999978</v>
      </c>
      <c r="H73" s="102">
        <v>5.4439469999999996</v>
      </c>
      <c r="I73" s="102">
        <v>56.531590999999992</v>
      </c>
      <c r="J73" s="102">
        <v>115.55100599999999</v>
      </c>
      <c r="K73" s="102">
        <v>257.85013221618141</v>
      </c>
      <c r="L73" s="102">
        <v>43.584240598599969</v>
      </c>
      <c r="M73" s="102">
        <v>55.968130829199886</v>
      </c>
      <c r="N73" s="102">
        <v>435.95882032319645</v>
      </c>
      <c r="O73" s="102">
        <v>128.92487887960013</v>
      </c>
      <c r="P73" s="102">
        <v>12.8711238921</v>
      </c>
      <c r="Q73" s="102">
        <v>181.02546070020011</v>
      </c>
      <c r="R73" s="102">
        <v>545.45852382300052</v>
      </c>
      <c r="S73" s="102">
        <v>9215.4205012620714</v>
      </c>
      <c r="T73" s="102"/>
    </row>
    <row r="74" spans="1:20" ht="15" x14ac:dyDescent="0.25">
      <c r="A74" s="102" t="s">
        <v>214</v>
      </c>
      <c r="B74" s="102">
        <v>5120.0054619999901</v>
      </c>
      <c r="C74" s="102">
        <v>2103.0750379999981</v>
      </c>
      <c r="D74" s="102">
        <v>377.7222289999998</v>
      </c>
      <c r="E74" s="102">
        <v>79.744445999999996</v>
      </c>
      <c r="F74" s="102">
        <v>414.82223099999993</v>
      </c>
      <c r="G74" s="102">
        <v>58.122222999999991</v>
      </c>
      <c r="H74" s="102">
        <v>7.822222</v>
      </c>
      <c r="I74" s="102">
        <v>37.772224000000001</v>
      </c>
      <c r="J74" s="102">
        <v>92.027774000000022</v>
      </c>
      <c r="K74" s="102">
        <v>180.35366213868642</v>
      </c>
      <c r="L74" s="102">
        <v>109.76607974739962</v>
      </c>
      <c r="M74" s="102">
        <v>23.173736007600024</v>
      </c>
      <c r="N74" s="102">
        <v>305.88991313939982</v>
      </c>
      <c r="O74" s="102">
        <v>102.9693302668001</v>
      </c>
      <c r="P74" s="102">
        <v>18.494079474599999</v>
      </c>
      <c r="Q74" s="102">
        <v>120.95421569280006</v>
      </c>
      <c r="R74" s="102">
        <v>434.41710716700027</v>
      </c>
      <c r="S74" s="102">
        <v>6416.0235856342761</v>
      </c>
      <c r="T74" s="102"/>
    </row>
    <row r="75" spans="1:20" ht="15" x14ac:dyDescent="0.25">
      <c r="A75" s="102" t="s">
        <v>215</v>
      </c>
      <c r="B75" s="102">
        <v>6373.6642060000131</v>
      </c>
      <c r="C75" s="102">
        <v>3261.0839530000076</v>
      </c>
      <c r="D75" s="102">
        <v>11.715899</v>
      </c>
      <c r="E75" s="102">
        <v>166.599144</v>
      </c>
      <c r="F75" s="102">
        <v>537.71037999999999</v>
      </c>
      <c r="G75" s="102">
        <v>72.094251999999997</v>
      </c>
      <c r="H75" s="102">
        <v>7.6413789999999997</v>
      </c>
      <c r="I75" s="102">
        <v>67.886336999999997</v>
      </c>
      <c r="J75" s="102">
        <v>91.165630000000007</v>
      </c>
      <c r="K75" s="102">
        <v>347.33568461068467</v>
      </c>
      <c r="L75" s="102">
        <v>3.4046402493999999</v>
      </c>
      <c r="M75" s="102">
        <v>48.413711246399942</v>
      </c>
      <c r="N75" s="102">
        <v>396.50763421199764</v>
      </c>
      <c r="O75" s="102">
        <v>127.72217684320015</v>
      </c>
      <c r="P75" s="102">
        <v>18.0665123697</v>
      </c>
      <c r="Q75" s="102">
        <v>217.38562834140023</v>
      </c>
      <c r="R75" s="102">
        <v>430.34735641500026</v>
      </c>
      <c r="S75" s="102">
        <v>7962.8475502877964</v>
      </c>
      <c r="T75" s="102"/>
    </row>
    <row r="76" spans="1:20" ht="15" x14ac:dyDescent="0.25">
      <c r="A76" s="102" t="s">
        <v>217</v>
      </c>
      <c r="B76" s="102">
        <v>5298.5709430000024</v>
      </c>
      <c r="C76" s="102">
        <v>1128.5716910000003</v>
      </c>
      <c r="D76" s="102">
        <v>104.701111</v>
      </c>
      <c r="E76" s="102">
        <v>106.80546400000003</v>
      </c>
      <c r="F76" s="102">
        <v>431.95226700000001</v>
      </c>
      <c r="G76" s="102">
        <v>27.987176999999996</v>
      </c>
      <c r="H76" s="102">
        <v>6.5</v>
      </c>
      <c r="I76" s="102">
        <v>20.526423000000001</v>
      </c>
      <c r="J76" s="102">
        <v>48.931811000000003</v>
      </c>
      <c r="K76" s="102">
        <v>48.904270223116448</v>
      </c>
      <c r="L76" s="102">
        <v>30.42614285660003</v>
      </c>
      <c r="M76" s="102">
        <v>31.037667838400036</v>
      </c>
      <c r="N76" s="102">
        <v>318.52160168579917</v>
      </c>
      <c r="O76" s="102">
        <v>49.582082773199993</v>
      </c>
      <c r="P76" s="102">
        <v>15.36795</v>
      </c>
      <c r="Q76" s="102">
        <v>65.729711730599988</v>
      </c>
      <c r="R76" s="102">
        <v>230.98261382549984</v>
      </c>
      <c r="S76" s="102">
        <v>6089.1229839332182</v>
      </c>
      <c r="T76" s="102"/>
    </row>
    <row r="77" spans="1:20" ht="15" x14ac:dyDescent="0.25">
      <c r="A77" s="102" t="s">
        <v>218</v>
      </c>
      <c r="B77" s="102">
        <v>3717.6403420000015</v>
      </c>
      <c r="C77" s="102">
        <v>3597.1406599999996</v>
      </c>
      <c r="D77" s="102">
        <v>14.225578000000001</v>
      </c>
      <c r="E77" s="102">
        <v>223.81626700000004</v>
      </c>
      <c r="F77" s="102">
        <v>372.61152000000016</v>
      </c>
      <c r="G77" s="102">
        <v>39.394341999999995</v>
      </c>
      <c r="H77" s="102">
        <v>0</v>
      </c>
      <c r="I77" s="102">
        <v>15.561038</v>
      </c>
      <c r="J77" s="102">
        <v>31.076968999999998</v>
      </c>
      <c r="K77" s="102">
        <v>705.61874936759602</v>
      </c>
      <c r="L77" s="102">
        <v>4.1339529667999999</v>
      </c>
      <c r="M77" s="102">
        <v>65.041007190199835</v>
      </c>
      <c r="N77" s="102">
        <v>274.76373484800041</v>
      </c>
      <c r="O77" s="102">
        <v>69.791016287200009</v>
      </c>
      <c r="P77" s="102">
        <v>0</v>
      </c>
      <c r="Q77" s="102">
        <v>49.829555883599987</v>
      </c>
      <c r="R77" s="102">
        <v>146.6988321645</v>
      </c>
      <c r="S77" s="102">
        <v>5033.5171907078975</v>
      </c>
      <c r="T77" s="102"/>
    </row>
    <row r="78" spans="1:20" ht="15" x14ac:dyDescent="0.25">
      <c r="A78" s="102" t="s">
        <v>219</v>
      </c>
      <c r="B78" s="102">
        <v>493.17843600000009</v>
      </c>
      <c r="C78" s="102">
        <v>423.43164100000024</v>
      </c>
      <c r="D78" s="102">
        <v>57.014229</v>
      </c>
      <c r="E78" s="102">
        <v>5.4605360000000003</v>
      </c>
      <c r="F78" s="102">
        <v>52.001215999999999</v>
      </c>
      <c r="G78" s="102">
        <v>9.4708930000000002</v>
      </c>
      <c r="H78" s="102">
        <v>0</v>
      </c>
      <c r="I78" s="102">
        <v>3.3962919999999999</v>
      </c>
      <c r="J78" s="102">
        <v>3</v>
      </c>
      <c r="K78" s="102">
        <v>74.215196314656367</v>
      </c>
      <c r="L78" s="102">
        <v>16.5683349474</v>
      </c>
      <c r="M78" s="102">
        <v>1.5868317616000001</v>
      </c>
      <c r="N78" s="102">
        <v>38.345696678400031</v>
      </c>
      <c r="O78" s="102">
        <v>16.7786340388</v>
      </c>
      <c r="P78" s="102">
        <v>0</v>
      </c>
      <c r="Q78" s="102">
        <v>10.8756062424</v>
      </c>
      <c r="R78" s="102">
        <v>14.1615</v>
      </c>
      <c r="S78" s="102">
        <v>665.71023598325644</v>
      </c>
      <c r="T78" s="102"/>
    </row>
    <row r="79" spans="1:20" ht="15" x14ac:dyDescent="0.25">
      <c r="A79" s="102" t="s">
        <v>220</v>
      </c>
      <c r="B79" s="102">
        <v>3785.8395700000024</v>
      </c>
      <c r="C79" s="102">
        <v>1965.321884999998</v>
      </c>
      <c r="D79" s="102">
        <v>1.0675460000000001</v>
      </c>
      <c r="E79" s="102">
        <v>64.020912999999993</v>
      </c>
      <c r="F79" s="102">
        <v>472.57020000000011</v>
      </c>
      <c r="G79" s="102">
        <v>51.548741999999997</v>
      </c>
      <c r="H79" s="102">
        <v>3.9999989999999999</v>
      </c>
      <c r="I79" s="102">
        <v>63.919825999999993</v>
      </c>
      <c r="J79" s="102">
        <v>68.965479999999985</v>
      </c>
      <c r="K79" s="102">
        <v>216.04352795328202</v>
      </c>
      <c r="L79" s="102">
        <v>0.31022886760000007</v>
      </c>
      <c r="M79" s="102">
        <v>18.604477317800008</v>
      </c>
      <c r="N79" s="102">
        <v>348.47326547999859</v>
      </c>
      <c r="O79" s="102">
        <v>91.323751327200043</v>
      </c>
      <c r="P79" s="102">
        <v>9.4571976357</v>
      </c>
      <c r="Q79" s="102">
        <v>204.68406681720015</v>
      </c>
      <c r="R79" s="102">
        <v>325.55154833999995</v>
      </c>
      <c r="S79" s="102">
        <v>5000.2876337387834</v>
      </c>
      <c r="T79" s="102"/>
    </row>
    <row r="80" spans="1:20" ht="15" x14ac:dyDescent="0.25">
      <c r="A80" s="102" t="s">
        <v>222</v>
      </c>
      <c r="B80" s="102">
        <v>2024.0852169999989</v>
      </c>
      <c r="C80" s="102">
        <v>795.92534199999989</v>
      </c>
      <c r="D80" s="102">
        <v>24.507179999999998</v>
      </c>
      <c r="E80" s="102">
        <v>95.031334999999984</v>
      </c>
      <c r="F80" s="102">
        <v>192.71207100000012</v>
      </c>
      <c r="G80" s="102">
        <v>16.216286</v>
      </c>
      <c r="H80" s="102">
        <v>2.5299160000000001</v>
      </c>
      <c r="I80" s="102">
        <v>1</v>
      </c>
      <c r="J80" s="102">
        <v>22.328045000000003</v>
      </c>
      <c r="K80" s="102">
        <v>63.712224238487146</v>
      </c>
      <c r="L80" s="102">
        <v>7.121786508000004</v>
      </c>
      <c r="M80" s="102">
        <v>27.616105951000037</v>
      </c>
      <c r="N80" s="102">
        <v>142.10588115539969</v>
      </c>
      <c r="O80" s="102">
        <v>28.728772277599994</v>
      </c>
      <c r="P80" s="102">
        <v>5.9814803988000005</v>
      </c>
      <c r="Q80" s="102">
        <v>3.2021999999999999</v>
      </c>
      <c r="R80" s="102">
        <v>105.39953642250003</v>
      </c>
      <c r="S80" s="102">
        <v>2407.9532039517858</v>
      </c>
      <c r="T80" s="102"/>
    </row>
    <row r="81" spans="1:20" ht="15" x14ac:dyDescent="0.25">
      <c r="A81" s="102" t="s">
        <v>224</v>
      </c>
      <c r="B81" s="102">
        <v>6546.0198129999981</v>
      </c>
      <c r="C81" s="102">
        <v>6327.9493899999852</v>
      </c>
      <c r="D81" s="102">
        <v>496.91731199999987</v>
      </c>
      <c r="E81" s="102">
        <v>125.06484599999995</v>
      </c>
      <c r="F81" s="102">
        <v>852.94492400000036</v>
      </c>
      <c r="G81" s="102">
        <v>126.338621</v>
      </c>
      <c r="H81" s="102">
        <v>10.508772000000002</v>
      </c>
      <c r="I81" s="102">
        <v>45.319310000000002</v>
      </c>
      <c r="J81" s="102">
        <v>84.228982999999999</v>
      </c>
      <c r="K81" s="102">
        <v>1235.7992872426951</v>
      </c>
      <c r="L81" s="102">
        <v>144.40417086720001</v>
      </c>
      <c r="M81" s="102">
        <v>36.343844247600018</v>
      </c>
      <c r="N81" s="102">
        <v>628.96158695759254</v>
      </c>
      <c r="O81" s="102">
        <v>223.82150096360047</v>
      </c>
      <c r="P81" s="102">
        <v>24.845889639600003</v>
      </c>
      <c r="Q81" s="102">
        <v>145.12149448200006</v>
      </c>
      <c r="R81" s="102">
        <v>397.60291425150012</v>
      </c>
      <c r="S81" s="102">
        <v>9382.9205016517863</v>
      </c>
      <c r="T81" s="102"/>
    </row>
    <row r="82" spans="1:20" ht="15" x14ac:dyDescent="0.25">
      <c r="A82" s="102" t="s">
        <v>225</v>
      </c>
      <c r="B82" s="102">
        <v>4505.6528430000035</v>
      </c>
      <c r="C82" s="102">
        <v>606.84821599999975</v>
      </c>
      <c r="D82" s="102">
        <v>61.491619999999998</v>
      </c>
      <c r="E82" s="102">
        <v>46.325196999999996</v>
      </c>
      <c r="F82" s="102">
        <v>352.50910700000003</v>
      </c>
      <c r="G82" s="102">
        <v>26.033888000000001</v>
      </c>
      <c r="H82" s="102">
        <v>2.0111730000000003</v>
      </c>
      <c r="I82" s="102">
        <v>18.145251999999999</v>
      </c>
      <c r="J82" s="102">
        <v>61.992125999999992</v>
      </c>
      <c r="K82" s="102">
        <v>16.850562774664372</v>
      </c>
      <c r="L82" s="102">
        <v>17.869464771999994</v>
      </c>
      <c r="M82" s="102">
        <v>13.462102248199999</v>
      </c>
      <c r="N82" s="102">
        <v>259.94021550180065</v>
      </c>
      <c r="O82" s="102">
        <v>46.121635980800001</v>
      </c>
      <c r="P82" s="102">
        <v>4.7550163238999996</v>
      </c>
      <c r="Q82" s="102">
        <v>58.104725954399996</v>
      </c>
      <c r="R82" s="102">
        <v>292.63383078299989</v>
      </c>
      <c r="S82" s="102">
        <v>5215.3903973387687</v>
      </c>
      <c r="T82" s="102"/>
    </row>
    <row r="83" spans="1:20" ht="15" x14ac:dyDescent="0.25">
      <c r="A83" s="102" t="s">
        <v>226</v>
      </c>
      <c r="B83" s="102">
        <v>1418.2488639999956</v>
      </c>
      <c r="C83" s="102">
        <v>133.37258</v>
      </c>
      <c r="D83" s="102">
        <v>13.783728</v>
      </c>
      <c r="E83" s="102">
        <v>13.57306</v>
      </c>
      <c r="F83" s="102">
        <v>110.260368</v>
      </c>
      <c r="G83" s="102">
        <v>5.7206500000000009</v>
      </c>
      <c r="H83" s="102">
        <v>1</v>
      </c>
      <c r="I83" s="102">
        <v>7.9073920000000006</v>
      </c>
      <c r="J83" s="102">
        <v>13.945558000000002</v>
      </c>
      <c r="K83" s="102">
        <v>2.5670597385198883</v>
      </c>
      <c r="L83" s="102">
        <v>4.0055513567999999</v>
      </c>
      <c r="M83" s="102">
        <v>3.9443312360000005</v>
      </c>
      <c r="N83" s="102">
        <v>81.305995363199926</v>
      </c>
      <c r="O83" s="102">
        <v>10.13470354</v>
      </c>
      <c r="P83" s="102">
        <v>2.3643000000000001</v>
      </c>
      <c r="Q83" s="102">
        <v>25.321050662399998</v>
      </c>
      <c r="R83" s="102">
        <v>65.83000653900001</v>
      </c>
      <c r="S83" s="102">
        <v>1613.7218624359155</v>
      </c>
      <c r="T83" s="102"/>
    </row>
    <row r="84" spans="1:20" ht="15" x14ac:dyDescent="0.25">
      <c r="A84" s="102" t="s">
        <v>227</v>
      </c>
      <c r="B84" s="102">
        <v>3308.0298620000026</v>
      </c>
      <c r="C84" s="102">
        <v>2450.0664270000016</v>
      </c>
      <c r="D84" s="102">
        <v>9.8095030000000012</v>
      </c>
      <c r="E84" s="102">
        <v>112.44826899999998</v>
      </c>
      <c r="F84" s="102">
        <v>495.82913500000012</v>
      </c>
      <c r="G84" s="102">
        <v>76.518521000000007</v>
      </c>
      <c r="H84" s="102">
        <v>8.1762879999999996</v>
      </c>
      <c r="I84" s="102">
        <v>79.725991000000022</v>
      </c>
      <c r="J84" s="102">
        <v>40.033663000000004</v>
      </c>
      <c r="K84" s="102">
        <v>385.1019694553836</v>
      </c>
      <c r="L84" s="102">
        <v>2.8506415717999998</v>
      </c>
      <c r="M84" s="102">
        <v>32.677466971400044</v>
      </c>
      <c r="N84" s="102">
        <v>365.62440414899845</v>
      </c>
      <c r="O84" s="102">
        <v>135.56021180360017</v>
      </c>
      <c r="P84" s="102">
        <v>19.331197718400002</v>
      </c>
      <c r="Q84" s="102">
        <v>255.29856838020024</v>
      </c>
      <c r="R84" s="102">
        <v>188.97890619149987</v>
      </c>
      <c r="S84" s="102">
        <v>4693.4532282412847</v>
      </c>
      <c r="T84" s="102"/>
    </row>
    <row r="85" spans="1:20" ht="15" x14ac:dyDescent="0.25">
      <c r="A85" s="102" t="s">
        <v>229</v>
      </c>
      <c r="B85" s="102">
        <v>3478.912380999971</v>
      </c>
      <c r="C85" s="102">
        <v>3274.9493979999961</v>
      </c>
      <c r="D85" s="102">
        <v>2</v>
      </c>
      <c r="E85" s="102">
        <v>15.847193000000004</v>
      </c>
      <c r="F85" s="102">
        <v>411.55031099999974</v>
      </c>
      <c r="G85" s="102">
        <v>77.633579000000012</v>
      </c>
      <c r="H85" s="102">
        <v>2</v>
      </c>
      <c r="I85" s="102">
        <v>40.711048999999996</v>
      </c>
      <c r="J85" s="102">
        <v>32.903421000000002</v>
      </c>
      <c r="K85" s="102">
        <v>638.04389271612024</v>
      </c>
      <c r="L85" s="102">
        <v>0.58120000000000005</v>
      </c>
      <c r="M85" s="102">
        <v>4.6051942858000006</v>
      </c>
      <c r="N85" s="102">
        <v>303.47719933139956</v>
      </c>
      <c r="O85" s="102">
        <v>137.53564855640016</v>
      </c>
      <c r="P85" s="102">
        <v>4.7286000000000001</v>
      </c>
      <c r="Q85" s="102">
        <v>130.36492110780006</v>
      </c>
      <c r="R85" s="102">
        <v>155.32059883049996</v>
      </c>
      <c r="S85" s="102">
        <v>4853.5696358279911</v>
      </c>
      <c r="T85" s="102"/>
    </row>
    <row r="86" spans="1:20" ht="15" x14ac:dyDescent="0.25">
      <c r="A86" s="102" t="s">
        <v>230</v>
      </c>
      <c r="B86" s="102">
        <v>1661.3254189999986</v>
      </c>
      <c r="C86" s="102">
        <v>187.88168400000001</v>
      </c>
      <c r="D86" s="102">
        <v>3</v>
      </c>
      <c r="E86" s="102">
        <v>15.86</v>
      </c>
      <c r="F86" s="102">
        <v>99.097452000000018</v>
      </c>
      <c r="G86" s="102">
        <v>5.3106179999999998</v>
      </c>
      <c r="H86" s="102">
        <v>1</v>
      </c>
      <c r="I86" s="102">
        <v>1</v>
      </c>
      <c r="J86" s="102">
        <v>18.127544</v>
      </c>
      <c r="K86" s="102">
        <v>4.3606035081833294</v>
      </c>
      <c r="L86" s="102">
        <v>0.87180000000000013</v>
      </c>
      <c r="M86" s="102">
        <v>4.6089160000000007</v>
      </c>
      <c r="N86" s="102">
        <v>73.074461104800008</v>
      </c>
      <c r="O86" s="102">
        <v>9.4082908488000001</v>
      </c>
      <c r="P86" s="102">
        <v>2.3643000000000001</v>
      </c>
      <c r="Q86" s="102">
        <v>3.2021999999999999</v>
      </c>
      <c r="R86" s="102">
        <v>85.571071452000012</v>
      </c>
      <c r="S86" s="102">
        <v>1844.7870619137821</v>
      </c>
      <c r="T86" s="102"/>
    </row>
    <row r="87" spans="1:20" ht="15" x14ac:dyDescent="0.25">
      <c r="A87" s="102" t="s">
        <v>231</v>
      </c>
      <c r="B87" s="102">
        <v>2589.431565999997</v>
      </c>
      <c r="C87" s="102">
        <v>1170.8504370000001</v>
      </c>
      <c r="D87" s="102">
        <v>2.8120349999999998</v>
      </c>
      <c r="E87" s="102">
        <v>56.375426000000004</v>
      </c>
      <c r="F87" s="102">
        <v>231.32544100000001</v>
      </c>
      <c r="G87" s="102">
        <v>24.309404999999995</v>
      </c>
      <c r="H87" s="102">
        <v>2.2655370000000001</v>
      </c>
      <c r="I87" s="102">
        <v>19.974451999999999</v>
      </c>
      <c r="J87" s="102">
        <v>27.658922999999998</v>
      </c>
      <c r="K87" s="102">
        <v>108.50923998012982</v>
      </c>
      <c r="L87" s="102">
        <v>0.81717737099999999</v>
      </c>
      <c r="M87" s="102">
        <v>16.382698795599996</v>
      </c>
      <c r="N87" s="102">
        <v>170.57938019339994</v>
      </c>
      <c r="O87" s="102">
        <v>43.06654189799999</v>
      </c>
      <c r="P87" s="102">
        <v>5.3564091291000002</v>
      </c>
      <c r="Q87" s="102">
        <v>63.962190194399987</v>
      </c>
      <c r="R87" s="102">
        <v>130.56394602150002</v>
      </c>
      <c r="S87" s="102">
        <v>3128.6691495831269</v>
      </c>
      <c r="T87" s="102"/>
    </row>
    <row r="88" spans="1:20" ht="15" x14ac:dyDescent="0.25">
      <c r="A88" s="102" t="s">
        <v>232</v>
      </c>
      <c r="B88" s="102">
        <v>4167.0345350000007</v>
      </c>
      <c r="C88" s="102">
        <v>4019.0664679999977</v>
      </c>
      <c r="D88" s="102">
        <v>70.683892999999983</v>
      </c>
      <c r="E88" s="102">
        <v>157.34414599999999</v>
      </c>
      <c r="F88" s="102">
        <v>422.18314599999991</v>
      </c>
      <c r="G88" s="102">
        <v>41.245386000000003</v>
      </c>
      <c r="H88" s="102">
        <v>6.3839730000000001</v>
      </c>
      <c r="I88" s="102">
        <v>55.939658000000001</v>
      </c>
      <c r="J88" s="102">
        <v>69.45438200000001</v>
      </c>
      <c r="K88" s="102">
        <v>787.84152131790313</v>
      </c>
      <c r="L88" s="102">
        <v>20.540739305800013</v>
      </c>
      <c r="M88" s="102">
        <v>45.724208827599966</v>
      </c>
      <c r="N88" s="102">
        <v>311.31785186039968</v>
      </c>
      <c r="O88" s="102">
        <v>73.070325837600009</v>
      </c>
      <c r="P88" s="102">
        <v>15.093627363900001</v>
      </c>
      <c r="Q88" s="102">
        <v>179.12997284760013</v>
      </c>
      <c r="R88" s="102">
        <v>327.85941023099991</v>
      </c>
      <c r="S88" s="102">
        <v>5927.6121925918033</v>
      </c>
      <c r="T88" s="102"/>
    </row>
    <row r="89" spans="1:20" ht="15" x14ac:dyDescent="0.25">
      <c r="A89" s="102" t="s">
        <v>234</v>
      </c>
      <c r="B89" s="102">
        <v>1454.9091279999996</v>
      </c>
      <c r="C89" s="102">
        <v>824.38775299999986</v>
      </c>
      <c r="D89" s="102">
        <v>0</v>
      </c>
      <c r="E89" s="102">
        <v>14.821429</v>
      </c>
      <c r="F89" s="102">
        <v>236.26530399999999</v>
      </c>
      <c r="G89" s="102">
        <v>6.5969389999999999</v>
      </c>
      <c r="H89" s="102">
        <v>0</v>
      </c>
      <c r="I89" s="102">
        <v>11.882654</v>
      </c>
      <c r="J89" s="102">
        <v>18.688775999999997</v>
      </c>
      <c r="K89" s="102">
        <v>95.462123039711514</v>
      </c>
      <c r="L89" s="102">
        <v>0</v>
      </c>
      <c r="M89" s="102">
        <v>4.3071072674000002</v>
      </c>
      <c r="N89" s="102">
        <v>174.22203516959996</v>
      </c>
      <c r="O89" s="102">
        <v>11.6871371324</v>
      </c>
      <c r="P89" s="102">
        <v>0</v>
      </c>
      <c r="Q89" s="102">
        <v>38.050634638799998</v>
      </c>
      <c r="R89" s="102">
        <v>88.220367108000019</v>
      </c>
      <c r="S89" s="102">
        <v>1866.8585323559109</v>
      </c>
      <c r="T89" s="102"/>
    </row>
    <row r="90" spans="1:20" ht="15" x14ac:dyDescent="0.25">
      <c r="A90" s="102" t="s">
        <v>235</v>
      </c>
      <c r="B90" s="102">
        <v>4032.961510999995</v>
      </c>
      <c r="C90" s="102">
        <v>3924.0383670000001</v>
      </c>
      <c r="D90" s="102">
        <v>80.805487000000014</v>
      </c>
      <c r="E90" s="102">
        <v>50.558217999999997</v>
      </c>
      <c r="F90" s="102">
        <v>405.11660199999989</v>
      </c>
      <c r="G90" s="102">
        <v>37.349730000000015</v>
      </c>
      <c r="H90" s="102">
        <v>5.9431820000000002</v>
      </c>
      <c r="I90" s="102">
        <v>31.940199</v>
      </c>
      <c r="J90" s="102">
        <v>33.690033</v>
      </c>
      <c r="K90" s="102">
        <v>776.94663405320489</v>
      </c>
      <c r="L90" s="102">
        <v>23.482074522200016</v>
      </c>
      <c r="M90" s="102">
        <v>14.692218150799997</v>
      </c>
      <c r="N90" s="102">
        <v>298.73298231479981</v>
      </c>
      <c r="O90" s="102">
        <v>66.16878166799998</v>
      </c>
      <c r="P90" s="102">
        <v>14.051465202599999</v>
      </c>
      <c r="Q90" s="102">
        <v>102.27890523780003</v>
      </c>
      <c r="R90" s="102">
        <v>159.03380077649996</v>
      </c>
      <c r="S90" s="102">
        <v>5488.3483729258996</v>
      </c>
      <c r="T90" s="102"/>
    </row>
    <row r="91" spans="1:20" ht="15" x14ac:dyDescent="0.25">
      <c r="A91" s="102" t="s">
        <v>236</v>
      </c>
      <c r="B91" s="102">
        <v>2237.6529060000003</v>
      </c>
      <c r="C91" s="102">
        <v>753.51901499999985</v>
      </c>
      <c r="D91" s="102">
        <v>18.905462999999997</v>
      </c>
      <c r="E91" s="102">
        <v>52.675060999999999</v>
      </c>
      <c r="F91" s="102">
        <v>158.11613399999996</v>
      </c>
      <c r="G91" s="102">
        <v>10.996094000000001</v>
      </c>
      <c r="H91" s="102">
        <v>0</v>
      </c>
      <c r="I91" s="102">
        <v>15.075387999999998</v>
      </c>
      <c r="J91" s="102">
        <v>23.380994000000001</v>
      </c>
      <c r="K91" s="102">
        <v>51.346924912138853</v>
      </c>
      <c r="L91" s="102">
        <v>5.4939275478000011</v>
      </c>
      <c r="M91" s="102">
        <v>15.307372726599995</v>
      </c>
      <c r="N91" s="102">
        <v>116.59483721159965</v>
      </c>
      <c r="O91" s="102">
        <v>19.4806801304</v>
      </c>
      <c r="P91" s="102">
        <v>0</v>
      </c>
      <c r="Q91" s="102">
        <v>48.274407453599999</v>
      </c>
      <c r="R91" s="102">
        <v>110.36998217700001</v>
      </c>
      <c r="S91" s="102">
        <v>2604.5210381591387</v>
      </c>
      <c r="T91" s="102"/>
    </row>
    <row r="92" spans="1:20" ht="15" x14ac:dyDescent="0.25">
      <c r="A92" s="102" t="s">
        <v>238</v>
      </c>
      <c r="B92" s="102">
        <v>4066.3790580000068</v>
      </c>
      <c r="C92" s="102">
        <v>1020.3848229999995</v>
      </c>
      <c r="D92" s="102">
        <v>174.36638699999997</v>
      </c>
      <c r="E92" s="102">
        <v>33.136095000000005</v>
      </c>
      <c r="F92" s="102">
        <v>363.98195800000002</v>
      </c>
      <c r="G92" s="102">
        <v>58.035306999999996</v>
      </c>
      <c r="H92" s="102">
        <v>3</v>
      </c>
      <c r="I92" s="102">
        <v>55.473572000000004</v>
      </c>
      <c r="J92" s="102">
        <v>85.11936799999998</v>
      </c>
      <c r="K92" s="102">
        <v>53.464625247558793</v>
      </c>
      <c r="L92" s="102">
        <v>50.670872062199926</v>
      </c>
      <c r="M92" s="102">
        <v>9.6293492070000042</v>
      </c>
      <c r="N92" s="102">
        <v>268.4002958292001</v>
      </c>
      <c r="O92" s="102">
        <v>102.81534988120011</v>
      </c>
      <c r="P92" s="102">
        <v>7.0929000000000002</v>
      </c>
      <c r="Q92" s="102">
        <v>177.63747225840012</v>
      </c>
      <c r="R92" s="102">
        <v>401.80597664400022</v>
      </c>
      <c r="S92" s="102">
        <v>5137.8958991295658</v>
      </c>
      <c r="T92" s="102"/>
    </row>
    <row r="93" spans="1:20" ht="15" x14ac:dyDescent="0.25">
      <c r="A93" s="102" t="s">
        <v>239</v>
      </c>
      <c r="B93" s="102">
        <v>6622.418340000002</v>
      </c>
      <c r="C93" s="102">
        <v>1172.0570729999993</v>
      </c>
      <c r="D93" s="102">
        <v>42.265857000000004</v>
      </c>
      <c r="E93" s="102">
        <v>102.26885200000001</v>
      </c>
      <c r="F93" s="102">
        <v>522.15860199999997</v>
      </c>
      <c r="G93" s="102">
        <v>48.567121</v>
      </c>
      <c r="H93" s="102">
        <v>2</v>
      </c>
      <c r="I93" s="102">
        <v>37.061852999999992</v>
      </c>
      <c r="J93" s="102">
        <v>89.342753000000002</v>
      </c>
      <c r="K93" s="102">
        <v>42.602238481376084</v>
      </c>
      <c r="L93" s="102">
        <v>12.282458044199997</v>
      </c>
      <c r="M93" s="102">
        <v>29.71932839120004</v>
      </c>
      <c r="N93" s="102">
        <v>385.03975311479729</v>
      </c>
      <c r="O93" s="102">
        <v>86.041511563600054</v>
      </c>
      <c r="P93" s="102">
        <v>4.7286000000000001</v>
      </c>
      <c r="Q93" s="102">
        <v>118.67946567660005</v>
      </c>
      <c r="R93" s="102">
        <v>421.74246553650011</v>
      </c>
      <c r="S93" s="102">
        <v>7723.2541608082756</v>
      </c>
      <c r="T93" s="102"/>
    </row>
    <row r="94" spans="1:20" ht="15" x14ac:dyDescent="0.25">
      <c r="A94" s="102" t="s">
        <v>240</v>
      </c>
      <c r="B94" s="102">
        <v>5249.9421639999864</v>
      </c>
      <c r="C94" s="102">
        <v>2028.597330999997</v>
      </c>
      <c r="D94" s="102">
        <v>123.83026800000002</v>
      </c>
      <c r="E94" s="102">
        <v>122.99315000000009</v>
      </c>
      <c r="F94" s="102">
        <v>520.93789900000002</v>
      </c>
      <c r="G94" s="102">
        <v>53.182746000000016</v>
      </c>
      <c r="H94" s="102">
        <v>1.514194</v>
      </c>
      <c r="I94" s="102">
        <v>54.787742000000001</v>
      </c>
      <c r="J94" s="102">
        <v>62.99237200000001</v>
      </c>
      <c r="K94" s="102">
        <v>160.64475647568224</v>
      </c>
      <c r="L94" s="102">
        <v>35.985075880800011</v>
      </c>
      <c r="M94" s="102">
        <v>35.741809390000022</v>
      </c>
      <c r="N94" s="102">
        <v>384.1396067225977</v>
      </c>
      <c r="O94" s="102">
        <v>94.218552813600084</v>
      </c>
      <c r="P94" s="102">
        <v>3.5800088742000002</v>
      </c>
      <c r="Q94" s="102">
        <v>175.44130743240012</v>
      </c>
      <c r="R94" s="102">
        <v>297.35549202599987</v>
      </c>
      <c r="S94" s="102">
        <v>6437.0487736152663</v>
      </c>
      <c r="T94" s="102"/>
    </row>
    <row r="95" spans="1:20" ht="15" x14ac:dyDescent="0.25">
      <c r="A95" s="102" t="s">
        <v>241</v>
      </c>
      <c r="B95" s="102">
        <v>5912.0083569999651</v>
      </c>
      <c r="C95" s="102">
        <v>5667.3495229999144</v>
      </c>
      <c r="D95" s="102">
        <v>290.85521600000004</v>
      </c>
      <c r="E95" s="102">
        <v>110.95601599999999</v>
      </c>
      <c r="F95" s="102">
        <v>656.09739300000047</v>
      </c>
      <c r="G95" s="102">
        <v>78.725891999999973</v>
      </c>
      <c r="H95" s="102">
        <v>6.7304329999999997</v>
      </c>
      <c r="I95" s="102">
        <v>71.706104000000011</v>
      </c>
      <c r="J95" s="102">
        <v>87.496405000000024</v>
      </c>
      <c r="K95" s="102">
        <v>1122.1164841118141</v>
      </c>
      <c r="L95" s="102">
        <v>84.522525769599767</v>
      </c>
      <c r="M95" s="102">
        <v>32.243818249600054</v>
      </c>
      <c r="N95" s="102">
        <v>483.8062175981965</v>
      </c>
      <c r="O95" s="102">
        <v>139.47079026720016</v>
      </c>
      <c r="P95" s="102">
        <v>15.9127627419</v>
      </c>
      <c r="Q95" s="102">
        <v>229.6172862288002</v>
      </c>
      <c r="R95" s="102">
        <v>413.02677980250013</v>
      </c>
      <c r="S95" s="102">
        <v>8432.7250217695764</v>
      </c>
      <c r="T95" s="102"/>
    </row>
    <row r="96" spans="1:20" ht="15" x14ac:dyDescent="0.25">
      <c r="A96" s="102" t="s">
        <v>242</v>
      </c>
      <c r="B96" s="102">
        <v>3218.0255040000079</v>
      </c>
      <c r="C96" s="102">
        <v>2949.4301010000054</v>
      </c>
      <c r="D96" s="102">
        <v>91.258699000000007</v>
      </c>
      <c r="E96" s="102">
        <v>26.629245000000004</v>
      </c>
      <c r="F96" s="102">
        <v>456.19641400000035</v>
      </c>
      <c r="G96" s="102">
        <v>63.363761000000011</v>
      </c>
      <c r="H96" s="102">
        <v>3.0227270000000002</v>
      </c>
      <c r="I96" s="102">
        <v>36.959779000000005</v>
      </c>
      <c r="J96" s="102">
        <v>44.676899000000006</v>
      </c>
      <c r="K96" s="102">
        <v>560.48366915025019</v>
      </c>
      <c r="L96" s="102">
        <v>26.519777929400036</v>
      </c>
      <c r="M96" s="102">
        <v>7.7384585970000046</v>
      </c>
      <c r="N96" s="102">
        <v>336.39923568359916</v>
      </c>
      <c r="O96" s="102">
        <v>112.25523898760014</v>
      </c>
      <c r="P96" s="102">
        <v>7.1466334461000001</v>
      </c>
      <c r="Q96" s="102">
        <v>118.35260431380006</v>
      </c>
      <c r="R96" s="102">
        <v>210.89730172949984</v>
      </c>
      <c r="S96" s="102">
        <v>4597.8184238372578</v>
      </c>
      <c r="T96" s="102"/>
    </row>
    <row r="97" spans="1:20" ht="15" x14ac:dyDescent="0.25">
      <c r="A97" s="102" t="s">
        <v>243</v>
      </c>
      <c r="B97" s="102">
        <v>3697.1104829999877</v>
      </c>
      <c r="C97" s="102">
        <v>1823.8029789999962</v>
      </c>
      <c r="D97" s="102">
        <v>45.569407999999996</v>
      </c>
      <c r="E97" s="102">
        <v>108.51804000000003</v>
      </c>
      <c r="F97" s="102">
        <v>398.49750399999994</v>
      </c>
      <c r="G97" s="102">
        <v>38.276917999999995</v>
      </c>
      <c r="H97" s="102">
        <v>6.2509169999999994</v>
      </c>
      <c r="I97" s="102">
        <v>26.056934999999999</v>
      </c>
      <c r="J97" s="102">
        <v>49.131858000000008</v>
      </c>
      <c r="K97" s="102">
        <v>186.38195704822016</v>
      </c>
      <c r="L97" s="102">
        <v>13.2424699648</v>
      </c>
      <c r="M97" s="102">
        <v>31.535342424000046</v>
      </c>
      <c r="N97" s="102">
        <v>293.85205944960001</v>
      </c>
      <c r="O97" s="102">
        <v>67.811387928800002</v>
      </c>
      <c r="P97" s="102">
        <v>14.779043063100001</v>
      </c>
      <c r="Q97" s="102">
        <v>83.439517257000006</v>
      </c>
      <c r="R97" s="102">
        <v>231.92693568899978</v>
      </c>
      <c r="S97" s="102">
        <v>4620.0791958245072</v>
      </c>
      <c r="T97" s="102"/>
    </row>
    <row r="98" spans="1:20" ht="15" x14ac:dyDescent="0.25">
      <c r="A98" s="102" t="s">
        <v>245</v>
      </c>
      <c r="B98" s="102">
        <v>1961.5491310000016</v>
      </c>
      <c r="C98" s="102">
        <v>701.69221499999992</v>
      </c>
      <c r="D98" s="102">
        <v>21.320926</v>
      </c>
      <c r="E98" s="102">
        <v>31.080983000000003</v>
      </c>
      <c r="F98" s="102">
        <v>183.04030100000003</v>
      </c>
      <c r="G98" s="102">
        <v>20.392586000000001</v>
      </c>
      <c r="H98" s="102">
        <v>0</v>
      </c>
      <c r="I98" s="102">
        <v>19.655342000000001</v>
      </c>
      <c r="J98" s="102">
        <v>19.902741000000002</v>
      </c>
      <c r="K98" s="102">
        <v>51.978046789573156</v>
      </c>
      <c r="L98" s="102">
        <v>6.1958610956000033</v>
      </c>
      <c r="M98" s="102">
        <v>9.032133659800003</v>
      </c>
      <c r="N98" s="102">
        <v>134.97391795739964</v>
      </c>
      <c r="O98" s="102">
        <v>36.1275053576</v>
      </c>
      <c r="P98" s="102">
        <v>0</v>
      </c>
      <c r="Q98" s="102">
        <v>62.940336152399986</v>
      </c>
      <c r="R98" s="102">
        <v>93.950888890500025</v>
      </c>
      <c r="S98" s="102">
        <v>2356.7478209028745</v>
      </c>
      <c r="T98" s="102"/>
    </row>
    <row r="99" spans="1:20" ht="15" x14ac:dyDescent="0.25">
      <c r="A99" s="102" t="s">
        <v>247</v>
      </c>
      <c r="B99" s="102">
        <v>1234.7473409999996</v>
      </c>
      <c r="C99" s="102">
        <v>751.09057799999982</v>
      </c>
      <c r="D99" s="102">
        <v>1</v>
      </c>
      <c r="E99" s="102">
        <v>27.987439000000002</v>
      </c>
      <c r="F99" s="102">
        <v>159.73740099999998</v>
      </c>
      <c r="G99" s="102">
        <v>13.628072</v>
      </c>
      <c r="H99" s="102">
        <v>2.6724779999999999</v>
      </c>
      <c r="I99" s="102">
        <v>13.899926000000002</v>
      </c>
      <c r="J99" s="102">
        <v>7</v>
      </c>
      <c r="K99" s="102">
        <v>93.848801858968244</v>
      </c>
      <c r="L99" s="102">
        <v>0.29060000000000002</v>
      </c>
      <c r="M99" s="102">
        <v>8.1331497734000049</v>
      </c>
      <c r="N99" s="102">
        <v>117.79035949739968</v>
      </c>
      <c r="O99" s="102">
        <v>24.143492355199996</v>
      </c>
      <c r="P99" s="102">
        <v>6.3185397353999999</v>
      </c>
      <c r="Q99" s="102">
        <v>44.510343037200002</v>
      </c>
      <c r="R99" s="102">
        <v>33.043500000000002</v>
      </c>
      <c r="S99" s="102">
        <v>1562.8261272575676</v>
      </c>
      <c r="T99" s="102"/>
    </row>
    <row r="100" spans="1:20" ht="15" x14ac:dyDescent="0.25">
      <c r="A100" s="102" t="s">
        <v>248</v>
      </c>
      <c r="B100" s="102">
        <v>6107.2017749999968</v>
      </c>
      <c r="C100" s="102">
        <v>3920.7960569999991</v>
      </c>
      <c r="D100" s="102">
        <v>24.925946</v>
      </c>
      <c r="E100" s="102">
        <v>250.62066800000008</v>
      </c>
      <c r="F100" s="102">
        <v>720.43216300000006</v>
      </c>
      <c r="G100" s="102">
        <v>76.933797000000027</v>
      </c>
      <c r="H100" s="102">
        <v>8.8601400000000012</v>
      </c>
      <c r="I100" s="102">
        <v>73.079648999999989</v>
      </c>
      <c r="J100" s="102">
        <v>93.502027999999996</v>
      </c>
      <c r="K100" s="102">
        <v>489.69373911979341</v>
      </c>
      <c r="L100" s="102">
        <v>7.2434799076000047</v>
      </c>
      <c r="M100" s="102">
        <v>72.830366120799766</v>
      </c>
      <c r="N100" s="102">
        <v>531.24667699619397</v>
      </c>
      <c r="O100" s="102">
        <v>136.29591476520019</v>
      </c>
      <c r="P100" s="102">
        <v>20.948029002000002</v>
      </c>
      <c r="Q100" s="102">
        <v>234.0156520278002</v>
      </c>
      <c r="R100" s="102">
        <v>441.37632317400028</v>
      </c>
      <c r="S100" s="102">
        <v>8040.8519561133844</v>
      </c>
      <c r="T100" s="102"/>
    </row>
    <row r="101" spans="1:20" ht="15" x14ac:dyDescent="0.25">
      <c r="A101" s="102" t="s">
        <v>249</v>
      </c>
      <c r="B101" s="102">
        <v>413.18055099999987</v>
      </c>
      <c r="C101" s="102">
        <v>396.48558900000029</v>
      </c>
      <c r="D101" s="102">
        <v>0</v>
      </c>
      <c r="E101" s="102">
        <v>9.6486830000000001</v>
      </c>
      <c r="F101" s="102">
        <v>32.169404999999998</v>
      </c>
      <c r="G101" s="102">
        <v>6.860348000000001</v>
      </c>
      <c r="H101" s="102">
        <v>0</v>
      </c>
      <c r="I101" s="102">
        <v>7.7937780000000005</v>
      </c>
      <c r="J101" s="102">
        <v>1.994164</v>
      </c>
      <c r="K101" s="102">
        <v>78.489533705855919</v>
      </c>
      <c r="L101" s="102">
        <v>0</v>
      </c>
      <c r="M101" s="102">
        <v>2.8039072798000002</v>
      </c>
      <c r="N101" s="102">
        <v>23.721719247000014</v>
      </c>
      <c r="O101" s="102">
        <v>12.153792516800001</v>
      </c>
      <c r="P101" s="102">
        <v>0</v>
      </c>
      <c r="Q101" s="102">
        <v>24.957235911599998</v>
      </c>
      <c r="R101" s="102">
        <v>9.4134511620000012</v>
      </c>
      <c r="S101" s="102">
        <v>564.72019082305576</v>
      </c>
      <c r="T101" s="102"/>
    </row>
    <row r="102" spans="1:20" ht="15" x14ac:dyDescent="0.25">
      <c r="A102" s="102" t="s">
        <v>251</v>
      </c>
      <c r="B102" s="102">
        <v>1763.35203</v>
      </c>
      <c r="C102" s="102">
        <v>1707.2232629999985</v>
      </c>
      <c r="D102" s="102">
        <v>0</v>
      </c>
      <c r="E102" s="102">
        <v>42.441468000000008</v>
      </c>
      <c r="F102" s="102">
        <v>175.45033299999997</v>
      </c>
      <c r="G102" s="102">
        <v>9.3811009999999992</v>
      </c>
      <c r="H102" s="102">
        <v>2.133127</v>
      </c>
      <c r="I102" s="102">
        <v>10.744454999999999</v>
      </c>
      <c r="J102" s="102">
        <v>14.633089</v>
      </c>
      <c r="K102" s="102">
        <v>334.33694380170778</v>
      </c>
      <c r="L102" s="102">
        <v>0</v>
      </c>
      <c r="M102" s="102">
        <v>12.333490600800001</v>
      </c>
      <c r="N102" s="102">
        <v>129.37707555419962</v>
      </c>
      <c r="O102" s="102">
        <v>16.619558531599999</v>
      </c>
      <c r="P102" s="102">
        <v>5.0433521661</v>
      </c>
      <c r="Q102" s="102">
        <v>34.405893801000005</v>
      </c>
      <c r="R102" s="102">
        <v>69.075496624500005</v>
      </c>
      <c r="S102" s="102">
        <v>2364.5438410799075</v>
      </c>
      <c r="T102" s="102"/>
    </row>
    <row r="103" spans="1:20" ht="15" x14ac:dyDescent="0.25">
      <c r="A103" s="102" t="s">
        <v>253</v>
      </c>
      <c r="B103" s="102">
        <v>3041.5342399999972</v>
      </c>
      <c r="C103" s="102">
        <v>1522.5585110000009</v>
      </c>
      <c r="D103" s="102">
        <v>177.84035200000002</v>
      </c>
      <c r="E103" s="102">
        <v>95.909032999999994</v>
      </c>
      <c r="F103" s="102">
        <v>282.39852899999988</v>
      </c>
      <c r="G103" s="102">
        <v>18.857208000000004</v>
      </c>
      <c r="H103" s="102">
        <v>1</v>
      </c>
      <c r="I103" s="102">
        <v>19.483657999999998</v>
      </c>
      <c r="J103" s="102">
        <v>31.186191999999998</v>
      </c>
      <c r="K103" s="102">
        <v>107.26893020309177</v>
      </c>
      <c r="L103" s="102">
        <v>51.680406291199937</v>
      </c>
      <c r="M103" s="102">
        <v>27.87116498980005</v>
      </c>
      <c r="N103" s="102">
        <v>208.24067528460031</v>
      </c>
      <c r="O103" s="102">
        <v>33.407429692799994</v>
      </c>
      <c r="P103" s="102">
        <v>2.3643000000000001</v>
      </c>
      <c r="Q103" s="102">
        <v>62.390569647599989</v>
      </c>
      <c r="R103" s="102">
        <v>147.21441933599996</v>
      </c>
      <c r="S103" s="102">
        <v>3681.9721354450894</v>
      </c>
      <c r="T103" s="102"/>
    </row>
    <row r="104" spans="1:20" ht="15" x14ac:dyDescent="0.25">
      <c r="A104" s="102" t="s">
        <v>254</v>
      </c>
      <c r="B104" s="102">
        <v>2309.5882779999979</v>
      </c>
      <c r="C104" s="102">
        <v>1476.2893220000003</v>
      </c>
      <c r="D104" s="102">
        <v>5</v>
      </c>
      <c r="E104" s="102">
        <v>29.979752999999999</v>
      </c>
      <c r="F104" s="102">
        <v>182.0575510000001</v>
      </c>
      <c r="G104" s="102">
        <v>30.874400999999999</v>
      </c>
      <c r="H104" s="102">
        <v>2.3182149999999999</v>
      </c>
      <c r="I104" s="102">
        <v>16.425166999999998</v>
      </c>
      <c r="J104" s="102">
        <v>20.755793000000001</v>
      </c>
      <c r="K104" s="102">
        <v>193.01626682422312</v>
      </c>
      <c r="L104" s="102">
        <v>1.4530000000000001</v>
      </c>
      <c r="M104" s="102">
        <v>8.7121162218000041</v>
      </c>
      <c r="N104" s="102">
        <v>134.24923810739972</v>
      </c>
      <c r="O104" s="102">
        <v>54.69708881159999</v>
      </c>
      <c r="P104" s="102">
        <v>5.4809557245000002</v>
      </c>
      <c r="Q104" s="102">
        <v>52.596669767399987</v>
      </c>
      <c r="R104" s="102">
        <v>97.977720856500014</v>
      </c>
      <c r="S104" s="102">
        <v>2857.7713343134205</v>
      </c>
      <c r="T104" s="102"/>
    </row>
    <row r="105" spans="1:20" ht="15" x14ac:dyDescent="0.25">
      <c r="A105" s="102" t="s">
        <v>255</v>
      </c>
      <c r="B105" s="102">
        <v>4331.7678400000059</v>
      </c>
      <c r="C105" s="102">
        <v>794.80172000000005</v>
      </c>
      <c r="D105" s="102">
        <v>32.690629999999999</v>
      </c>
      <c r="E105" s="102">
        <v>56.443795000000001</v>
      </c>
      <c r="F105" s="102">
        <v>358.18559299999993</v>
      </c>
      <c r="G105" s="102">
        <v>22.121935000000001</v>
      </c>
      <c r="H105" s="102">
        <v>6</v>
      </c>
      <c r="I105" s="102">
        <v>24.452126999999997</v>
      </c>
      <c r="J105" s="102">
        <v>50.02449</v>
      </c>
      <c r="K105" s="102">
        <v>29.95707435168957</v>
      </c>
      <c r="L105" s="102">
        <v>9.4998970780000036</v>
      </c>
      <c r="M105" s="102">
        <v>16.402566826999994</v>
      </c>
      <c r="N105" s="102">
        <v>264.12605627820062</v>
      </c>
      <c r="O105" s="102">
        <v>39.191220045999991</v>
      </c>
      <c r="P105" s="102">
        <v>14.1858</v>
      </c>
      <c r="Q105" s="102">
        <v>78.300601079399996</v>
      </c>
      <c r="R105" s="102">
        <v>236.14060504499977</v>
      </c>
      <c r="S105" s="102">
        <v>5019.5716607052955</v>
      </c>
      <c r="T105" s="102"/>
    </row>
    <row r="106" spans="1:20" ht="15" x14ac:dyDescent="0.25">
      <c r="A106" s="102" t="s">
        <v>256</v>
      </c>
      <c r="B106" s="102">
        <v>1581.6230109999988</v>
      </c>
      <c r="C106" s="102">
        <v>1216.4722979999995</v>
      </c>
      <c r="D106" s="102">
        <v>14.95945</v>
      </c>
      <c r="E106" s="102">
        <v>19.500439999999998</v>
      </c>
      <c r="F106" s="102">
        <v>221.71507700000006</v>
      </c>
      <c r="G106" s="102">
        <v>37.729376999999999</v>
      </c>
      <c r="H106" s="102">
        <v>2</v>
      </c>
      <c r="I106" s="102">
        <v>17.319115</v>
      </c>
      <c r="J106" s="102">
        <v>30.356700999999994</v>
      </c>
      <c r="K106" s="102">
        <v>194.37955274829125</v>
      </c>
      <c r="L106" s="102">
        <v>4.3472161700000003</v>
      </c>
      <c r="M106" s="102">
        <v>5.6668278640000018</v>
      </c>
      <c r="N106" s="102">
        <v>163.49269777980004</v>
      </c>
      <c r="O106" s="102">
        <v>66.841364293199987</v>
      </c>
      <c r="P106" s="102">
        <v>4.7286000000000001</v>
      </c>
      <c r="Q106" s="102">
        <v>55.45927005299999</v>
      </c>
      <c r="R106" s="102">
        <v>143.29880707049998</v>
      </c>
      <c r="S106" s="102">
        <v>2219.8373469787898</v>
      </c>
      <c r="T106" s="102"/>
    </row>
    <row r="107" spans="1:20" ht="15" x14ac:dyDescent="0.25">
      <c r="A107" s="102" t="s">
        <v>257</v>
      </c>
      <c r="B107" s="102">
        <v>3726.3866560000047</v>
      </c>
      <c r="C107" s="102">
        <v>1417.6217129999995</v>
      </c>
      <c r="D107" s="102">
        <v>245.11871699999995</v>
      </c>
      <c r="E107" s="102">
        <v>52.527957999999998</v>
      </c>
      <c r="F107" s="102">
        <v>337.38925399999999</v>
      </c>
      <c r="G107" s="102">
        <v>28.543352000000002</v>
      </c>
      <c r="H107" s="102">
        <v>6.1329479999999998</v>
      </c>
      <c r="I107" s="102">
        <v>16.268483</v>
      </c>
      <c r="J107" s="102">
        <v>69.167744000000027</v>
      </c>
      <c r="K107" s="102">
        <v>110.41932019681728</v>
      </c>
      <c r="L107" s="102">
        <v>71.231499160199789</v>
      </c>
      <c r="M107" s="102">
        <v>15.264624594799997</v>
      </c>
      <c r="N107" s="102">
        <v>248.79083589960075</v>
      </c>
      <c r="O107" s="102">
        <v>50.567402403199985</v>
      </c>
      <c r="P107" s="102">
        <v>14.500128956400001</v>
      </c>
      <c r="Q107" s="102">
        <v>52.094936262599987</v>
      </c>
      <c r="R107" s="102">
        <v>326.50633555199988</v>
      </c>
      <c r="S107" s="102">
        <v>4615.7617390256228</v>
      </c>
      <c r="T107" s="102"/>
    </row>
    <row r="108" spans="1:20" ht="15" x14ac:dyDescent="0.25">
      <c r="A108" s="102" t="s">
        <v>258</v>
      </c>
      <c r="B108" s="102">
        <v>4162.6551920000175</v>
      </c>
      <c r="C108" s="102">
        <v>895.4741669999994</v>
      </c>
      <c r="D108" s="102">
        <v>25.088967999999998</v>
      </c>
      <c r="E108" s="102">
        <v>46.861322999999999</v>
      </c>
      <c r="F108" s="102">
        <v>340.44526400000012</v>
      </c>
      <c r="G108" s="102">
        <v>19.521640000000001</v>
      </c>
      <c r="H108" s="102">
        <v>1</v>
      </c>
      <c r="I108" s="102">
        <v>21.105567999999998</v>
      </c>
      <c r="J108" s="102">
        <v>69.031766999999988</v>
      </c>
      <c r="K108" s="102">
        <v>39.668031319646914</v>
      </c>
      <c r="L108" s="102">
        <v>7.2908541008000043</v>
      </c>
      <c r="M108" s="102">
        <v>13.617900463799998</v>
      </c>
      <c r="N108" s="102">
        <v>251.04433767360067</v>
      </c>
      <c r="O108" s="102">
        <v>34.584537423999997</v>
      </c>
      <c r="P108" s="102">
        <v>2.3643000000000001</v>
      </c>
      <c r="Q108" s="102">
        <v>67.584249849599999</v>
      </c>
      <c r="R108" s="102">
        <v>325.86445612349985</v>
      </c>
      <c r="S108" s="102">
        <v>4904.673858954965</v>
      </c>
      <c r="T108" s="102"/>
    </row>
    <row r="109" spans="1:20" ht="15" x14ac:dyDescent="0.25">
      <c r="A109" s="102" t="s">
        <v>259</v>
      </c>
      <c r="B109" s="102">
        <v>4123.073335</v>
      </c>
      <c r="C109" s="102">
        <v>579.77120700000012</v>
      </c>
      <c r="D109" s="102">
        <v>132.01679799999997</v>
      </c>
      <c r="E109" s="102">
        <v>44.438813999999994</v>
      </c>
      <c r="F109" s="102">
        <v>263.04270400000007</v>
      </c>
      <c r="G109" s="102">
        <v>24.824297999999999</v>
      </c>
      <c r="H109" s="102">
        <v>4</v>
      </c>
      <c r="I109" s="102">
        <v>20.617270999999999</v>
      </c>
      <c r="J109" s="102">
        <v>55.107865000000004</v>
      </c>
      <c r="K109" s="102">
        <v>16.740326947662883</v>
      </c>
      <c r="L109" s="102">
        <v>38.364081498800019</v>
      </c>
      <c r="M109" s="102">
        <v>12.913919348400002</v>
      </c>
      <c r="N109" s="102">
        <v>193.9676899296002</v>
      </c>
      <c r="O109" s="102">
        <v>43.978726336799987</v>
      </c>
      <c r="P109" s="102">
        <v>9.4572000000000003</v>
      </c>
      <c r="Q109" s="102">
        <v>66.020625196199987</v>
      </c>
      <c r="R109" s="102">
        <v>260.13667673249967</v>
      </c>
      <c r="S109" s="102">
        <v>4764.6525809899631</v>
      </c>
      <c r="T109" s="102"/>
    </row>
    <row r="110" spans="1:20" ht="15" x14ac:dyDescent="0.25">
      <c r="A110" s="102" t="s">
        <v>260</v>
      </c>
      <c r="B110" s="102">
        <v>2432.0260549999989</v>
      </c>
      <c r="C110" s="102">
        <v>873.45828700000015</v>
      </c>
      <c r="D110" s="102">
        <v>17.988235</v>
      </c>
      <c r="E110" s="102">
        <v>42.846887000000002</v>
      </c>
      <c r="F110" s="102">
        <v>299.71763400000009</v>
      </c>
      <c r="G110" s="102">
        <v>20.445784000000003</v>
      </c>
      <c r="H110" s="102">
        <v>4.4057979999999999</v>
      </c>
      <c r="I110" s="102">
        <v>11.498448999999999</v>
      </c>
      <c r="J110" s="102">
        <v>22.296492000000001</v>
      </c>
      <c r="K110" s="102">
        <v>63.869412893250022</v>
      </c>
      <c r="L110" s="102">
        <v>5.2273810910000016</v>
      </c>
      <c r="M110" s="102">
        <v>12.451305362199999</v>
      </c>
      <c r="N110" s="102">
        <v>221.01178331160042</v>
      </c>
      <c r="O110" s="102">
        <v>36.221750934399992</v>
      </c>
      <c r="P110" s="102">
        <v>10.416628211400001</v>
      </c>
      <c r="Q110" s="102">
        <v>36.820333387800005</v>
      </c>
      <c r="R110" s="102">
        <v>105.25059048600002</v>
      </c>
      <c r="S110" s="102">
        <v>2923.2952406776494</v>
      </c>
      <c r="T110" s="102"/>
    </row>
    <row r="111" spans="1:20" ht="15" x14ac:dyDescent="0.25">
      <c r="A111" s="102" t="s">
        <v>261</v>
      </c>
      <c r="B111" s="102">
        <v>2723.0338369999999</v>
      </c>
      <c r="C111" s="102">
        <v>1329.1035280000012</v>
      </c>
      <c r="D111" s="102">
        <v>123.95475000000002</v>
      </c>
      <c r="E111" s="102">
        <v>63.038854999999998</v>
      </c>
      <c r="F111" s="102">
        <v>191.16073700000001</v>
      </c>
      <c r="G111" s="102">
        <v>10.012291000000001</v>
      </c>
      <c r="H111" s="102">
        <v>9.3972570000000015</v>
      </c>
      <c r="I111" s="102">
        <v>27.965553999999997</v>
      </c>
      <c r="J111" s="102">
        <v>35.169153000000001</v>
      </c>
      <c r="K111" s="102">
        <v>132.57660329848983</v>
      </c>
      <c r="L111" s="102">
        <v>36.021250350000024</v>
      </c>
      <c r="M111" s="102">
        <v>18.319091262999997</v>
      </c>
      <c r="N111" s="102">
        <v>140.96192746379975</v>
      </c>
      <c r="O111" s="102">
        <v>17.737774735600002</v>
      </c>
      <c r="P111" s="102">
        <v>22.217934725099997</v>
      </c>
      <c r="Q111" s="102">
        <v>89.551297018800014</v>
      </c>
      <c r="R111" s="102">
        <v>166.01598673649994</v>
      </c>
      <c r="S111" s="102">
        <v>3346.4357025912896</v>
      </c>
      <c r="T111" s="102"/>
    </row>
    <row r="112" spans="1:20" ht="15" x14ac:dyDescent="0.25">
      <c r="A112" s="102" t="s">
        <v>262</v>
      </c>
      <c r="B112" s="102">
        <v>2032.7292319999981</v>
      </c>
      <c r="C112" s="102">
        <v>1387.7092169999992</v>
      </c>
      <c r="D112" s="102">
        <v>105.976029</v>
      </c>
      <c r="E112" s="102">
        <v>52.406843999999992</v>
      </c>
      <c r="F112" s="102">
        <v>202.83498900000001</v>
      </c>
      <c r="G112" s="102">
        <v>24.556625000000004</v>
      </c>
      <c r="H112" s="102">
        <v>2</v>
      </c>
      <c r="I112" s="102">
        <v>14.206801</v>
      </c>
      <c r="J112" s="102">
        <v>29.343744000000001</v>
      </c>
      <c r="K112" s="102">
        <v>188.52635971704021</v>
      </c>
      <c r="L112" s="102">
        <v>30.796634027400046</v>
      </c>
      <c r="M112" s="102">
        <v>15.229428866399992</v>
      </c>
      <c r="N112" s="102">
        <v>149.57052088859982</v>
      </c>
      <c r="O112" s="102">
        <v>43.504516849999995</v>
      </c>
      <c r="P112" s="102">
        <v>4.7286000000000001</v>
      </c>
      <c r="Q112" s="102">
        <v>45.493018162200002</v>
      </c>
      <c r="R112" s="102">
        <v>138.51714355200002</v>
      </c>
      <c r="S112" s="102">
        <v>2649.095454063638</v>
      </c>
      <c r="T112" s="102"/>
    </row>
    <row r="113" spans="1:20" ht="15" x14ac:dyDescent="0.25">
      <c r="A113" s="102" t="s">
        <v>263</v>
      </c>
      <c r="B113" s="102">
        <v>2039.7305700000002</v>
      </c>
      <c r="C113" s="102">
        <v>75.415620999999987</v>
      </c>
      <c r="D113" s="102">
        <v>4.7734810000000003</v>
      </c>
      <c r="E113" s="102">
        <v>53.236732999999994</v>
      </c>
      <c r="F113" s="102">
        <v>112.87778999999999</v>
      </c>
      <c r="G113" s="102">
        <v>16.146281999999999</v>
      </c>
      <c r="H113" s="102">
        <v>1</v>
      </c>
      <c r="I113" s="102">
        <v>8</v>
      </c>
      <c r="J113" s="102">
        <v>22.5</v>
      </c>
      <c r="K113" s="102">
        <v>0.57404909601141252</v>
      </c>
      <c r="L113" s="102">
        <v>1.3871735786000003</v>
      </c>
      <c r="M113" s="102">
        <v>15.470594609799994</v>
      </c>
      <c r="N113" s="102">
        <v>83.236082345999904</v>
      </c>
      <c r="O113" s="102">
        <v>28.604753191199993</v>
      </c>
      <c r="P113" s="102">
        <v>2.3643000000000001</v>
      </c>
      <c r="Q113" s="102">
        <v>25.617600000000003</v>
      </c>
      <c r="R113" s="102">
        <v>106.21125000000001</v>
      </c>
      <c r="S113" s="102">
        <v>2303.1963728216115</v>
      </c>
      <c r="T113" s="102"/>
    </row>
    <row r="114" spans="1:20" ht="15" x14ac:dyDescent="0.25">
      <c r="A114" s="102" t="s">
        <v>264</v>
      </c>
      <c r="B114" s="102">
        <v>982.85853100000054</v>
      </c>
      <c r="C114" s="102">
        <v>579.05436699999973</v>
      </c>
      <c r="D114" s="102">
        <v>21</v>
      </c>
      <c r="E114" s="102">
        <v>5.0813950000000006</v>
      </c>
      <c r="F114" s="102">
        <v>96.117799999999988</v>
      </c>
      <c r="G114" s="102">
        <v>11.848837</v>
      </c>
      <c r="H114" s="102">
        <v>1</v>
      </c>
      <c r="I114" s="102">
        <v>3</v>
      </c>
      <c r="J114" s="102">
        <v>14.406976</v>
      </c>
      <c r="K114" s="102">
        <v>70.016934604738367</v>
      </c>
      <c r="L114" s="102">
        <v>6.1026000000000034</v>
      </c>
      <c r="M114" s="102">
        <v>1.476653387</v>
      </c>
      <c r="N114" s="102">
        <v>70.877265720000011</v>
      </c>
      <c r="O114" s="102">
        <v>20.9913996292</v>
      </c>
      <c r="P114" s="102">
        <v>2.3643000000000001</v>
      </c>
      <c r="Q114" s="102">
        <v>9.6066000000000003</v>
      </c>
      <c r="R114" s="102">
        <v>68.008130208000011</v>
      </c>
      <c r="S114" s="102">
        <v>1232.3024145489389</v>
      </c>
      <c r="T114" s="102"/>
    </row>
    <row r="115" spans="1:20" ht="15" x14ac:dyDescent="0.25">
      <c r="A115" s="102" t="s">
        <v>265</v>
      </c>
      <c r="B115" s="102">
        <v>3647.3904439999988</v>
      </c>
      <c r="C115" s="102">
        <v>1619.7708250000001</v>
      </c>
      <c r="D115" s="102">
        <v>9.2967250000000003</v>
      </c>
      <c r="E115" s="102">
        <v>39.541134</v>
      </c>
      <c r="F115" s="102">
        <v>313.43548900000002</v>
      </c>
      <c r="G115" s="102">
        <v>60.336566999999995</v>
      </c>
      <c r="H115" s="102">
        <v>3</v>
      </c>
      <c r="I115" s="102">
        <v>26.9984</v>
      </c>
      <c r="J115" s="102">
        <v>52.509440000000005</v>
      </c>
      <c r="K115" s="102">
        <v>150.10044887805628</v>
      </c>
      <c r="L115" s="102">
        <v>2.7016282850000004</v>
      </c>
      <c r="M115" s="102">
        <v>11.490653540400002</v>
      </c>
      <c r="N115" s="102">
        <v>231.12732958860056</v>
      </c>
      <c r="O115" s="102">
        <v>106.89226209720009</v>
      </c>
      <c r="P115" s="102">
        <v>7.0929000000000002</v>
      </c>
      <c r="Q115" s="102">
        <v>86.454276480000019</v>
      </c>
      <c r="R115" s="102">
        <v>247.87081151999971</v>
      </c>
      <c r="S115" s="102">
        <v>4491.1207543892551</v>
      </c>
      <c r="T115" s="102"/>
    </row>
    <row r="116" spans="1:20" ht="15" x14ac:dyDescent="0.25">
      <c r="A116" s="102" t="s">
        <v>266</v>
      </c>
      <c r="B116" s="102">
        <v>1504.8896180000002</v>
      </c>
      <c r="C116" s="102">
        <v>754.90631400000029</v>
      </c>
      <c r="D116" s="102">
        <v>68.688901000000001</v>
      </c>
      <c r="E116" s="102">
        <v>30.858555000000006</v>
      </c>
      <c r="F116" s="102">
        <v>133.28031300000004</v>
      </c>
      <c r="G116" s="102">
        <v>6.4228570000000005</v>
      </c>
      <c r="H116" s="102">
        <v>1</v>
      </c>
      <c r="I116" s="102">
        <v>21.405714</v>
      </c>
      <c r="J116" s="102">
        <v>15.201478</v>
      </c>
      <c r="K116" s="102">
        <v>78.427006477936089</v>
      </c>
      <c r="L116" s="102">
        <v>19.960994630600009</v>
      </c>
      <c r="M116" s="102">
        <v>8.9674960830000039</v>
      </c>
      <c r="N116" s="102">
        <v>98.280902806199776</v>
      </c>
      <c r="O116" s="102">
        <v>11.3787334612</v>
      </c>
      <c r="P116" s="102">
        <v>2.3643000000000001</v>
      </c>
      <c r="Q116" s="102">
        <v>68.545377370799997</v>
      </c>
      <c r="R116" s="102">
        <v>71.758576899000005</v>
      </c>
      <c r="S116" s="102">
        <v>1864.573005728736</v>
      </c>
      <c r="T116" s="102"/>
    </row>
    <row r="117" spans="1:20" ht="15" x14ac:dyDescent="0.25">
      <c r="A117" s="102" t="s">
        <v>268</v>
      </c>
      <c r="B117" s="102">
        <v>2958.3553739999975</v>
      </c>
      <c r="C117" s="102">
        <v>2782.7217100000016</v>
      </c>
      <c r="D117" s="102">
        <v>738.89505500000018</v>
      </c>
      <c r="E117" s="102">
        <v>85.774795000000012</v>
      </c>
      <c r="F117" s="102">
        <v>283.32351800000009</v>
      </c>
      <c r="G117" s="102">
        <v>75.608181000000002</v>
      </c>
      <c r="H117" s="102">
        <v>2.4885059999999997</v>
      </c>
      <c r="I117" s="102">
        <v>16.230555000000003</v>
      </c>
      <c r="J117" s="102">
        <v>30.440695999999999</v>
      </c>
      <c r="K117" s="102">
        <v>540.57827957861639</v>
      </c>
      <c r="L117" s="102">
        <v>214.72290298300268</v>
      </c>
      <c r="M117" s="102">
        <v>24.926155427000023</v>
      </c>
      <c r="N117" s="102">
        <v>208.92276217320023</v>
      </c>
      <c r="O117" s="102">
        <v>133.94745345960018</v>
      </c>
      <c r="P117" s="102">
        <v>5.8835747357999999</v>
      </c>
      <c r="Q117" s="102">
        <v>51.973483220999995</v>
      </c>
      <c r="R117" s="102">
        <v>143.69530546799999</v>
      </c>
      <c r="S117" s="102">
        <v>4283.0052910462173</v>
      </c>
      <c r="T117" s="102"/>
    </row>
    <row r="118" spans="1:20" ht="15" x14ac:dyDescent="0.25">
      <c r="A118" s="102" t="s">
        <v>270</v>
      </c>
      <c r="B118" s="102">
        <v>10658.299713999988</v>
      </c>
      <c r="C118" s="102">
        <v>4903.95579799999</v>
      </c>
      <c r="D118" s="102">
        <v>222.20800899999992</v>
      </c>
      <c r="E118" s="102">
        <v>173.78965199999999</v>
      </c>
      <c r="F118" s="102">
        <v>1029.1334789999996</v>
      </c>
      <c r="G118" s="102">
        <v>68.910167000000001</v>
      </c>
      <c r="H118" s="102">
        <v>7.3759399999999999</v>
      </c>
      <c r="I118" s="102">
        <v>106.44109900000001</v>
      </c>
      <c r="J118" s="102">
        <v>185.61695600000002</v>
      </c>
      <c r="K118" s="102">
        <v>461.86759280619066</v>
      </c>
      <c r="L118" s="102">
        <v>64.573647415399861</v>
      </c>
      <c r="M118" s="102">
        <v>50.50327287119994</v>
      </c>
      <c r="N118" s="102">
        <v>758.88302741458835</v>
      </c>
      <c r="O118" s="102">
        <v>122.08125185720012</v>
      </c>
      <c r="P118" s="102">
        <v>17.438934941999999</v>
      </c>
      <c r="Q118" s="102">
        <v>340.84568721780039</v>
      </c>
      <c r="R118" s="102">
        <v>876.20484079800144</v>
      </c>
      <c r="S118" s="102">
        <v>13350.697969322369</v>
      </c>
      <c r="T118" s="102"/>
    </row>
    <row r="119" spans="1:20" ht="15" x14ac:dyDescent="0.25">
      <c r="A119" s="102" t="s">
        <v>271</v>
      </c>
      <c r="B119" s="102">
        <v>3129.8727809999987</v>
      </c>
      <c r="C119" s="102">
        <v>1633.0265899999849</v>
      </c>
      <c r="D119" s="102">
        <v>1.703014</v>
      </c>
      <c r="E119" s="102">
        <v>56.040892000000007</v>
      </c>
      <c r="F119" s="102">
        <v>287.28317799999974</v>
      </c>
      <c r="G119" s="102">
        <v>8.7774650000000012</v>
      </c>
      <c r="H119" s="102">
        <v>0</v>
      </c>
      <c r="I119" s="102">
        <v>17.75301</v>
      </c>
      <c r="J119" s="102">
        <v>16.720303000000001</v>
      </c>
      <c r="K119" s="102">
        <v>171.69122544976841</v>
      </c>
      <c r="L119" s="102">
        <v>0.49489586840000005</v>
      </c>
      <c r="M119" s="102">
        <v>16.285483215199996</v>
      </c>
      <c r="N119" s="102">
        <v>211.84261545720054</v>
      </c>
      <c r="O119" s="102">
        <v>15.550156993999998</v>
      </c>
      <c r="P119" s="102">
        <v>0</v>
      </c>
      <c r="Q119" s="102">
        <v>56.84868862199999</v>
      </c>
      <c r="R119" s="102">
        <v>78.928190311500018</v>
      </c>
      <c r="S119" s="102">
        <v>3681.5140369180676</v>
      </c>
      <c r="T119" s="102"/>
    </row>
    <row r="120" spans="1:20" ht="15" x14ac:dyDescent="0.25">
      <c r="A120" s="102" t="s">
        <v>273</v>
      </c>
      <c r="B120" s="102">
        <v>1782.3114149999981</v>
      </c>
      <c r="C120" s="102">
        <v>784.44867399999964</v>
      </c>
      <c r="D120" s="102">
        <v>1.9209990000000001</v>
      </c>
      <c r="E120" s="102">
        <v>89.863022999999984</v>
      </c>
      <c r="F120" s="102">
        <v>177.48133799999994</v>
      </c>
      <c r="G120" s="102">
        <v>11.971328</v>
      </c>
      <c r="H120" s="102">
        <v>1.000934</v>
      </c>
      <c r="I120" s="102">
        <v>29.061415999999998</v>
      </c>
      <c r="J120" s="102">
        <v>27.371918000000001</v>
      </c>
      <c r="K120" s="102">
        <v>71.702116370397135</v>
      </c>
      <c r="L120" s="102">
        <v>0.55824230939999997</v>
      </c>
      <c r="M120" s="102">
        <v>26.114194483800034</v>
      </c>
      <c r="N120" s="102">
        <v>130.87473864119963</v>
      </c>
      <c r="O120" s="102">
        <v>21.208404684799998</v>
      </c>
      <c r="P120" s="102">
        <v>2.3665082561999999</v>
      </c>
      <c r="Q120" s="102">
        <v>93.060466315200031</v>
      </c>
      <c r="R120" s="102">
        <v>129.20913891900003</v>
      </c>
      <c r="S120" s="102">
        <v>2257.4052249799947</v>
      </c>
      <c r="T120" s="102"/>
    </row>
    <row r="121" spans="1:20" ht="15" x14ac:dyDescent="0.25">
      <c r="A121" s="102" t="s">
        <v>275</v>
      </c>
      <c r="B121" s="102">
        <v>1681.9958220000015</v>
      </c>
      <c r="C121" s="102">
        <v>1451.0000460000006</v>
      </c>
      <c r="D121" s="102">
        <v>7.8786380000000005</v>
      </c>
      <c r="E121" s="102">
        <v>60.20406100000001</v>
      </c>
      <c r="F121" s="102">
        <v>235.25574699999999</v>
      </c>
      <c r="G121" s="102">
        <v>46.531104000000013</v>
      </c>
      <c r="H121" s="102">
        <v>1.9663349999999999</v>
      </c>
      <c r="I121" s="102">
        <v>47.253014999999998</v>
      </c>
      <c r="J121" s="102">
        <v>27.419528</v>
      </c>
      <c r="K121" s="102">
        <v>264.80595431301595</v>
      </c>
      <c r="L121" s="102">
        <v>2.2895322027999998</v>
      </c>
      <c r="M121" s="102">
        <v>17.495300126599993</v>
      </c>
      <c r="N121" s="102">
        <v>173.47758783780003</v>
      </c>
      <c r="O121" s="102">
        <v>82.434503846400034</v>
      </c>
      <c r="P121" s="102">
        <v>4.6490058405000001</v>
      </c>
      <c r="Q121" s="102">
        <v>151.3136046330001</v>
      </c>
      <c r="R121" s="102">
        <v>129.43388192400002</v>
      </c>
      <c r="S121" s="102">
        <v>2507.8951927241174</v>
      </c>
      <c r="T121" s="102"/>
    </row>
    <row r="122" spans="1:20" ht="15" x14ac:dyDescent="0.25">
      <c r="A122" s="102" t="s">
        <v>276</v>
      </c>
      <c r="B122" s="102">
        <v>5620.1792650000325</v>
      </c>
      <c r="C122" s="102">
        <v>3660.1507289999518</v>
      </c>
      <c r="D122" s="102">
        <v>1132.1497240000003</v>
      </c>
      <c r="E122" s="102">
        <v>30.684720000000002</v>
      </c>
      <c r="F122" s="102">
        <v>614.4604469999997</v>
      </c>
      <c r="G122" s="102">
        <v>76.020010000000013</v>
      </c>
      <c r="H122" s="102">
        <v>6</v>
      </c>
      <c r="I122" s="102">
        <v>58.209828000000002</v>
      </c>
      <c r="J122" s="102">
        <v>56.479768999999997</v>
      </c>
      <c r="K122" s="102">
        <v>488.8994734115509</v>
      </c>
      <c r="L122" s="102">
        <v>329.00270979440188</v>
      </c>
      <c r="M122" s="102">
        <v>8.9169796320000039</v>
      </c>
      <c r="N122" s="102">
        <v>453.10313361779623</v>
      </c>
      <c r="O122" s="102">
        <v>134.67704971600014</v>
      </c>
      <c r="P122" s="102">
        <v>14.1858</v>
      </c>
      <c r="Q122" s="102">
        <v>186.39951122160014</v>
      </c>
      <c r="R122" s="102">
        <v>266.61274956449984</v>
      </c>
      <c r="S122" s="102">
        <v>7501.976671957882</v>
      </c>
      <c r="T122" s="102"/>
    </row>
    <row r="123" spans="1:20" ht="15" x14ac:dyDescent="0.25">
      <c r="A123" s="102" t="s">
        <v>277</v>
      </c>
      <c r="B123" s="102">
        <v>2362.8044800000011</v>
      </c>
      <c r="C123" s="102">
        <v>2187.3236010000019</v>
      </c>
      <c r="D123" s="102">
        <v>6.53843</v>
      </c>
      <c r="E123" s="102">
        <v>132.955715</v>
      </c>
      <c r="F123" s="102">
        <v>220.2631870000001</v>
      </c>
      <c r="G123" s="102">
        <v>54.007026999999987</v>
      </c>
      <c r="H123" s="102">
        <v>0</v>
      </c>
      <c r="I123" s="102">
        <v>40.306224999999998</v>
      </c>
      <c r="J123" s="102">
        <v>44.530379000000011</v>
      </c>
      <c r="K123" s="102">
        <v>426.36753779109898</v>
      </c>
      <c r="L123" s="102">
        <v>1.9000677580000001</v>
      </c>
      <c r="M123" s="102">
        <v>38.636930779000011</v>
      </c>
      <c r="N123" s="102">
        <v>162.42207409379998</v>
      </c>
      <c r="O123" s="102">
        <v>95.67884903320008</v>
      </c>
      <c r="P123" s="102">
        <v>0</v>
      </c>
      <c r="Q123" s="102">
        <v>129.06859369500006</v>
      </c>
      <c r="R123" s="102">
        <v>210.20565406949984</v>
      </c>
      <c r="S123" s="102">
        <v>3427.0841872196002</v>
      </c>
      <c r="T123" s="102"/>
    </row>
    <row r="124" spans="1:20" ht="15" x14ac:dyDescent="0.25">
      <c r="A124" s="102" t="s">
        <v>278</v>
      </c>
      <c r="B124" s="102">
        <v>1585.5621419999979</v>
      </c>
      <c r="C124" s="102">
        <v>879.42006300000094</v>
      </c>
      <c r="D124" s="102">
        <v>23.088670000000004</v>
      </c>
      <c r="E124" s="102">
        <v>26.933354999999999</v>
      </c>
      <c r="F124" s="102">
        <v>186.87725899999995</v>
      </c>
      <c r="G124" s="102">
        <v>8.8670000000000009</v>
      </c>
      <c r="H124" s="102">
        <v>1</v>
      </c>
      <c r="I124" s="102">
        <v>5</v>
      </c>
      <c r="J124" s="102">
        <v>17.58671</v>
      </c>
      <c r="K124" s="102">
        <v>98.97697658137615</v>
      </c>
      <c r="L124" s="102">
        <v>6.7095675020000023</v>
      </c>
      <c r="M124" s="102">
        <v>7.8268329630000055</v>
      </c>
      <c r="N124" s="102">
        <v>137.80329078659966</v>
      </c>
      <c r="O124" s="102">
        <v>15.708777199999998</v>
      </c>
      <c r="P124" s="102">
        <v>2.3643000000000001</v>
      </c>
      <c r="Q124" s="102">
        <v>16.010999999999999</v>
      </c>
      <c r="R124" s="102">
        <v>83.018064555000009</v>
      </c>
      <c r="S124" s="102">
        <v>1953.9809515879738</v>
      </c>
      <c r="T124" s="102"/>
    </row>
    <row r="125" spans="1:20" ht="15" x14ac:dyDescent="0.25">
      <c r="A125" s="102" t="s">
        <v>279</v>
      </c>
      <c r="B125" s="102">
        <v>2546.8136659999996</v>
      </c>
      <c r="C125" s="102">
        <v>317.77222499999988</v>
      </c>
      <c r="D125" s="102">
        <v>60.119449000000003</v>
      </c>
      <c r="E125" s="102">
        <v>31.159623</v>
      </c>
      <c r="F125" s="102">
        <v>136.90555700000002</v>
      </c>
      <c r="G125" s="102">
        <v>19.283333000000002</v>
      </c>
      <c r="H125" s="102">
        <v>1.542254</v>
      </c>
      <c r="I125" s="102">
        <v>17.738731999999999</v>
      </c>
      <c r="J125" s="102">
        <v>30.469718</v>
      </c>
      <c r="K125" s="102">
        <v>8.2621577444687713</v>
      </c>
      <c r="L125" s="102">
        <v>17.470711879399996</v>
      </c>
      <c r="M125" s="102">
        <v>9.0549864438000025</v>
      </c>
      <c r="N125" s="102">
        <v>100.95415773179982</v>
      </c>
      <c r="O125" s="102">
        <v>34.162352742799996</v>
      </c>
      <c r="P125" s="102">
        <v>3.6463511322000004</v>
      </c>
      <c r="Q125" s="102">
        <v>56.802967610400003</v>
      </c>
      <c r="R125" s="102">
        <v>143.83230381899997</v>
      </c>
      <c r="S125" s="102">
        <v>2920.999655103868</v>
      </c>
      <c r="T125" s="102"/>
    </row>
    <row r="126" spans="1:20" ht="15" x14ac:dyDescent="0.25">
      <c r="A126" s="102" t="s">
        <v>280</v>
      </c>
      <c r="B126" s="102">
        <v>950.72156899999993</v>
      </c>
      <c r="C126" s="102">
        <v>775.57167200000026</v>
      </c>
      <c r="D126" s="102">
        <v>21.652466</v>
      </c>
      <c r="E126" s="102">
        <v>40.132656000000004</v>
      </c>
      <c r="F126" s="102">
        <v>123.35508200000001</v>
      </c>
      <c r="G126" s="102">
        <v>14.453895000000001</v>
      </c>
      <c r="H126" s="102">
        <v>2</v>
      </c>
      <c r="I126" s="102">
        <v>7.6430199999999999</v>
      </c>
      <c r="J126" s="102">
        <v>9</v>
      </c>
      <c r="K126" s="102">
        <v>129.64709874294599</v>
      </c>
      <c r="L126" s="102">
        <v>6.2922066196000026</v>
      </c>
      <c r="M126" s="102">
        <v>11.662549833599998</v>
      </c>
      <c r="N126" s="102">
        <v>90.96203746679987</v>
      </c>
      <c r="O126" s="102">
        <v>25.606520381999999</v>
      </c>
      <c r="P126" s="102">
        <v>4.7286000000000001</v>
      </c>
      <c r="Q126" s="102">
        <v>24.474478644000001</v>
      </c>
      <c r="R126" s="102">
        <v>42.484500000000004</v>
      </c>
      <c r="S126" s="102">
        <v>1286.5795606889458</v>
      </c>
      <c r="T126" s="102"/>
    </row>
    <row r="127" spans="1:20" ht="15" x14ac:dyDescent="0.25">
      <c r="A127" s="102" t="s">
        <v>281</v>
      </c>
      <c r="B127" s="102">
        <v>2017.089162000005</v>
      </c>
      <c r="C127" s="102">
        <v>952.25409199999967</v>
      </c>
      <c r="D127" s="102">
        <v>3.462148</v>
      </c>
      <c r="E127" s="102">
        <v>43.798661000000003</v>
      </c>
      <c r="F127" s="102">
        <v>170.19235499999994</v>
      </c>
      <c r="G127" s="102">
        <v>13.294187999999998</v>
      </c>
      <c r="H127" s="102">
        <v>0</v>
      </c>
      <c r="I127" s="102">
        <v>21.660381999999998</v>
      </c>
      <c r="J127" s="102">
        <v>19.814028</v>
      </c>
      <c r="K127" s="102">
        <v>91.749261991978642</v>
      </c>
      <c r="L127" s="102">
        <v>1.0061002088000002</v>
      </c>
      <c r="M127" s="102">
        <v>12.727890886599999</v>
      </c>
      <c r="N127" s="102">
        <v>125.49984257699964</v>
      </c>
      <c r="O127" s="102">
        <v>23.551983460799999</v>
      </c>
      <c r="P127" s="102">
        <v>0</v>
      </c>
      <c r="Q127" s="102">
        <v>69.360875240399992</v>
      </c>
      <c r="R127" s="102">
        <v>93.532119174000016</v>
      </c>
      <c r="S127" s="102">
        <v>2434.5172355395835</v>
      </c>
      <c r="T127" s="102"/>
    </row>
    <row r="128" spans="1:20" ht="15" x14ac:dyDescent="0.25">
      <c r="A128" s="102" t="s">
        <v>283</v>
      </c>
      <c r="B128" s="102">
        <v>2049.7345430000014</v>
      </c>
      <c r="C128" s="102">
        <v>1029.1173960000001</v>
      </c>
      <c r="D128" s="102">
        <v>86.306676999999979</v>
      </c>
      <c r="E128" s="102">
        <v>43.194230999999995</v>
      </c>
      <c r="F128" s="102">
        <v>156.80012400000001</v>
      </c>
      <c r="G128" s="102">
        <v>7.6072970000000009</v>
      </c>
      <c r="H128" s="102">
        <v>1</v>
      </c>
      <c r="I128" s="102">
        <v>8.2596150000000002</v>
      </c>
      <c r="J128" s="102">
        <v>30.561269000000003</v>
      </c>
      <c r="K128" s="102">
        <v>105.19046226951401</v>
      </c>
      <c r="L128" s="102">
        <v>25.08072033620002</v>
      </c>
      <c r="M128" s="102">
        <v>12.5522435286</v>
      </c>
      <c r="N128" s="102">
        <v>115.62441143759969</v>
      </c>
      <c r="O128" s="102">
        <v>13.477087365199999</v>
      </c>
      <c r="P128" s="102">
        <v>2.3643000000000001</v>
      </c>
      <c r="Q128" s="102">
        <v>26.448939153000001</v>
      </c>
      <c r="R128" s="102">
        <v>144.26447031449999</v>
      </c>
      <c r="S128" s="102">
        <v>2494.7371774046151</v>
      </c>
      <c r="T128" s="102"/>
    </row>
    <row r="129" spans="1:20" ht="15" x14ac:dyDescent="0.25">
      <c r="A129" s="102" t="s">
        <v>284</v>
      </c>
      <c r="B129" s="102">
        <v>3234.9648980000075</v>
      </c>
      <c r="C129" s="102">
        <v>3071.0170160000102</v>
      </c>
      <c r="D129" s="102">
        <v>17.566676999999999</v>
      </c>
      <c r="E129" s="102">
        <v>66.552029000000005</v>
      </c>
      <c r="F129" s="102">
        <v>253.976403</v>
      </c>
      <c r="G129" s="102">
        <v>47.714864000000006</v>
      </c>
      <c r="H129" s="102">
        <v>3</v>
      </c>
      <c r="I129" s="102">
        <v>36.744384999999994</v>
      </c>
      <c r="J129" s="102">
        <v>55.131535</v>
      </c>
      <c r="K129" s="102">
        <v>603.6813534369013</v>
      </c>
      <c r="L129" s="102">
        <v>5.1048763362000011</v>
      </c>
      <c r="M129" s="102">
        <v>19.340019627400011</v>
      </c>
      <c r="N129" s="102">
        <v>187.2821995722</v>
      </c>
      <c r="O129" s="102">
        <v>84.531653062400068</v>
      </c>
      <c r="P129" s="102">
        <v>7.0929000000000002</v>
      </c>
      <c r="Q129" s="102">
        <v>117.66286964700006</v>
      </c>
      <c r="R129" s="102">
        <v>260.24841096749975</v>
      </c>
      <c r="S129" s="102">
        <v>4519.909180649609</v>
      </c>
      <c r="T129" s="102"/>
    </row>
    <row r="130" spans="1:20" ht="15" x14ac:dyDescent="0.25">
      <c r="A130" s="102" t="s">
        <v>285</v>
      </c>
      <c r="B130" s="102">
        <v>5021.3411520000054</v>
      </c>
      <c r="C130" s="102">
        <v>1462.4372040000003</v>
      </c>
      <c r="D130" s="102">
        <v>90.643681999999984</v>
      </c>
      <c r="E130" s="102">
        <v>29.777861999999999</v>
      </c>
      <c r="F130" s="102">
        <v>530.00737199999992</v>
      </c>
      <c r="G130" s="102">
        <v>68.759197000000015</v>
      </c>
      <c r="H130" s="102">
        <v>0.5</v>
      </c>
      <c r="I130" s="102">
        <v>27.040479999999999</v>
      </c>
      <c r="J130" s="102">
        <v>87.316093000000023</v>
      </c>
      <c r="K130" s="102">
        <v>87.632569050159788</v>
      </c>
      <c r="L130" s="102">
        <v>26.341053989200017</v>
      </c>
      <c r="M130" s="102">
        <v>8.6534466972000015</v>
      </c>
      <c r="N130" s="102">
        <v>390.82743611279761</v>
      </c>
      <c r="O130" s="102">
        <v>121.81379340520016</v>
      </c>
      <c r="P130" s="102">
        <v>1.18215</v>
      </c>
      <c r="Q130" s="102">
        <v>86.589025056000011</v>
      </c>
      <c r="R130" s="102">
        <v>412.17561700650015</v>
      </c>
      <c r="S130" s="102">
        <v>6156.5562433170635</v>
      </c>
      <c r="T130" s="102"/>
    </row>
    <row r="131" spans="1:20" ht="15" x14ac:dyDescent="0.25">
      <c r="A131" s="102" t="s">
        <v>286</v>
      </c>
      <c r="B131" s="102">
        <v>1699.8235380000001</v>
      </c>
      <c r="C131" s="102">
        <v>691.58480400000042</v>
      </c>
      <c r="D131" s="102">
        <v>3.5</v>
      </c>
      <c r="E131" s="102">
        <v>19.331657999999997</v>
      </c>
      <c r="F131" s="102">
        <v>159.93452600000001</v>
      </c>
      <c r="G131" s="102">
        <v>12.926012999999999</v>
      </c>
      <c r="H131" s="102">
        <v>1</v>
      </c>
      <c r="I131" s="102">
        <v>7</v>
      </c>
      <c r="J131" s="102">
        <v>30.924122000000001</v>
      </c>
      <c r="K131" s="102">
        <v>57.453813537187976</v>
      </c>
      <c r="L131" s="102">
        <v>1.0171000000000001</v>
      </c>
      <c r="M131" s="102">
        <v>5.6177798148000022</v>
      </c>
      <c r="N131" s="102">
        <v>117.93571947239967</v>
      </c>
      <c r="O131" s="102">
        <v>22.899724630799998</v>
      </c>
      <c r="P131" s="102">
        <v>2.3643000000000001</v>
      </c>
      <c r="Q131" s="102">
        <v>22.415400000000002</v>
      </c>
      <c r="R131" s="102">
        <v>145.97731790099999</v>
      </c>
      <c r="S131" s="102">
        <v>2075.5046933561875</v>
      </c>
      <c r="T131" s="102"/>
    </row>
    <row r="132" spans="1:20" ht="15" x14ac:dyDescent="0.25">
      <c r="A132" s="102" t="s">
        <v>287</v>
      </c>
      <c r="B132" s="102">
        <v>1801.6868450000029</v>
      </c>
      <c r="C132" s="102">
        <v>827.80279699999971</v>
      </c>
      <c r="D132" s="102">
        <v>0.41373100000000002</v>
      </c>
      <c r="E132" s="102">
        <v>47.475313999999997</v>
      </c>
      <c r="F132" s="102">
        <v>152.46703299999999</v>
      </c>
      <c r="G132" s="102">
        <v>4.5284800000000001</v>
      </c>
      <c r="H132" s="102">
        <v>1.8689249999999999</v>
      </c>
      <c r="I132" s="102">
        <v>22.192992</v>
      </c>
      <c r="J132" s="102">
        <v>18.218505</v>
      </c>
      <c r="K132" s="102">
        <v>77.919301787615922</v>
      </c>
      <c r="L132" s="102">
        <v>0.12023022860000002</v>
      </c>
      <c r="M132" s="102">
        <v>13.7963262484</v>
      </c>
      <c r="N132" s="102">
        <v>112.42919013419971</v>
      </c>
      <c r="O132" s="102">
        <v>8.022655168</v>
      </c>
      <c r="P132" s="102">
        <v>4.4186993774999994</v>
      </c>
      <c r="Q132" s="102">
        <v>71.066398982400003</v>
      </c>
      <c r="R132" s="102">
        <v>86.000452852500004</v>
      </c>
      <c r="S132" s="102">
        <v>2175.4600997792186</v>
      </c>
      <c r="T132" s="102"/>
    </row>
    <row r="133" spans="1:20" ht="15" x14ac:dyDescent="0.25">
      <c r="A133" s="102" t="s">
        <v>288</v>
      </c>
      <c r="B133" s="102">
        <v>3205.1911229999964</v>
      </c>
      <c r="C133" s="102">
        <v>1844.6164680000004</v>
      </c>
      <c r="D133" s="102">
        <v>37.817656999999997</v>
      </c>
      <c r="E133" s="102">
        <v>76.430082999999996</v>
      </c>
      <c r="F133" s="102">
        <v>375.91051000000016</v>
      </c>
      <c r="G133" s="102">
        <v>16.853199</v>
      </c>
      <c r="H133" s="102">
        <v>5.7631439999999996</v>
      </c>
      <c r="I133" s="102">
        <v>32.301769</v>
      </c>
      <c r="J133" s="102">
        <v>46.020996000000011</v>
      </c>
      <c r="K133" s="102">
        <v>217.75038972652331</v>
      </c>
      <c r="L133" s="102">
        <v>10.989811124200001</v>
      </c>
      <c r="M133" s="102">
        <v>22.210582119800019</v>
      </c>
      <c r="N133" s="102">
        <v>277.19641007400014</v>
      </c>
      <c r="O133" s="102">
        <v>29.857127348399999</v>
      </c>
      <c r="P133" s="102">
        <v>13.6258013592</v>
      </c>
      <c r="Q133" s="102">
        <v>103.43672469180004</v>
      </c>
      <c r="R133" s="102">
        <v>217.2421116179998</v>
      </c>
      <c r="S133" s="102">
        <v>4097.5000810619194</v>
      </c>
      <c r="T133" s="102"/>
    </row>
    <row r="134" spans="1:20" ht="15" x14ac:dyDescent="0.25">
      <c r="A134" s="102" t="s">
        <v>290</v>
      </c>
      <c r="B134" s="102">
        <v>3288.374501000003</v>
      </c>
      <c r="C134" s="102">
        <v>1814.3112379999973</v>
      </c>
      <c r="D134" s="102">
        <v>76.96482499999999</v>
      </c>
      <c r="E134" s="102">
        <v>46.849246999999998</v>
      </c>
      <c r="F134" s="102">
        <v>328.82210799999996</v>
      </c>
      <c r="G134" s="102">
        <v>56.134749999999997</v>
      </c>
      <c r="H134" s="102">
        <v>0</v>
      </c>
      <c r="I134" s="102">
        <v>28.402010000000001</v>
      </c>
      <c r="J134" s="102">
        <v>58.955089999999991</v>
      </c>
      <c r="K134" s="102">
        <v>207.03632867352906</v>
      </c>
      <c r="L134" s="102">
        <v>22.365978145000025</v>
      </c>
      <c r="M134" s="102">
        <v>13.6143911782</v>
      </c>
      <c r="N134" s="102">
        <v>242.47342243920056</v>
      </c>
      <c r="O134" s="102">
        <v>99.448323100000067</v>
      </c>
      <c r="P134" s="102">
        <v>0</v>
      </c>
      <c r="Q134" s="102">
        <v>90.948916422000025</v>
      </c>
      <c r="R134" s="102">
        <v>278.29750234499977</v>
      </c>
      <c r="S134" s="102">
        <v>4242.5593633029321</v>
      </c>
      <c r="T134" s="102"/>
    </row>
    <row r="135" spans="1:20" ht="15" x14ac:dyDescent="0.25">
      <c r="A135" s="102" t="s">
        <v>291</v>
      </c>
      <c r="B135" s="102">
        <v>22222.228459000027</v>
      </c>
      <c r="C135" s="102">
        <v>12711.101087999996</v>
      </c>
      <c r="D135" s="102">
        <v>2957.9184950000017</v>
      </c>
      <c r="E135" s="102">
        <v>398.90388699999977</v>
      </c>
      <c r="F135" s="102">
        <v>2358.1535709999989</v>
      </c>
      <c r="G135" s="102">
        <v>219.47403600000013</v>
      </c>
      <c r="H135" s="102">
        <v>21.780920999999999</v>
      </c>
      <c r="I135" s="102">
        <v>121.65644799999998</v>
      </c>
      <c r="J135" s="102">
        <v>322.67088000000007</v>
      </c>
      <c r="K135" s="102">
        <v>1484.2376395451813</v>
      </c>
      <c r="L135" s="102">
        <v>859.57111464702928</v>
      </c>
      <c r="M135" s="102">
        <v>115.9214695621995</v>
      </c>
      <c r="N135" s="102">
        <v>1738.9024432553636</v>
      </c>
      <c r="O135" s="102">
        <v>388.82020217759998</v>
      </c>
      <c r="P135" s="102">
        <v>51.496631520299999</v>
      </c>
      <c r="Q135" s="102">
        <v>389.5682777856004</v>
      </c>
      <c r="R135" s="102">
        <v>1523.1678890399928</v>
      </c>
      <c r="S135" s="102">
        <v>28773.914126533295</v>
      </c>
      <c r="T135" s="102"/>
    </row>
    <row r="136" spans="1:20" ht="15" x14ac:dyDescent="0.25">
      <c r="A136" s="102" t="s">
        <v>292</v>
      </c>
      <c r="B136" s="102">
        <v>7718.8078089999835</v>
      </c>
      <c r="C136" s="102">
        <v>7443.4951449999953</v>
      </c>
      <c r="D136" s="102">
        <v>267.03299200000004</v>
      </c>
      <c r="E136" s="102">
        <v>211.14610999999999</v>
      </c>
      <c r="F136" s="102">
        <v>910.81658400000072</v>
      </c>
      <c r="G136" s="102">
        <v>72.112601000000012</v>
      </c>
      <c r="H136" s="102">
        <v>9.5244509999999991</v>
      </c>
      <c r="I136" s="102">
        <v>88.311650999999998</v>
      </c>
      <c r="J136" s="102">
        <v>104.498577</v>
      </c>
      <c r="K136" s="102">
        <v>1473.5737502459281</v>
      </c>
      <c r="L136" s="102">
        <v>77.599787475199804</v>
      </c>
      <c r="M136" s="102">
        <v>61.359059565999857</v>
      </c>
      <c r="N136" s="102">
        <v>671.63614904159112</v>
      </c>
      <c r="O136" s="102">
        <v>127.75468393160014</v>
      </c>
      <c r="P136" s="102">
        <v>22.5186594993</v>
      </c>
      <c r="Q136" s="102">
        <v>282.79156883220026</v>
      </c>
      <c r="R136" s="102">
        <v>493.28553272850041</v>
      </c>
      <c r="S136" s="102">
        <v>10929.327000320303</v>
      </c>
      <c r="T136" s="102"/>
    </row>
    <row r="137" spans="1:20" ht="15" x14ac:dyDescent="0.25">
      <c r="A137" s="102" t="s">
        <v>294</v>
      </c>
      <c r="B137" s="102">
        <v>2384.0386389999999</v>
      </c>
      <c r="C137" s="102">
        <v>2309.9830839999918</v>
      </c>
      <c r="D137" s="102">
        <v>1</v>
      </c>
      <c r="E137" s="102">
        <v>49.233336000000008</v>
      </c>
      <c r="F137" s="102">
        <v>190.56110799999999</v>
      </c>
      <c r="G137" s="102">
        <v>15.416665</v>
      </c>
      <c r="H137" s="102">
        <v>2</v>
      </c>
      <c r="I137" s="102">
        <v>33.783329999999999</v>
      </c>
      <c r="J137" s="102">
        <v>21.638890000000004</v>
      </c>
      <c r="K137" s="102">
        <v>457.13560621453234</v>
      </c>
      <c r="L137" s="102">
        <v>0.29060000000000002</v>
      </c>
      <c r="M137" s="102">
        <v>14.307207441599997</v>
      </c>
      <c r="N137" s="102">
        <v>140.51976103919975</v>
      </c>
      <c r="O137" s="102">
        <v>27.312163713999997</v>
      </c>
      <c r="P137" s="102">
        <v>4.7286000000000001</v>
      </c>
      <c r="Q137" s="102">
        <v>108.18097932600003</v>
      </c>
      <c r="R137" s="102">
        <v>102.14638024500003</v>
      </c>
      <c r="S137" s="102">
        <v>3238.6599369803321</v>
      </c>
      <c r="T137" s="102"/>
    </row>
    <row r="138" spans="1:20" ht="15" x14ac:dyDescent="0.25">
      <c r="A138" s="102" t="s">
        <v>296</v>
      </c>
      <c r="B138" s="102">
        <v>5025.5409880000025</v>
      </c>
      <c r="C138" s="102">
        <v>1010.2228980000001</v>
      </c>
      <c r="D138" s="102">
        <v>103.21811700000001</v>
      </c>
      <c r="E138" s="102">
        <v>35.811301</v>
      </c>
      <c r="F138" s="102">
        <v>441.92823400000009</v>
      </c>
      <c r="G138" s="102">
        <v>42.877310999999999</v>
      </c>
      <c r="H138" s="102">
        <v>3.3797519999999999</v>
      </c>
      <c r="I138" s="102">
        <v>28.853320999999998</v>
      </c>
      <c r="J138" s="102">
        <v>71.680384999999987</v>
      </c>
      <c r="K138" s="102">
        <v>41.837861142726915</v>
      </c>
      <c r="L138" s="102">
        <v>29.995184800200047</v>
      </c>
      <c r="M138" s="102">
        <v>10.406764070600001</v>
      </c>
      <c r="N138" s="102">
        <v>325.87787975159904</v>
      </c>
      <c r="O138" s="102">
        <v>75.961444167600021</v>
      </c>
      <c r="P138" s="102">
        <v>7.9907476535999997</v>
      </c>
      <c r="Q138" s="102">
        <v>92.394104506200023</v>
      </c>
      <c r="R138" s="102">
        <v>338.36725739249994</v>
      </c>
      <c r="S138" s="102">
        <v>5948.3722314850284</v>
      </c>
      <c r="T138" s="102"/>
    </row>
    <row r="139" spans="1:20" ht="15" x14ac:dyDescent="0.25">
      <c r="A139" s="102" t="s">
        <v>297</v>
      </c>
      <c r="B139" s="102">
        <v>5306.0452309999982</v>
      </c>
      <c r="C139" s="102">
        <v>1048.4645149999988</v>
      </c>
      <c r="D139" s="102">
        <v>193.909277</v>
      </c>
      <c r="E139" s="102">
        <v>75.564823999999987</v>
      </c>
      <c r="F139" s="102">
        <v>330.82703199999997</v>
      </c>
      <c r="G139" s="102">
        <v>28.776104</v>
      </c>
      <c r="H139" s="102">
        <v>1.5</v>
      </c>
      <c r="I139" s="102">
        <v>24.538043999999996</v>
      </c>
      <c r="J139" s="102">
        <v>78.72104200000004</v>
      </c>
      <c r="K139" s="102">
        <v>42.341350432626783</v>
      </c>
      <c r="L139" s="102">
        <v>56.350035896199905</v>
      </c>
      <c r="M139" s="102">
        <v>21.959137854400016</v>
      </c>
      <c r="N139" s="102">
        <v>243.95185339680069</v>
      </c>
      <c r="O139" s="102">
        <v>50.9797458464</v>
      </c>
      <c r="P139" s="102">
        <v>3.5464500000000001</v>
      </c>
      <c r="Q139" s="102">
        <v>78.575724496799992</v>
      </c>
      <c r="R139" s="102">
        <v>371.60267876100005</v>
      </c>
      <c r="S139" s="102">
        <v>6175.3522076842255</v>
      </c>
      <c r="T139" s="102"/>
    </row>
    <row r="140" spans="1:20" ht="15" x14ac:dyDescent="0.25">
      <c r="A140" s="102" t="s">
        <v>298</v>
      </c>
      <c r="B140" s="102">
        <v>1834.3339260000009</v>
      </c>
      <c r="C140" s="102">
        <v>1075.6766049999992</v>
      </c>
      <c r="D140" s="102">
        <v>9.5187529999999985</v>
      </c>
      <c r="E140" s="102">
        <v>9.0314370000000022</v>
      </c>
      <c r="F140" s="102">
        <v>164.97969999999992</v>
      </c>
      <c r="G140" s="102">
        <v>13.005965</v>
      </c>
      <c r="H140" s="102">
        <v>0</v>
      </c>
      <c r="I140" s="102">
        <v>8.2187710000000003</v>
      </c>
      <c r="J140" s="102">
        <v>25.525434000000001</v>
      </c>
      <c r="K140" s="102">
        <v>126.92560294189258</v>
      </c>
      <c r="L140" s="102">
        <v>2.7661496217999999</v>
      </c>
      <c r="M140" s="102">
        <v>2.6245355922</v>
      </c>
      <c r="N140" s="102">
        <v>121.65603077999967</v>
      </c>
      <c r="O140" s="102">
        <v>23.041367593999993</v>
      </c>
      <c r="P140" s="102">
        <v>0</v>
      </c>
      <c r="Q140" s="102">
        <v>26.318148496199999</v>
      </c>
      <c r="R140" s="102">
        <v>120.49281119700002</v>
      </c>
      <c r="S140" s="102">
        <v>2258.1585722230934</v>
      </c>
      <c r="T140" s="102"/>
    </row>
    <row r="141" spans="1:20" ht="15" x14ac:dyDescent="0.25">
      <c r="A141" s="102" t="s">
        <v>299</v>
      </c>
      <c r="B141" s="102">
        <v>5249.3331419999931</v>
      </c>
      <c r="C141" s="102">
        <v>730.90428999999995</v>
      </c>
      <c r="D141" s="102">
        <v>345.16106300000013</v>
      </c>
      <c r="E141" s="102">
        <v>48.040992000000003</v>
      </c>
      <c r="F141" s="102">
        <v>277.24132599999996</v>
      </c>
      <c r="G141" s="102">
        <v>26.143910000000002</v>
      </c>
      <c r="H141" s="102">
        <v>4</v>
      </c>
      <c r="I141" s="102">
        <v>36.825961</v>
      </c>
      <c r="J141" s="102">
        <v>97.502494000000013</v>
      </c>
      <c r="K141" s="102">
        <v>21.224650582595135</v>
      </c>
      <c r="L141" s="102">
        <v>100.3038049077998</v>
      </c>
      <c r="M141" s="102">
        <v>13.960712275199997</v>
      </c>
      <c r="N141" s="102">
        <v>204.43775379240029</v>
      </c>
      <c r="O141" s="102">
        <v>46.316550956</v>
      </c>
      <c r="P141" s="102">
        <v>9.4572000000000003</v>
      </c>
      <c r="Q141" s="102">
        <v>117.92409231420005</v>
      </c>
      <c r="R141" s="102">
        <v>460.2605229270003</v>
      </c>
      <c r="S141" s="102">
        <v>6223.2184297551885</v>
      </c>
      <c r="T141" s="102"/>
    </row>
    <row r="142" spans="1:20" ht="15" x14ac:dyDescent="0.25">
      <c r="A142" s="102" t="s">
        <v>300</v>
      </c>
      <c r="B142" s="102">
        <v>7559.45198600001</v>
      </c>
      <c r="C142" s="102">
        <v>1555.0451470000005</v>
      </c>
      <c r="D142" s="102">
        <v>173.03253600000005</v>
      </c>
      <c r="E142" s="102">
        <v>55.233809000000001</v>
      </c>
      <c r="F142" s="102">
        <v>595.46418900000003</v>
      </c>
      <c r="G142" s="102">
        <v>76.928371999999982</v>
      </c>
      <c r="H142" s="102">
        <v>2.6635469999999999</v>
      </c>
      <c r="I142" s="102">
        <v>35.405647999999999</v>
      </c>
      <c r="J142" s="102">
        <v>130.852046</v>
      </c>
      <c r="K142" s="102">
        <v>66.116254242327813</v>
      </c>
      <c r="L142" s="102">
        <v>50.283254961599944</v>
      </c>
      <c r="M142" s="102">
        <v>16.050944895399994</v>
      </c>
      <c r="N142" s="102">
        <v>439.09529296859625</v>
      </c>
      <c r="O142" s="102">
        <v>136.28630383520021</v>
      </c>
      <c r="P142" s="102">
        <v>6.2974241721000004</v>
      </c>
      <c r="Q142" s="102">
        <v>113.37596602560005</v>
      </c>
      <c r="R142" s="102">
        <v>617.68708314300079</v>
      </c>
      <c r="S142" s="102">
        <v>9004.6445102438356</v>
      </c>
      <c r="T142" s="102"/>
    </row>
    <row r="143" spans="1:20" ht="15" x14ac:dyDescent="0.25">
      <c r="A143" s="102" t="s">
        <v>301</v>
      </c>
      <c r="B143" s="102">
        <v>2306.0832519999994</v>
      </c>
      <c r="C143" s="102">
        <v>473.34834799999987</v>
      </c>
      <c r="D143" s="102">
        <v>31.682393999999995</v>
      </c>
      <c r="E143" s="102">
        <v>20.348572000000001</v>
      </c>
      <c r="F143" s="102">
        <v>188.596879</v>
      </c>
      <c r="G143" s="102">
        <v>21.503927999999998</v>
      </c>
      <c r="H143" s="102">
        <v>0</v>
      </c>
      <c r="I143" s="102">
        <v>15.514286</v>
      </c>
      <c r="J143" s="102">
        <v>38.005714000000005</v>
      </c>
      <c r="K143" s="102">
        <v>20.254577691147745</v>
      </c>
      <c r="L143" s="102">
        <v>9.2069036964000048</v>
      </c>
      <c r="M143" s="102">
        <v>5.9132950232000026</v>
      </c>
      <c r="N143" s="102">
        <v>139.07133857459962</v>
      </c>
      <c r="O143" s="102">
        <v>38.096358844799994</v>
      </c>
      <c r="P143" s="102">
        <v>0</v>
      </c>
      <c r="Q143" s="102">
        <v>49.679846629199993</v>
      </c>
      <c r="R143" s="102">
        <v>179.40597293699989</v>
      </c>
      <c r="S143" s="102">
        <v>2747.7115453963465</v>
      </c>
      <c r="T143" s="102"/>
    </row>
    <row r="144" spans="1:20" ht="15" x14ac:dyDescent="0.25">
      <c r="A144" s="102" t="s">
        <v>302</v>
      </c>
      <c r="B144" s="102">
        <v>2577.1415609999981</v>
      </c>
      <c r="C144" s="102">
        <v>1139.2342830000007</v>
      </c>
      <c r="D144" s="102">
        <v>17.429729000000002</v>
      </c>
      <c r="E144" s="102">
        <v>56.148316999999999</v>
      </c>
      <c r="F144" s="102">
        <v>272.1935400000001</v>
      </c>
      <c r="G144" s="102">
        <v>17.334671</v>
      </c>
      <c r="H144" s="102">
        <v>6.5422389999999995</v>
      </c>
      <c r="I144" s="102">
        <v>14.684958999999999</v>
      </c>
      <c r="J144" s="102">
        <v>34.740069000000005</v>
      </c>
      <c r="K144" s="102">
        <v>103.76127515262986</v>
      </c>
      <c r="L144" s="102">
        <v>5.0650792474000017</v>
      </c>
      <c r="M144" s="102">
        <v>16.316700920199995</v>
      </c>
      <c r="N144" s="102">
        <v>200.71551639600028</v>
      </c>
      <c r="O144" s="102">
        <v>30.710103143599994</v>
      </c>
      <c r="P144" s="102">
        <v>15.4678156677</v>
      </c>
      <c r="Q144" s="102">
        <v>47.024175709799991</v>
      </c>
      <c r="R144" s="102">
        <v>163.99049571449993</v>
      </c>
      <c r="S144" s="102">
        <v>3160.1927229518283</v>
      </c>
      <c r="T144" s="102"/>
    </row>
    <row r="145" spans="1:20" ht="15" x14ac:dyDescent="0.25">
      <c r="A145" s="102" t="s">
        <v>303</v>
      </c>
      <c r="B145" s="102">
        <v>22807.464428999931</v>
      </c>
      <c r="C145" s="102">
        <v>18529.27899999994</v>
      </c>
      <c r="D145" s="102">
        <v>363.42576399999984</v>
      </c>
      <c r="E145" s="102">
        <v>329.06597999999997</v>
      </c>
      <c r="F145" s="102">
        <v>3094.7301990000019</v>
      </c>
      <c r="G145" s="102">
        <v>599.48774200000082</v>
      </c>
      <c r="H145" s="102">
        <v>20.394331999999999</v>
      </c>
      <c r="I145" s="102">
        <v>243.74931099999998</v>
      </c>
      <c r="J145" s="102">
        <v>334.04195599999997</v>
      </c>
      <c r="K145" s="102">
        <v>3159.18915118923</v>
      </c>
      <c r="L145" s="102">
        <v>105.61152701839956</v>
      </c>
      <c r="M145" s="102">
        <v>95.626573787999646</v>
      </c>
      <c r="N145" s="102">
        <v>2282.0540487425546</v>
      </c>
      <c r="O145" s="102">
        <v>1062.052483727206</v>
      </c>
      <c r="P145" s="102">
        <v>48.218319147599999</v>
      </c>
      <c r="Q145" s="102">
        <v>780.53404368419694</v>
      </c>
      <c r="R145" s="102">
        <v>1576.8450532979919</v>
      </c>
      <c r="S145" s="102">
        <v>31917.595629595107</v>
      </c>
      <c r="T145" s="102"/>
    </row>
    <row r="146" spans="1:20" ht="15" x14ac:dyDescent="0.25">
      <c r="A146" s="102" t="s">
        <v>304</v>
      </c>
      <c r="B146" s="102">
        <v>931.01864800000033</v>
      </c>
      <c r="C146" s="102">
        <v>526.52959999999985</v>
      </c>
      <c r="D146" s="102">
        <v>0</v>
      </c>
      <c r="E146" s="102">
        <v>11.665329</v>
      </c>
      <c r="F146" s="102">
        <v>61.213822999999998</v>
      </c>
      <c r="G146" s="102">
        <v>8.9538619999999991</v>
      </c>
      <c r="H146" s="102">
        <v>0</v>
      </c>
      <c r="I146" s="102">
        <v>9.0749750000000002</v>
      </c>
      <c r="J146" s="102">
        <v>6</v>
      </c>
      <c r="K146" s="102">
        <v>60.893550873411151</v>
      </c>
      <c r="L146" s="102">
        <v>0</v>
      </c>
      <c r="M146" s="102">
        <v>3.3899446073999999</v>
      </c>
      <c r="N146" s="102">
        <v>45.139073080200042</v>
      </c>
      <c r="O146" s="102">
        <v>15.862661919199997</v>
      </c>
      <c r="P146" s="102">
        <v>0</v>
      </c>
      <c r="Q146" s="102">
        <v>29.059884945000004</v>
      </c>
      <c r="R146" s="102">
        <v>28.323000000000004</v>
      </c>
      <c r="S146" s="102">
        <v>1113.6867634252114</v>
      </c>
      <c r="T146" s="102"/>
    </row>
    <row r="147" spans="1:20" ht="15" x14ac:dyDescent="0.25">
      <c r="A147" s="102" t="s">
        <v>305</v>
      </c>
      <c r="B147" s="102">
        <v>4126.8701580000015</v>
      </c>
      <c r="C147" s="102">
        <v>1388.006770000002</v>
      </c>
      <c r="D147" s="102">
        <v>88.207555999999983</v>
      </c>
      <c r="E147" s="102">
        <v>58.655007999999995</v>
      </c>
      <c r="F147" s="102">
        <v>272.80019900000002</v>
      </c>
      <c r="G147" s="102">
        <v>19.481687000000001</v>
      </c>
      <c r="H147" s="102">
        <v>1</v>
      </c>
      <c r="I147" s="102">
        <v>35.138103000000001</v>
      </c>
      <c r="J147" s="102">
        <v>37.078418999999997</v>
      </c>
      <c r="K147" s="102">
        <v>95.159607291939025</v>
      </c>
      <c r="L147" s="102">
        <v>25.633115773600025</v>
      </c>
      <c r="M147" s="102">
        <v>17.0451453248</v>
      </c>
      <c r="N147" s="102">
        <v>201.16286674260024</v>
      </c>
      <c r="O147" s="102">
        <v>34.513756689199994</v>
      </c>
      <c r="P147" s="102">
        <v>2.3643000000000001</v>
      </c>
      <c r="Q147" s="102">
        <v>112.51923342660004</v>
      </c>
      <c r="R147" s="102">
        <v>175.02867688949999</v>
      </c>
      <c r="S147" s="102">
        <v>4790.2968601382408</v>
      </c>
      <c r="T147" s="102"/>
    </row>
    <row r="148" spans="1:20" ht="15" x14ac:dyDescent="0.25">
      <c r="A148" s="102" t="s">
        <v>306</v>
      </c>
      <c r="B148" s="102">
        <v>5706.7048879999938</v>
      </c>
      <c r="C148" s="102">
        <v>46.762318999999998</v>
      </c>
      <c r="D148" s="102">
        <v>92.84854500000003</v>
      </c>
      <c r="E148" s="102">
        <v>77.689064000000002</v>
      </c>
      <c r="F148" s="102">
        <v>586.33348600000011</v>
      </c>
      <c r="G148" s="102">
        <v>38.258544000000001</v>
      </c>
      <c r="H148" s="102">
        <v>0</v>
      </c>
      <c r="I148" s="102">
        <v>29.078261000000001</v>
      </c>
      <c r="J148" s="102">
        <v>71.576936000000003</v>
      </c>
      <c r="K148" s="102">
        <v>8.235880269080767E-2</v>
      </c>
      <c r="L148" s="102">
        <v>26.981787177000005</v>
      </c>
      <c r="M148" s="102">
        <v>22.576441998400014</v>
      </c>
      <c r="N148" s="102">
        <v>432.36231257639622</v>
      </c>
      <c r="O148" s="102">
        <v>67.778836550400001</v>
      </c>
      <c r="P148" s="102">
        <v>0</v>
      </c>
      <c r="Q148" s="102">
        <v>93.114407374200027</v>
      </c>
      <c r="R148" s="102">
        <v>337.87892638799991</v>
      </c>
      <c r="S148" s="102">
        <v>6687.4799588670812</v>
      </c>
      <c r="T148" s="102"/>
    </row>
    <row r="149" spans="1:20" ht="15" x14ac:dyDescent="0.25">
      <c r="A149" s="102" t="s">
        <v>307</v>
      </c>
      <c r="B149" s="102">
        <v>1915.0429909999984</v>
      </c>
      <c r="C149" s="102">
        <v>1032.8769000000002</v>
      </c>
      <c r="D149" s="102">
        <v>4.188917</v>
      </c>
      <c r="E149" s="102">
        <v>66.873231000000004</v>
      </c>
      <c r="F149" s="102">
        <v>187.10007999999993</v>
      </c>
      <c r="G149" s="102">
        <v>21.999512999999997</v>
      </c>
      <c r="H149" s="102">
        <v>2</v>
      </c>
      <c r="I149" s="102">
        <v>31.719987999999997</v>
      </c>
      <c r="J149" s="102">
        <v>21.706752999999999</v>
      </c>
      <c r="K149" s="102">
        <v>113.35270084561388</v>
      </c>
      <c r="L149" s="102">
        <v>1.2172992802</v>
      </c>
      <c r="M149" s="102">
        <v>19.433360928600003</v>
      </c>
      <c r="N149" s="102">
        <v>137.96759899199972</v>
      </c>
      <c r="O149" s="102">
        <v>38.974337230799989</v>
      </c>
      <c r="P149" s="102">
        <v>4.7286000000000001</v>
      </c>
      <c r="Q149" s="102">
        <v>101.57374557360005</v>
      </c>
      <c r="R149" s="102">
        <v>102.46672753650002</v>
      </c>
      <c r="S149" s="102">
        <v>2434.7573613873119</v>
      </c>
      <c r="T149" s="102"/>
    </row>
    <row r="150" spans="1:20" ht="15" x14ac:dyDescent="0.25">
      <c r="A150" s="102" t="s">
        <v>309</v>
      </c>
      <c r="B150" s="102">
        <v>2780.6664209999985</v>
      </c>
      <c r="C150" s="102">
        <v>832.18255000000056</v>
      </c>
      <c r="D150" s="102">
        <v>28.566319999999997</v>
      </c>
      <c r="E150" s="102">
        <v>47.108654999999999</v>
      </c>
      <c r="F150" s="102">
        <v>271.43341700000002</v>
      </c>
      <c r="G150" s="102">
        <v>24.583711999999998</v>
      </c>
      <c r="H150" s="102">
        <v>1.225352</v>
      </c>
      <c r="I150" s="102">
        <v>18.016421999999999</v>
      </c>
      <c r="J150" s="102">
        <v>28.636357000000004</v>
      </c>
      <c r="K150" s="102">
        <v>51.198938313208174</v>
      </c>
      <c r="L150" s="102">
        <v>8.3013725920000034</v>
      </c>
      <c r="M150" s="102">
        <v>13.689775143000004</v>
      </c>
      <c r="N150" s="102">
        <v>200.15500169580025</v>
      </c>
      <c r="O150" s="102">
        <v>43.552504179199993</v>
      </c>
      <c r="P150" s="102">
        <v>2.8970997336000002</v>
      </c>
      <c r="Q150" s="102">
        <v>57.692186528400001</v>
      </c>
      <c r="R150" s="102">
        <v>135.17792321849998</v>
      </c>
      <c r="S150" s="102">
        <v>3293.3312224037068</v>
      </c>
      <c r="T150" s="102"/>
    </row>
    <row r="151" spans="1:20" ht="15" x14ac:dyDescent="0.25">
      <c r="A151" s="102" t="s">
        <v>310</v>
      </c>
      <c r="B151" s="102">
        <v>2037.4380880000017</v>
      </c>
      <c r="C151" s="102">
        <v>963.01000300000101</v>
      </c>
      <c r="D151" s="102">
        <v>8.0439340000000001</v>
      </c>
      <c r="E151" s="102">
        <v>84.473698999999996</v>
      </c>
      <c r="F151" s="102">
        <v>167.09189400000002</v>
      </c>
      <c r="G151" s="102">
        <v>12.733931</v>
      </c>
      <c r="H151" s="102">
        <v>0</v>
      </c>
      <c r="I151" s="102">
        <v>20.731257000000003</v>
      </c>
      <c r="J151" s="102">
        <v>25.280118999999999</v>
      </c>
      <c r="K151" s="102">
        <v>93.503414570404473</v>
      </c>
      <c r="L151" s="102">
        <v>2.3375672204</v>
      </c>
      <c r="M151" s="102">
        <v>24.54805692940003</v>
      </c>
      <c r="N151" s="102">
        <v>123.21356263559963</v>
      </c>
      <c r="O151" s="102">
        <v>22.559432159599996</v>
      </c>
      <c r="P151" s="102">
        <v>0</v>
      </c>
      <c r="Q151" s="102">
        <v>66.385631165399985</v>
      </c>
      <c r="R151" s="102">
        <v>119.33480173950001</v>
      </c>
      <c r="S151" s="102">
        <v>2489.3205544203056</v>
      </c>
      <c r="T151" s="102"/>
    </row>
    <row r="152" spans="1:20" ht="15" x14ac:dyDescent="0.25">
      <c r="A152" s="102" t="s">
        <v>312</v>
      </c>
      <c r="B152" s="102">
        <v>4627.5021460000044</v>
      </c>
      <c r="C152" s="102">
        <v>991.99406199999987</v>
      </c>
      <c r="D152" s="102">
        <v>10.369698</v>
      </c>
      <c r="E152" s="102">
        <v>112.46269700000002</v>
      </c>
      <c r="F152" s="102">
        <v>302.96405900000002</v>
      </c>
      <c r="G152" s="102">
        <v>21.807557000000003</v>
      </c>
      <c r="H152" s="102">
        <v>2.549134</v>
      </c>
      <c r="I152" s="102">
        <v>30.694538000000001</v>
      </c>
      <c r="J152" s="102">
        <v>43.928815999999998</v>
      </c>
      <c r="K152" s="102">
        <v>43.634031988884921</v>
      </c>
      <c r="L152" s="102">
        <v>3.0134342387999999</v>
      </c>
      <c r="M152" s="102">
        <v>32.681659748200055</v>
      </c>
      <c r="N152" s="102">
        <v>223.40569710660051</v>
      </c>
      <c r="O152" s="102">
        <v>38.634267981199997</v>
      </c>
      <c r="P152" s="102">
        <v>6.0269175162000002</v>
      </c>
      <c r="Q152" s="102">
        <v>98.290049583600037</v>
      </c>
      <c r="R152" s="102">
        <v>207.36597592799984</v>
      </c>
      <c r="S152" s="102">
        <v>5280.5541800914898</v>
      </c>
      <c r="T152" s="102"/>
    </row>
    <row r="153" spans="1:20" ht="15" x14ac:dyDescent="0.25">
      <c r="A153" s="102" t="s">
        <v>313</v>
      </c>
      <c r="B153" s="102">
        <v>3062.4553490000012</v>
      </c>
      <c r="C153" s="102">
        <v>1159.8173069999998</v>
      </c>
      <c r="D153" s="102">
        <v>11.470625999999999</v>
      </c>
      <c r="E153" s="102">
        <v>67.253293999999997</v>
      </c>
      <c r="F153" s="102">
        <v>251.88529199999994</v>
      </c>
      <c r="G153" s="102">
        <v>10.274844000000002</v>
      </c>
      <c r="H153" s="102">
        <v>5</v>
      </c>
      <c r="I153" s="102">
        <v>27.734751000000003</v>
      </c>
      <c r="J153" s="102">
        <v>32.117823000000001</v>
      </c>
      <c r="K153" s="102">
        <v>89.667875002191735</v>
      </c>
      <c r="L153" s="102">
        <v>3.3333639156000001</v>
      </c>
      <c r="M153" s="102">
        <v>19.54380723640001</v>
      </c>
      <c r="N153" s="102">
        <v>185.74021432080013</v>
      </c>
      <c r="O153" s="102">
        <v>18.202913630400001</v>
      </c>
      <c r="P153" s="102">
        <v>11.8215</v>
      </c>
      <c r="Q153" s="102">
        <v>88.812219652200014</v>
      </c>
      <c r="R153" s="102">
        <v>151.61218347149997</v>
      </c>
      <c r="S153" s="102">
        <v>3631.189426229093</v>
      </c>
      <c r="T153" s="102"/>
    </row>
    <row r="154" spans="1:20" ht="15" x14ac:dyDescent="0.25">
      <c r="A154" s="102" t="s">
        <v>314</v>
      </c>
      <c r="B154" s="102">
        <v>4894.4098819999963</v>
      </c>
      <c r="C154" s="102">
        <v>4743.5176519999941</v>
      </c>
      <c r="D154" s="102">
        <v>18.697376000000002</v>
      </c>
      <c r="E154" s="102">
        <v>137.17096599999996</v>
      </c>
      <c r="F154" s="102">
        <v>524.2037749999995</v>
      </c>
      <c r="G154" s="102">
        <v>55.93258800000001</v>
      </c>
      <c r="H154" s="102">
        <v>6.3774499999999996</v>
      </c>
      <c r="I154" s="102">
        <v>42.034374000000007</v>
      </c>
      <c r="J154" s="102">
        <v>46.492048000000004</v>
      </c>
      <c r="K154" s="102">
        <v>937.98859946545656</v>
      </c>
      <c r="L154" s="102">
        <v>5.4334574656000019</v>
      </c>
      <c r="M154" s="102">
        <v>39.861882719600004</v>
      </c>
      <c r="N154" s="102">
        <v>386.54786368499782</v>
      </c>
      <c r="O154" s="102">
        <v>99.09017290080007</v>
      </c>
      <c r="P154" s="102">
        <v>15.078205035</v>
      </c>
      <c r="Q154" s="102">
        <v>134.60247242280008</v>
      </c>
      <c r="R154" s="102">
        <v>219.46571258399985</v>
      </c>
      <c r="S154" s="102">
        <v>6732.4782482782502</v>
      </c>
      <c r="T154" s="102"/>
    </row>
    <row r="155" spans="1:20" ht="15" x14ac:dyDescent="0.25">
      <c r="A155" s="102" t="s">
        <v>315</v>
      </c>
      <c r="B155" s="102">
        <v>1538.9631689999987</v>
      </c>
      <c r="C155" s="102">
        <v>1424.4647909999942</v>
      </c>
      <c r="D155" s="102">
        <v>6.6677619999999997</v>
      </c>
      <c r="E155" s="102">
        <v>15.959638</v>
      </c>
      <c r="F155" s="102">
        <v>235.773742</v>
      </c>
      <c r="G155" s="102">
        <v>51.44001699999999</v>
      </c>
      <c r="H155" s="102">
        <v>2</v>
      </c>
      <c r="I155" s="102">
        <v>11.323054000000001</v>
      </c>
      <c r="J155" s="102">
        <v>26.370539000000004</v>
      </c>
      <c r="K155" s="102">
        <v>277.5520312517308</v>
      </c>
      <c r="L155" s="102">
        <v>1.9376516372000001</v>
      </c>
      <c r="M155" s="102">
        <v>4.6378708028000011</v>
      </c>
      <c r="N155" s="102">
        <v>173.85955735080006</v>
      </c>
      <c r="O155" s="102">
        <v>91.131134117200062</v>
      </c>
      <c r="P155" s="102">
        <v>4.7286000000000001</v>
      </c>
      <c r="Q155" s="102">
        <v>36.258683518799998</v>
      </c>
      <c r="R155" s="102">
        <v>124.4821293495</v>
      </c>
      <c r="S155" s="102">
        <v>2253.5508270280297</v>
      </c>
      <c r="T155" s="102"/>
    </row>
    <row r="156" spans="1:20" ht="15" x14ac:dyDescent="0.25">
      <c r="A156" s="102" t="s">
        <v>316</v>
      </c>
      <c r="B156" s="102">
        <v>2163.7832020000169</v>
      </c>
      <c r="C156" s="102">
        <v>1206.7162969999997</v>
      </c>
      <c r="D156" s="102">
        <v>18.679455999999998</v>
      </c>
      <c r="E156" s="102">
        <v>50.251963999999994</v>
      </c>
      <c r="F156" s="102">
        <v>266.57577499999985</v>
      </c>
      <c r="G156" s="102">
        <v>15.749274000000002</v>
      </c>
      <c r="H156" s="102">
        <v>7.2257169999999995</v>
      </c>
      <c r="I156" s="102">
        <v>36.480216999999996</v>
      </c>
      <c r="J156" s="102">
        <v>25.394291000000003</v>
      </c>
      <c r="K156" s="102">
        <v>139.81956765562677</v>
      </c>
      <c r="L156" s="102">
        <v>5.4282499136000011</v>
      </c>
      <c r="M156" s="102">
        <v>14.603220738399996</v>
      </c>
      <c r="N156" s="102">
        <v>196.5729764850002</v>
      </c>
      <c r="O156" s="102">
        <v>27.901413818400002</v>
      </c>
      <c r="P156" s="102">
        <v>17.0837627031</v>
      </c>
      <c r="Q156" s="102">
        <v>116.81695087740005</v>
      </c>
      <c r="R156" s="102">
        <v>119.87375066550003</v>
      </c>
      <c r="S156" s="102">
        <v>2801.8830948570439</v>
      </c>
      <c r="T156" s="102"/>
    </row>
    <row r="157" spans="1:20" ht="15" x14ac:dyDescent="0.25">
      <c r="A157" s="102" t="s">
        <v>318</v>
      </c>
      <c r="B157" s="102">
        <v>1343.4077759999975</v>
      </c>
      <c r="C157" s="102">
        <v>1147.6005479999983</v>
      </c>
      <c r="D157" s="102">
        <v>0</v>
      </c>
      <c r="E157" s="102">
        <v>59.489877999999997</v>
      </c>
      <c r="F157" s="102">
        <v>149.00552199999998</v>
      </c>
      <c r="G157" s="102">
        <v>3.2332719999999999</v>
      </c>
      <c r="H157" s="102">
        <v>0</v>
      </c>
      <c r="I157" s="102">
        <v>14.404715999999999</v>
      </c>
      <c r="J157" s="102">
        <v>15.928540999999999</v>
      </c>
      <c r="K157" s="102">
        <v>199.34321824794313</v>
      </c>
      <c r="L157" s="102">
        <v>0</v>
      </c>
      <c r="M157" s="102">
        <v>17.287758546799999</v>
      </c>
      <c r="N157" s="102">
        <v>109.87667192279976</v>
      </c>
      <c r="O157" s="102">
        <v>5.7280646752000006</v>
      </c>
      <c r="P157" s="102">
        <v>0</v>
      </c>
      <c r="Q157" s="102">
        <v>46.126781575200006</v>
      </c>
      <c r="R157" s="102">
        <v>75.190677790500004</v>
      </c>
      <c r="S157" s="102">
        <v>1796.9609487584405</v>
      </c>
      <c r="T157" s="102"/>
    </row>
    <row r="158" spans="1:20" ht="15" x14ac:dyDescent="0.25">
      <c r="A158" s="102" t="s">
        <v>319</v>
      </c>
      <c r="B158" s="102">
        <v>779.50081600000021</v>
      </c>
      <c r="C158" s="102">
        <v>635.876847</v>
      </c>
      <c r="D158" s="102">
        <v>0</v>
      </c>
      <c r="E158" s="102">
        <v>23.764023000000002</v>
      </c>
      <c r="F158" s="102">
        <v>92.643292000000017</v>
      </c>
      <c r="G158" s="102">
        <v>5.7419120000000001</v>
      </c>
      <c r="H158" s="102">
        <v>1</v>
      </c>
      <c r="I158" s="102">
        <v>12.155450999999999</v>
      </c>
      <c r="J158" s="102">
        <v>6.7581229999999994</v>
      </c>
      <c r="K158" s="102">
        <v>106.52473777696716</v>
      </c>
      <c r="L158" s="102">
        <v>0</v>
      </c>
      <c r="M158" s="102">
        <v>6.9058250838000044</v>
      </c>
      <c r="N158" s="102">
        <v>68.315163520800027</v>
      </c>
      <c r="O158" s="102">
        <v>10.1723712992</v>
      </c>
      <c r="P158" s="102">
        <v>2.3643000000000001</v>
      </c>
      <c r="Q158" s="102">
        <v>38.9241851922</v>
      </c>
      <c r="R158" s="102">
        <v>31.901719621500003</v>
      </c>
      <c r="S158" s="102">
        <v>1044.6091184944673</v>
      </c>
      <c r="T158" s="102"/>
    </row>
    <row r="159" spans="1:20" ht="15" x14ac:dyDescent="0.25">
      <c r="A159" s="102" t="s">
        <v>320</v>
      </c>
      <c r="B159" s="102">
        <v>14533.609194999959</v>
      </c>
      <c r="C159" s="102">
        <v>4804.8076909999936</v>
      </c>
      <c r="D159" s="102">
        <v>1347.0982469999994</v>
      </c>
      <c r="E159" s="102">
        <v>267.18964000000005</v>
      </c>
      <c r="F159" s="102">
        <v>1134.0816460000001</v>
      </c>
      <c r="G159" s="102">
        <v>155.73420199999995</v>
      </c>
      <c r="H159" s="102">
        <v>8.002870999999999</v>
      </c>
      <c r="I159" s="102">
        <v>91.174178000000012</v>
      </c>
      <c r="J159" s="102">
        <v>196.00553700000006</v>
      </c>
      <c r="K159" s="102">
        <v>326.83044458069929</v>
      </c>
      <c r="L159" s="102">
        <v>391.46675057819925</v>
      </c>
      <c r="M159" s="102">
        <v>77.645309383999759</v>
      </c>
      <c r="N159" s="102">
        <v>836.27180576038643</v>
      </c>
      <c r="O159" s="102">
        <v>275.89871226320031</v>
      </c>
      <c r="P159" s="102">
        <v>18.921187905300002</v>
      </c>
      <c r="Q159" s="102">
        <v>291.95795279160018</v>
      </c>
      <c r="R159" s="102">
        <v>925.24413740850162</v>
      </c>
      <c r="S159" s="102">
        <v>17677.845495671845</v>
      </c>
      <c r="T159" s="102"/>
    </row>
    <row r="160" spans="1:20" ht="15" x14ac:dyDescent="0.25">
      <c r="A160" s="102" t="s">
        <v>321</v>
      </c>
      <c r="B160" s="102">
        <v>3669.5166350000054</v>
      </c>
      <c r="C160" s="102">
        <v>2234.6909959999971</v>
      </c>
      <c r="D160" s="102">
        <v>189.84376600000002</v>
      </c>
      <c r="E160" s="102">
        <v>142.28970000000001</v>
      </c>
      <c r="F160" s="102">
        <v>442.21590899999995</v>
      </c>
      <c r="G160" s="102">
        <v>33.666030999999997</v>
      </c>
      <c r="H160" s="102">
        <v>3</v>
      </c>
      <c r="I160" s="102">
        <v>21.589995000000002</v>
      </c>
      <c r="J160" s="102">
        <v>52.952728999999998</v>
      </c>
      <c r="K160" s="102">
        <v>278.6621460626987</v>
      </c>
      <c r="L160" s="102">
        <v>55.168598399599922</v>
      </c>
      <c r="M160" s="102">
        <v>41.349386819999999</v>
      </c>
      <c r="N160" s="102">
        <v>326.09001129659958</v>
      </c>
      <c r="O160" s="102">
        <v>59.642740519600004</v>
      </c>
      <c r="P160" s="102">
        <v>7.0929000000000002</v>
      </c>
      <c r="Q160" s="102">
        <v>69.135481988999985</v>
      </c>
      <c r="R160" s="102">
        <v>249.96335724449975</v>
      </c>
      <c r="S160" s="102">
        <v>4756.6212573320036</v>
      </c>
      <c r="T160" s="102"/>
    </row>
    <row r="161" spans="1:20" ht="15" x14ac:dyDescent="0.25">
      <c r="A161" s="102" t="s">
        <v>322</v>
      </c>
      <c r="B161" s="102">
        <v>3515.7332550000101</v>
      </c>
      <c r="C161" s="102">
        <v>639.41340099999991</v>
      </c>
      <c r="D161" s="102">
        <v>210.75837999999999</v>
      </c>
      <c r="E161" s="102">
        <v>95.085085000000021</v>
      </c>
      <c r="F161" s="102">
        <v>297.993585</v>
      </c>
      <c r="G161" s="102">
        <v>22.964517999999998</v>
      </c>
      <c r="H161" s="102">
        <v>1</v>
      </c>
      <c r="I161" s="102">
        <v>16</v>
      </c>
      <c r="J161" s="102">
        <v>58.849538000000003</v>
      </c>
      <c r="K161" s="102">
        <v>23.816708603792108</v>
      </c>
      <c r="L161" s="102">
        <v>61.246385227999852</v>
      </c>
      <c r="M161" s="102">
        <v>27.631725701000047</v>
      </c>
      <c r="N161" s="102">
        <v>219.74046957900049</v>
      </c>
      <c r="O161" s="102">
        <v>40.683940088799993</v>
      </c>
      <c r="P161" s="102">
        <v>2.3643000000000001</v>
      </c>
      <c r="Q161" s="102">
        <v>51.235199999999992</v>
      </c>
      <c r="R161" s="102">
        <v>277.79924412899976</v>
      </c>
      <c r="S161" s="102">
        <v>4220.2512283296028</v>
      </c>
      <c r="T161" s="102"/>
    </row>
    <row r="162" spans="1:20" ht="15" x14ac:dyDescent="0.25">
      <c r="A162" s="102" t="s">
        <v>323</v>
      </c>
      <c r="B162" s="102">
        <v>3400.4196109999993</v>
      </c>
      <c r="C162" s="102">
        <v>2470.4572909999961</v>
      </c>
      <c r="D162" s="102">
        <v>494.83688600000011</v>
      </c>
      <c r="E162" s="102">
        <v>56.858558999999993</v>
      </c>
      <c r="F162" s="102">
        <v>255.42123299999989</v>
      </c>
      <c r="G162" s="102">
        <v>61.853527000000014</v>
      </c>
      <c r="H162" s="102">
        <v>3.1368710000000002</v>
      </c>
      <c r="I162" s="102">
        <v>28.008177</v>
      </c>
      <c r="J162" s="102">
        <v>56.006179999999993</v>
      </c>
      <c r="K162" s="102">
        <v>369.21915618681209</v>
      </c>
      <c r="L162" s="102">
        <v>143.79959907160006</v>
      </c>
      <c r="M162" s="102">
        <v>16.523097245399988</v>
      </c>
      <c r="N162" s="102">
        <v>188.34761721420011</v>
      </c>
      <c r="O162" s="102">
        <v>109.57970843320008</v>
      </c>
      <c r="P162" s="102">
        <v>7.4165041053000005</v>
      </c>
      <c r="Q162" s="102">
        <v>89.687784389400008</v>
      </c>
      <c r="R162" s="102">
        <v>264.37717268999967</v>
      </c>
      <c r="S162" s="102">
        <v>4589.3702503359118</v>
      </c>
      <c r="T162" s="102"/>
    </row>
    <row r="163" spans="1:20" ht="15" x14ac:dyDescent="0.25">
      <c r="A163" s="102" t="s">
        <v>324</v>
      </c>
      <c r="B163" s="102">
        <v>1360.7045670000023</v>
      </c>
      <c r="C163" s="102">
        <v>465.22622399999989</v>
      </c>
      <c r="D163" s="102">
        <v>4</v>
      </c>
      <c r="E163" s="102">
        <v>18.390586000000003</v>
      </c>
      <c r="F163" s="102">
        <v>126.60693599999999</v>
      </c>
      <c r="G163" s="102">
        <v>12.548686</v>
      </c>
      <c r="H163" s="102">
        <v>0</v>
      </c>
      <c r="I163" s="102">
        <v>10.363095</v>
      </c>
      <c r="J163" s="102">
        <v>16.913294999999998</v>
      </c>
      <c r="K163" s="102">
        <v>32.444867685973797</v>
      </c>
      <c r="L163" s="102">
        <v>1.1624000000000001</v>
      </c>
      <c r="M163" s="102">
        <v>5.3443042916000012</v>
      </c>
      <c r="N163" s="102">
        <v>93.359954606399853</v>
      </c>
      <c r="O163" s="102">
        <v>22.2312521176</v>
      </c>
      <c r="P163" s="102">
        <v>0</v>
      </c>
      <c r="Q163" s="102">
        <v>33.184702809000001</v>
      </c>
      <c r="R163" s="102">
        <v>79.83920904750002</v>
      </c>
      <c r="S163" s="102">
        <v>1628.2712575580758</v>
      </c>
      <c r="T163" s="102"/>
    </row>
    <row r="164" spans="1:20" ht="15" x14ac:dyDescent="0.25">
      <c r="A164" s="102" t="s">
        <v>325</v>
      </c>
      <c r="B164" s="102">
        <v>1530.6571789999994</v>
      </c>
      <c r="C164" s="102">
        <v>928.82876800000031</v>
      </c>
      <c r="D164" s="102">
        <v>235.08994099999998</v>
      </c>
      <c r="E164" s="102">
        <v>48.462147999999999</v>
      </c>
      <c r="F164" s="102">
        <v>119.57386999999997</v>
      </c>
      <c r="G164" s="102">
        <v>6.880325</v>
      </c>
      <c r="H164" s="102">
        <v>0</v>
      </c>
      <c r="I164" s="102">
        <v>12.068197</v>
      </c>
      <c r="J164" s="102">
        <v>11.371160999999999</v>
      </c>
      <c r="K164" s="102">
        <v>113.57976753699074</v>
      </c>
      <c r="L164" s="102">
        <v>68.317136854599809</v>
      </c>
      <c r="M164" s="102">
        <v>14.083100208799999</v>
      </c>
      <c r="N164" s="102">
        <v>88.173771737999857</v>
      </c>
      <c r="O164" s="102">
        <v>12.18918377</v>
      </c>
      <c r="P164" s="102">
        <v>0</v>
      </c>
      <c r="Q164" s="102">
        <v>38.644780433400001</v>
      </c>
      <c r="R164" s="102">
        <v>53.677565500500002</v>
      </c>
      <c r="S164" s="102">
        <v>1919.3224850422898</v>
      </c>
      <c r="T164" s="102"/>
    </row>
    <row r="165" spans="1:20" ht="15" x14ac:dyDescent="0.25">
      <c r="A165" s="102" t="s">
        <v>326</v>
      </c>
      <c r="B165" s="102">
        <v>7780.728411000021</v>
      </c>
      <c r="C165" s="102">
        <v>2675.1776459999992</v>
      </c>
      <c r="D165" s="102">
        <v>113.62496300000001</v>
      </c>
      <c r="E165" s="102">
        <v>132.19656800000001</v>
      </c>
      <c r="F165" s="102">
        <v>764.08195800000021</v>
      </c>
      <c r="G165" s="102">
        <v>95.393693999999982</v>
      </c>
      <c r="H165" s="102">
        <v>2</v>
      </c>
      <c r="I165" s="102">
        <v>32.370719999999999</v>
      </c>
      <c r="J165" s="102">
        <v>144.01265300000003</v>
      </c>
      <c r="K165" s="102">
        <v>190.50771193880709</v>
      </c>
      <c r="L165" s="102">
        <v>33.01941424780005</v>
      </c>
      <c r="M165" s="102">
        <v>38.416322660800013</v>
      </c>
      <c r="N165" s="102">
        <v>563.43403582919336</v>
      </c>
      <c r="O165" s="102">
        <v>168.99946829040036</v>
      </c>
      <c r="P165" s="102">
        <v>4.7286000000000001</v>
      </c>
      <c r="Q165" s="102">
        <v>103.65751958400003</v>
      </c>
      <c r="R165" s="102">
        <v>679.81172848650078</v>
      </c>
      <c r="S165" s="102">
        <v>9563.3032120375228</v>
      </c>
      <c r="T165" s="102"/>
    </row>
    <row r="166" spans="1:20" ht="15" x14ac:dyDescent="0.25">
      <c r="A166" s="102" t="s">
        <v>327</v>
      </c>
      <c r="B166" s="102">
        <v>2851.9502370000018</v>
      </c>
      <c r="C166" s="102">
        <v>1450.4197290000002</v>
      </c>
      <c r="D166" s="102">
        <v>26.387585000000001</v>
      </c>
      <c r="E166" s="102">
        <v>63.813906000000003</v>
      </c>
      <c r="F166" s="102">
        <v>221.99240300000005</v>
      </c>
      <c r="G166" s="102">
        <v>11.928000000000001</v>
      </c>
      <c r="H166" s="102">
        <v>0.77930999999999995</v>
      </c>
      <c r="I166" s="102">
        <v>16.116004999999998</v>
      </c>
      <c r="J166" s="102">
        <v>32.563746999999999</v>
      </c>
      <c r="K166" s="102">
        <v>149.73039809089357</v>
      </c>
      <c r="L166" s="102">
        <v>7.6682322010000048</v>
      </c>
      <c r="M166" s="102">
        <v>18.5443210836</v>
      </c>
      <c r="N166" s="102">
        <v>163.69719797219989</v>
      </c>
      <c r="O166" s="102">
        <v>21.131644799999997</v>
      </c>
      <c r="P166" s="102">
        <v>1.842522633</v>
      </c>
      <c r="Q166" s="102">
        <v>51.606671210999998</v>
      </c>
      <c r="R166" s="102">
        <v>153.71716771349998</v>
      </c>
      <c r="S166" s="102">
        <v>3419.8883927051952</v>
      </c>
      <c r="T166" s="102"/>
    </row>
    <row r="167" spans="1:20" ht="15" x14ac:dyDescent="0.25">
      <c r="A167" s="102" t="s">
        <v>329</v>
      </c>
      <c r="B167" s="102">
        <v>3492.6407940000022</v>
      </c>
      <c r="C167" s="102">
        <v>1579.1258979999991</v>
      </c>
      <c r="D167" s="102">
        <v>39.489322000000001</v>
      </c>
      <c r="E167" s="102">
        <v>69.316877000000005</v>
      </c>
      <c r="F167" s="102">
        <v>290.86228800000009</v>
      </c>
      <c r="G167" s="102">
        <v>57.89812300000002</v>
      </c>
      <c r="H167" s="102">
        <v>5</v>
      </c>
      <c r="I167" s="102">
        <v>29.096802999999998</v>
      </c>
      <c r="J167" s="102">
        <v>45.061203000000006</v>
      </c>
      <c r="K167" s="102">
        <v>148.11497657573872</v>
      </c>
      <c r="L167" s="102">
        <v>11.4755969732</v>
      </c>
      <c r="M167" s="102">
        <v>20.14348445620001</v>
      </c>
      <c r="N167" s="102">
        <v>214.48185117120033</v>
      </c>
      <c r="O167" s="102">
        <v>102.57231470680007</v>
      </c>
      <c r="P167" s="102">
        <v>11.8215</v>
      </c>
      <c r="Q167" s="102">
        <v>93.173782566600011</v>
      </c>
      <c r="R167" s="102">
        <v>212.71140876149983</v>
      </c>
      <c r="S167" s="102">
        <v>4307.1357092112412</v>
      </c>
      <c r="T167" s="102"/>
    </row>
    <row r="168" spans="1:20" ht="15" x14ac:dyDescent="0.25">
      <c r="A168" s="102" t="s">
        <v>330</v>
      </c>
      <c r="B168" s="102">
        <v>9828.8228780000172</v>
      </c>
      <c r="C168" s="102">
        <v>2466.828245000002</v>
      </c>
      <c r="D168" s="102">
        <v>613.04067399999985</v>
      </c>
      <c r="E168" s="102">
        <v>144.34201100000004</v>
      </c>
      <c r="F168" s="102">
        <v>883.78545899999995</v>
      </c>
      <c r="G168" s="102">
        <v>54.503955999999995</v>
      </c>
      <c r="H168" s="102">
        <v>2.9661020000000002</v>
      </c>
      <c r="I168" s="102">
        <v>48.036300000000004</v>
      </c>
      <c r="J168" s="102">
        <v>148.66154300000005</v>
      </c>
      <c r="K168" s="102">
        <v>126.87487351828022</v>
      </c>
      <c r="L168" s="102">
        <v>178.14961986440102</v>
      </c>
      <c r="M168" s="102">
        <v>41.945788396599994</v>
      </c>
      <c r="N168" s="102">
        <v>651.70339746659056</v>
      </c>
      <c r="O168" s="102">
        <v>96.559208449600078</v>
      </c>
      <c r="P168" s="102">
        <v>7.0127549586000004</v>
      </c>
      <c r="Q168" s="102">
        <v>153.82183986000013</v>
      </c>
      <c r="R168" s="102">
        <v>701.75681373150087</v>
      </c>
      <c r="S168" s="102">
        <v>11786.647174245591</v>
      </c>
      <c r="T168" s="102"/>
    </row>
    <row r="169" spans="1:20" ht="15" x14ac:dyDescent="0.25">
      <c r="A169" s="102" t="s">
        <v>331</v>
      </c>
      <c r="B169" s="102">
        <v>1898.1074879999969</v>
      </c>
      <c r="C169" s="102">
        <v>126.25240899999999</v>
      </c>
      <c r="D169" s="102">
        <v>21.792114999999999</v>
      </c>
      <c r="E169" s="102">
        <v>12.143295000000002</v>
      </c>
      <c r="F169" s="102">
        <v>129.39419899999999</v>
      </c>
      <c r="G169" s="102">
        <v>9.5175199999999993</v>
      </c>
      <c r="H169" s="102">
        <v>0</v>
      </c>
      <c r="I169" s="102">
        <v>5.1890340000000004</v>
      </c>
      <c r="J169" s="102">
        <v>10.998445</v>
      </c>
      <c r="K169" s="102">
        <v>1.6879631425394341</v>
      </c>
      <c r="L169" s="102">
        <v>6.3327886190000031</v>
      </c>
      <c r="M169" s="102">
        <v>3.528841527</v>
      </c>
      <c r="N169" s="102">
        <v>95.415282342599809</v>
      </c>
      <c r="O169" s="102">
        <v>16.861238431999997</v>
      </c>
      <c r="P169" s="102">
        <v>0</v>
      </c>
      <c r="Q169" s="102">
        <v>16.616324674799998</v>
      </c>
      <c r="R169" s="102">
        <v>51.918159622500006</v>
      </c>
      <c r="S169" s="102">
        <v>2090.4680863604362</v>
      </c>
      <c r="T169" s="102"/>
    </row>
    <row r="170" spans="1:20" ht="15" x14ac:dyDescent="0.25">
      <c r="A170" s="102" t="s">
        <v>332</v>
      </c>
      <c r="B170" s="102">
        <v>4233.2609229999998</v>
      </c>
      <c r="C170" s="102">
        <v>2644.8417990000034</v>
      </c>
      <c r="D170" s="102">
        <v>14.558454000000001</v>
      </c>
      <c r="E170" s="102">
        <v>141.71666500000003</v>
      </c>
      <c r="F170" s="102">
        <v>329.36545199999995</v>
      </c>
      <c r="G170" s="102">
        <v>29.702303000000001</v>
      </c>
      <c r="H170" s="102">
        <v>5.2005039999999996</v>
      </c>
      <c r="I170" s="102">
        <v>72.213853</v>
      </c>
      <c r="J170" s="102">
        <v>51.094825999999998</v>
      </c>
      <c r="K170" s="102">
        <v>339.10712467634238</v>
      </c>
      <c r="L170" s="102">
        <v>4.2306867323999997</v>
      </c>
      <c r="M170" s="102">
        <v>41.182862848999982</v>
      </c>
      <c r="N170" s="102">
        <v>242.87408430480062</v>
      </c>
      <c r="O170" s="102">
        <v>52.620599994799989</v>
      </c>
      <c r="P170" s="102">
        <v>12.2955516072</v>
      </c>
      <c r="Q170" s="102">
        <v>231.2432000766002</v>
      </c>
      <c r="R170" s="102">
        <v>241.19312613299985</v>
      </c>
      <c r="S170" s="102">
        <v>5398.0081593741425</v>
      </c>
      <c r="T170" s="102"/>
    </row>
    <row r="171" spans="1:20" ht="15" x14ac:dyDescent="0.25">
      <c r="A171" s="102" t="s">
        <v>333</v>
      </c>
      <c r="B171" s="102">
        <v>5122.7216050000015</v>
      </c>
      <c r="C171" s="102">
        <v>4913.6296800000046</v>
      </c>
      <c r="D171" s="102">
        <v>255.82074499999987</v>
      </c>
      <c r="E171" s="102">
        <v>62.350839000000001</v>
      </c>
      <c r="F171" s="102">
        <v>579.20101599999975</v>
      </c>
      <c r="G171" s="102">
        <v>89.24300199999999</v>
      </c>
      <c r="H171" s="102">
        <v>2</v>
      </c>
      <c r="I171" s="102">
        <v>65.918004999999994</v>
      </c>
      <c r="J171" s="102">
        <v>51.560750999999982</v>
      </c>
      <c r="K171" s="102">
        <v>972.81214470369252</v>
      </c>
      <c r="L171" s="102">
        <v>74.341508496999808</v>
      </c>
      <c r="M171" s="102">
        <v>18.119153813400004</v>
      </c>
      <c r="N171" s="102">
        <v>427.10282919839722</v>
      </c>
      <c r="O171" s="102">
        <v>158.10290234320016</v>
      </c>
      <c r="P171" s="102">
        <v>4.7286000000000001</v>
      </c>
      <c r="Q171" s="102">
        <v>211.08263561100017</v>
      </c>
      <c r="R171" s="102">
        <v>243.39252509549982</v>
      </c>
      <c r="S171" s="102">
        <v>7232.4039042621916</v>
      </c>
      <c r="T171" s="102"/>
    </row>
    <row r="172" spans="1:20" ht="15" x14ac:dyDescent="0.25">
      <c r="A172" s="102" t="s">
        <v>334</v>
      </c>
      <c r="B172" s="102">
        <v>3224.0821619999947</v>
      </c>
      <c r="C172" s="102">
        <v>3088.969439999998</v>
      </c>
      <c r="D172" s="102">
        <v>0.26900600000000002</v>
      </c>
      <c r="E172" s="102">
        <v>119.88725000000002</v>
      </c>
      <c r="F172" s="102">
        <v>495.50362300000012</v>
      </c>
      <c r="G172" s="102">
        <v>32.779388000000004</v>
      </c>
      <c r="H172" s="102">
        <v>7.4736840000000004</v>
      </c>
      <c r="I172" s="102">
        <v>34.514620999999998</v>
      </c>
      <c r="J172" s="102">
        <v>49.596491</v>
      </c>
      <c r="K172" s="102">
        <v>605.39601939547765</v>
      </c>
      <c r="L172" s="102">
        <v>7.8173143600000009E-2</v>
      </c>
      <c r="M172" s="102">
        <v>34.839234850000032</v>
      </c>
      <c r="N172" s="102">
        <v>365.38437160019811</v>
      </c>
      <c r="O172" s="102">
        <v>58.07196378079999</v>
      </c>
      <c r="P172" s="102">
        <v>17.670031081200001</v>
      </c>
      <c r="Q172" s="102">
        <v>110.52271936620004</v>
      </c>
      <c r="R172" s="102">
        <v>234.12023576549973</v>
      </c>
      <c r="S172" s="102">
        <v>4650.1649109829705</v>
      </c>
      <c r="T172" s="102"/>
    </row>
    <row r="173" spans="1:20" ht="15" x14ac:dyDescent="0.25">
      <c r="A173" s="102" t="s">
        <v>336</v>
      </c>
      <c r="B173" s="102">
        <v>856.04288199999928</v>
      </c>
      <c r="C173" s="102">
        <v>346.24177899999989</v>
      </c>
      <c r="D173" s="102">
        <v>5.460164999999999</v>
      </c>
      <c r="E173" s="102">
        <v>20.021979000000002</v>
      </c>
      <c r="F173" s="102">
        <v>56.181826999999998</v>
      </c>
      <c r="G173" s="102">
        <v>6.7394689999999997</v>
      </c>
      <c r="H173" s="102">
        <v>1</v>
      </c>
      <c r="I173" s="102">
        <v>0</v>
      </c>
      <c r="J173" s="102">
        <v>11.08196</v>
      </c>
      <c r="K173" s="102">
        <v>28.508148728109859</v>
      </c>
      <c r="L173" s="102">
        <v>1.586723949</v>
      </c>
      <c r="M173" s="102">
        <v>5.8183870974000014</v>
      </c>
      <c r="N173" s="102">
        <v>41.428479229800033</v>
      </c>
      <c r="O173" s="102">
        <v>11.9396432804</v>
      </c>
      <c r="P173" s="102">
        <v>2.3643000000000001</v>
      </c>
      <c r="Q173" s="102">
        <v>0</v>
      </c>
      <c r="R173" s="102">
        <v>52.312392180000003</v>
      </c>
      <c r="S173" s="102">
        <v>1000.0009564647091</v>
      </c>
      <c r="T173" s="102"/>
    </row>
    <row r="174" spans="1:20" ht="15" x14ac:dyDescent="0.25">
      <c r="A174" s="102" t="s">
        <v>337</v>
      </c>
      <c r="B174" s="102">
        <v>3682.6646499999974</v>
      </c>
      <c r="C174" s="102">
        <v>753.35861799999986</v>
      </c>
      <c r="D174" s="102">
        <v>11.352312999999999</v>
      </c>
      <c r="E174" s="102">
        <v>48.349623999999999</v>
      </c>
      <c r="F174" s="102">
        <v>312.13629900000007</v>
      </c>
      <c r="G174" s="102">
        <v>20.960165</v>
      </c>
      <c r="H174" s="102">
        <v>4</v>
      </c>
      <c r="I174" s="102">
        <v>20.152614</v>
      </c>
      <c r="J174" s="102">
        <v>45.779596999999995</v>
      </c>
      <c r="K174" s="102">
        <v>31.538242177041013</v>
      </c>
      <c r="L174" s="102">
        <v>3.2989821577999998</v>
      </c>
      <c r="M174" s="102">
        <v>14.050400734399997</v>
      </c>
      <c r="N174" s="102">
        <v>230.16930688260061</v>
      </c>
      <c r="O174" s="102">
        <v>37.133028314000001</v>
      </c>
      <c r="P174" s="102">
        <v>9.4572000000000003</v>
      </c>
      <c r="Q174" s="102">
        <v>64.532700550799987</v>
      </c>
      <c r="R174" s="102">
        <v>216.10258763849978</v>
      </c>
      <c r="S174" s="102">
        <v>4288.947098455139</v>
      </c>
      <c r="T174" s="102"/>
    </row>
    <row r="175" spans="1:20" ht="15" x14ac:dyDescent="0.25">
      <c r="A175" s="102" t="s">
        <v>338</v>
      </c>
      <c r="B175" s="102">
        <v>1376.4332240000006</v>
      </c>
      <c r="C175" s="102">
        <v>514.64461799999981</v>
      </c>
      <c r="D175" s="102">
        <v>1</v>
      </c>
      <c r="E175" s="102">
        <v>42.470237999999995</v>
      </c>
      <c r="F175" s="102">
        <v>87.159087</v>
      </c>
      <c r="G175" s="102">
        <v>5.5798520000000007</v>
      </c>
      <c r="H175" s="102">
        <v>1</v>
      </c>
      <c r="I175" s="102">
        <v>5</v>
      </c>
      <c r="J175" s="102">
        <v>13.707381000000002</v>
      </c>
      <c r="K175" s="102">
        <v>39.029328756577087</v>
      </c>
      <c r="L175" s="102">
        <v>0.29060000000000002</v>
      </c>
      <c r="M175" s="102">
        <v>12.341851162799999</v>
      </c>
      <c r="N175" s="102">
        <v>64.271110753800059</v>
      </c>
      <c r="O175" s="102">
        <v>9.8852658031999994</v>
      </c>
      <c r="P175" s="102">
        <v>2.3643000000000001</v>
      </c>
      <c r="Q175" s="102">
        <v>16.010999999999999</v>
      </c>
      <c r="R175" s="102">
        <v>64.705692010500016</v>
      </c>
      <c r="S175" s="102">
        <v>1585.3323724868778</v>
      </c>
      <c r="T175" s="102"/>
    </row>
    <row r="176" spans="1:20" ht="15" x14ac:dyDescent="0.25">
      <c r="A176" s="102" t="s">
        <v>339</v>
      </c>
      <c r="B176" s="102">
        <v>1121.9890050000008</v>
      </c>
      <c r="C176" s="102">
        <v>222.20364200000006</v>
      </c>
      <c r="D176" s="102">
        <v>2</v>
      </c>
      <c r="E176" s="102">
        <v>23.378700000000002</v>
      </c>
      <c r="F176" s="102">
        <v>59.981494999999988</v>
      </c>
      <c r="G176" s="102">
        <v>0.67555900000000002</v>
      </c>
      <c r="H176" s="102">
        <v>1</v>
      </c>
      <c r="I176" s="102">
        <v>5.6629310000000004</v>
      </c>
      <c r="J176" s="102">
        <v>6.783353</v>
      </c>
      <c r="K176" s="102">
        <v>8.7925380922070158</v>
      </c>
      <c r="L176" s="102">
        <v>0.58120000000000005</v>
      </c>
      <c r="M176" s="102">
        <v>6.793850220000003</v>
      </c>
      <c r="N176" s="102">
        <v>44.230354413000029</v>
      </c>
      <c r="O176" s="102">
        <v>1.1968203244</v>
      </c>
      <c r="P176" s="102">
        <v>2.3643000000000001</v>
      </c>
      <c r="Q176" s="102">
        <v>18.1338376482</v>
      </c>
      <c r="R176" s="102">
        <v>32.020817836500001</v>
      </c>
      <c r="S176" s="102">
        <v>1236.1027235343079</v>
      </c>
      <c r="T176" s="102"/>
    </row>
    <row r="177" spans="1:20" ht="15" x14ac:dyDescent="0.25">
      <c r="A177" s="102" t="s">
        <v>340</v>
      </c>
      <c r="B177" s="102">
        <v>471.3952749999998</v>
      </c>
      <c r="C177" s="102">
        <v>204.78873899999985</v>
      </c>
      <c r="D177" s="102">
        <v>0</v>
      </c>
      <c r="E177" s="102">
        <v>13</v>
      </c>
      <c r="F177" s="102">
        <v>42.442129000000001</v>
      </c>
      <c r="G177" s="102">
        <v>3.2520689999999997</v>
      </c>
      <c r="H177" s="102">
        <v>1</v>
      </c>
      <c r="I177" s="102">
        <v>2.76</v>
      </c>
      <c r="J177" s="102">
        <v>5.2323459999999997</v>
      </c>
      <c r="K177" s="102">
        <v>18.254002112421436</v>
      </c>
      <c r="L177" s="102">
        <v>0</v>
      </c>
      <c r="M177" s="102">
        <v>3.7778</v>
      </c>
      <c r="N177" s="102">
        <v>31.296825924600014</v>
      </c>
      <c r="O177" s="102">
        <v>5.7613654403999996</v>
      </c>
      <c r="P177" s="102">
        <v>2.3643000000000001</v>
      </c>
      <c r="Q177" s="102">
        <v>8.8380720000000004</v>
      </c>
      <c r="R177" s="102">
        <v>24.699289293000003</v>
      </c>
      <c r="S177" s="102">
        <v>566.38692977042126</v>
      </c>
      <c r="T177" s="102"/>
    </row>
    <row r="178" spans="1:20" ht="15" x14ac:dyDescent="0.25">
      <c r="A178" s="102" t="s">
        <v>341</v>
      </c>
      <c r="B178" s="102">
        <v>778.88092999999981</v>
      </c>
      <c r="C178" s="102">
        <v>451.78320500000041</v>
      </c>
      <c r="D178" s="102">
        <v>0</v>
      </c>
      <c r="E178" s="102">
        <v>10.446877000000001</v>
      </c>
      <c r="F178" s="102">
        <v>72.248544999999993</v>
      </c>
      <c r="G178" s="102">
        <v>9.5407510000000002</v>
      </c>
      <c r="H178" s="102">
        <v>1</v>
      </c>
      <c r="I178" s="102">
        <v>7.2639740000000002</v>
      </c>
      <c r="J178" s="102">
        <v>10.693426000000001</v>
      </c>
      <c r="K178" s="102">
        <v>54.389814933383313</v>
      </c>
      <c r="L178" s="102">
        <v>0</v>
      </c>
      <c r="M178" s="102">
        <v>3.0358624562000003</v>
      </c>
      <c r="N178" s="102">
        <v>53.276077083000047</v>
      </c>
      <c r="O178" s="102">
        <v>16.902394471600001</v>
      </c>
      <c r="P178" s="102">
        <v>2.3643000000000001</v>
      </c>
      <c r="Q178" s="102">
        <v>23.260697542800003</v>
      </c>
      <c r="R178" s="102">
        <v>50.478317433000008</v>
      </c>
      <c r="S178" s="102">
        <v>982.58839391998322</v>
      </c>
      <c r="T178" s="102"/>
    </row>
    <row r="179" spans="1:20" ht="15" x14ac:dyDescent="0.25">
      <c r="A179" s="102" t="s">
        <v>342</v>
      </c>
      <c r="B179" s="102">
        <v>1551.7397800000001</v>
      </c>
      <c r="C179" s="102">
        <v>851.11950000000002</v>
      </c>
      <c r="D179" s="102">
        <v>0</v>
      </c>
      <c r="E179" s="102">
        <v>47.412918000000005</v>
      </c>
      <c r="F179" s="102">
        <v>150.40572700000004</v>
      </c>
      <c r="G179" s="102">
        <v>13.257965</v>
      </c>
      <c r="H179" s="102">
        <v>2</v>
      </c>
      <c r="I179" s="102">
        <v>9.9424290000000006</v>
      </c>
      <c r="J179" s="102">
        <v>14.374359999999999</v>
      </c>
      <c r="K179" s="102">
        <v>95.060924332994915</v>
      </c>
      <c r="L179" s="102">
        <v>0</v>
      </c>
      <c r="M179" s="102">
        <v>13.778193970799995</v>
      </c>
      <c r="N179" s="102">
        <v>110.90918308979968</v>
      </c>
      <c r="O179" s="102">
        <v>23.487810793999994</v>
      </c>
      <c r="P179" s="102">
        <v>4.7286000000000001</v>
      </c>
      <c r="Q179" s="102">
        <v>31.837646143800004</v>
      </c>
      <c r="R179" s="102">
        <v>67.854166380000024</v>
      </c>
      <c r="S179" s="102">
        <v>1899.3963047113948</v>
      </c>
      <c r="T179" s="102"/>
    </row>
    <row r="180" spans="1:20" ht="15" x14ac:dyDescent="0.25">
      <c r="A180" s="102" t="s">
        <v>344</v>
      </c>
      <c r="B180" s="102">
        <v>827.23724600000003</v>
      </c>
      <c r="C180" s="102">
        <v>374.50864699999988</v>
      </c>
      <c r="D180" s="102">
        <v>0</v>
      </c>
      <c r="E180" s="102">
        <v>18.654957</v>
      </c>
      <c r="F180" s="102">
        <v>71.942737999999991</v>
      </c>
      <c r="G180" s="102">
        <v>7.4805589999999995</v>
      </c>
      <c r="H180" s="102">
        <v>1</v>
      </c>
      <c r="I180" s="102">
        <v>1.9880529999999998</v>
      </c>
      <c r="J180" s="102">
        <v>7</v>
      </c>
      <c r="K180" s="102">
        <v>34.86694732375387</v>
      </c>
      <c r="L180" s="102">
        <v>0</v>
      </c>
      <c r="M180" s="102">
        <v>5.4211305042000024</v>
      </c>
      <c r="N180" s="102">
        <v>53.050575001200059</v>
      </c>
      <c r="O180" s="102">
        <v>13.252558324399999</v>
      </c>
      <c r="P180" s="102">
        <v>2.3643000000000001</v>
      </c>
      <c r="Q180" s="102">
        <v>6.3661433165999997</v>
      </c>
      <c r="R180" s="102">
        <v>33.043500000000002</v>
      </c>
      <c r="S180" s="102">
        <v>975.60240047015395</v>
      </c>
      <c r="T180" s="102"/>
    </row>
    <row r="181" spans="1:20" ht="15" x14ac:dyDescent="0.25">
      <c r="A181" s="102" t="s">
        <v>346</v>
      </c>
      <c r="B181" s="102">
        <v>788.45950099999982</v>
      </c>
      <c r="C181" s="102">
        <v>267.83602099999996</v>
      </c>
      <c r="D181" s="102">
        <v>0</v>
      </c>
      <c r="E181" s="102">
        <v>23.639592</v>
      </c>
      <c r="F181" s="102">
        <v>78.930841999999998</v>
      </c>
      <c r="G181" s="102">
        <v>5.3095340000000002</v>
      </c>
      <c r="H181" s="102">
        <v>1</v>
      </c>
      <c r="I181" s="102">
        <v>1.976048</v>
      </c>
      <c r="J181" s="102">
        <v>3</v>
      </c>
      <c r="K181" s="102">
        <v>18.43702314812948</v>
      </c>
      <c r="L181" s="102">
        <v>0</v>
      </c>
      <c r="M181" s="102">
        <v>6.8696654352000035</v>
      </c>
      <c r="N181" s="102">
        <v>58.203602890800056</v>
      </c>
      <c r="O181" s="102">
        <v>9.4063704344000012</v>
      </c>
      <c r="P181" s="102">
        <v>2.3643000000000001</v>
      </c>
      <c r="Q181" s="102">
        <v>6.3277009056000004</v>
      </c>
      <c r="R181" s="102">
        <v>14.1615</v>
      </c>
      <c r="S181" s="102">
        <v>904.22966381412937</v>
      </c>
      <c r="T181" s="102"/>
    </row>
    <row r="182" spans="1:20" ht="15" x14ac:dyDescent="0.25">
      <c r="A182" s="102" t="s">
        <v>348</v>
      </c>
      <c r="B182" s="102">
        <v>2009.8007930000001</v>
      </c>
      <c r="C182" s="102">
        <v>901.97531900000024</v>
      </c>
      <c r="D182" s="102">
        <v>6.9874200000000002</v>
      </c>
      <c r="E182" s="102">
        <v>39.417282</v>
      </c>
      <c r="F182" s="102">
        <v>241.64640899999992</v>
      </c>
      <c r="G182" s="102">
        <v>18.521675999999999</v>
      </c>
      <c r="H182" s="102">
        <v>0</v>
      </c>
      <c r="I182" s="102">
        <v>7.4717320000000003</v>
      </c>
      <c r="J182" s="102">
        <v>23.582418000000001</v>
      </c>
      <c r="K182" s="102">
        <v>82.952605715831581</v>
      </c>
      <c r="L182" s="102">
        <v>2.0305442519999999</v>
      </c>
      <c r="M182" s="102">
        <v>11.454662149199999</v>
      </c>
      <c r="N182" s="102">
        <v>178.19006199660006</v>
      </c>
      <c r="O182" s="102">
        <v>32.813001201599995</v>
      </c>
      <c r="P182" s="102">
        <v>0</v>
      </c>
      <c r="Q182" s="102">
        <v>23.925980210400002</v>
      </c>
      <c r="R182" s="102">
        <v>111.32080416900003</v>
      </c>
      <c r="S182" s="102">
        <v>2452.4884526946316</v>
      </c>
      <c r="T182" s="102"/>
    </row>
    <row r="183" spans="1:20" ht="15" x14ac:dyDescent="0.25">
      <c r="A183" s="102" t="s">
        <v>350</v>
      </c>
      <c r="B183" s="102">
        <v>1962.2417150000015</v>
      </c>
      <c r="C183" s="102">
        <v>85.27541500000001</v>
      </c>
      <c r="D183" s="102">
        <v>20.988095000000001</v>
      </c>
      <c r="E183" s="102">
        <v>28.52027</v>
      </c>
      <c r="F183" s="102">
        <v>131.832312</v>
      </c>
      <c r="G183" s="102">
        <v>6.0175350000000005</v>
      </c>
      <c r="H183" s="102">
        <v>1</v>
      </c>
      <c r="I183" s="102">
        <v>2.6283780000000001</v>
      </c>
      <c r="J183" s="102">
        <v>25.554054000000001</v>
      </c>
      <c r="K183" s="102">
        <v>0.73375846359375818</v>
      </c>
      <c r="L183" s="102">
        <v>6.0991404070000028</v>
      </c>
      <c r="M183" s="102">
        <v>8.2879904620000051</v>
      </c>
      <c r="N183" s="102">
        <v>97.213146868799797</v>
      </c>
      <c r="O183" s="102">
        <v>10.660665006</v>
      </c>
      <c r="P183" s="102">
        <v>2.3643000000000001</v>
      </c>
      <c r="Q183" s="102">
        <v>8.4165920316000005</v>
      </c>
      <c r="R183" s="102">
        <v>120.62791190700001</v>
      </c>
      <c r="S183" s="102">
        <v>2216.6452201459952</v>
      </c>
      <c r="T183" s="102"/>
    </row>
    <row r="184" spans="1:20" ht="15" x14ac:dyDescent="0.25">
      <c r="A184" s="102" t="s">
        <v>351</v>
      </c>
      <c r="B184" s="102">
        <v>1341.4870260000009</v>
      </c>
      <c r="C184" s="102">
        <v>752.66935500000079</v>
      </c>
      <c r="D184" s="102">
        <v>0</v>
      </c>
      <c r="E184" s="102">
        <v>17.411819000000001</v>
      </c>
      <c r="F184" s="102">
        <v>132.49272400000001</v>
      </c>
      <c r="G184" s="102">
        <v>8.2106819999999985</v>
      </c>
      <c r="H184" s="102">
        <v>2.87</v>
      </c>
      <c r="I184" s="102">
        <v>13.335227</v>
      </c>
      <c r="J184" s="102">
        <v>24.25909</v>
      </c>
      <c r="K184" s="102">
        <v>86.587382729668775</v>
      </c>
      <c r="L184" s="102">
        <v>0</v>
      </c>
      <c r="M184" s="102">
        <v>5.0598746014000016</v>
      </c>
      <c r="N184" s="102">
        <v>97.700134677599806</v>
      </c>
      <c r="O184" s="102">
        <v>14.546044231199998</v>
      </c>
      <c r="P184" s="102">
        <v>6.7855410000000003</v>
      </c>
      <c r="Q184" s="102">
        <v>42.702063899399995</v>
      </c>
      <c r="R184" s="102">
        <v>114.51503434500002</v>
      </c>
      <c r="S184" s="102">
        <v>1709.3831014842694</v>
      </c>
      <c r="T184" s="102"/>
    </row>
    <row r="185" spans="1:20" ht="15" x14ac:dyDescent="0.25">
      <c r="A185" s="102" t="s">
        <v>352</v>
      </c>
      <c r="B185" s="102">
        <v>2147.0262669999993</v>
      </c>
      <c r="C185" s="102">
        <v>884.00910900000099</v>
      </c>
      <c r="D185" s="102">
        <v>0</v>
      </c>
      <c r="E185" s="102">
        <v>83.646544999999989</v>
      </c>
      <c r="F185" s="102">
        <v>205.329891</v>
      </c>
      <c r="G185" s="102">
        <v>17.36</v>
      </c>
      <c r="H185" s="102">
        <v>0.5</v>
      </c>
      <c r="I185" s="102">
        <v>15</v>
      </c>
      <c r="J185" s="102">
        <v>22.793205</v>
      </c>
      <c r="K185" s="102">
        <v>73.774742583654231</v>
      </c>
      <c r="L185" s="102">
        <v>0</v>
      </c>
      <c r="M185" s="102">
        <v>24.307685977000027</v>
      </c>
      <c r="N185" s="102">
        <v>151.41026162339986</v>
      </c>
      <c r="O185" s="102">
        <v>30.754975999999996</v>
      </c>
      <c r="P185" s="102">
        <v>1.18215</v>
      </c>
      <c r="Q185" s="102">
        <v>48.032999999999994</v>
      </c>
      <c r="R185" s="102">
        <v>107.59532420250001</v>
      </c>
      <c r="S185" s="102">
        <v>2584.0844073865533</v>
      </c>
      <c r="T185" s="102"/>
    </row>
    <row r="186" spans="1:20" ht="15" x14ac:dyDescent="0.25">
      <c r="A186" s="102" t="s">
        <v>353</v>
      </c>
      <c r="B186" s="102">
        <v>1296.6755900000019</v>
      </c>
      <c r="C186" s="102">
        <v>226.00113800000003</v>
      </c>
      <c r="D186" s="102">
        <v>13.936596</v>
      </c>
      <c r="E186" s="102">
        <v>26.180191000000001</v>
      </c>
      <c r="F186" s="102">
        <v>114.26709999999994</v>
      </c>
      <c r="G186" s="102">
        <v>3.248497</v>
      </c>
      <c r="H186" s="102">
        <v>0</v>
      </c>
      <c r="I186" s="102">
        <v>8.4649450000000002</v>
      </c>
      <c r="J186" s="102">
        <v>3.8158580000000004</v>
      </c>
      <c r="K186" s="102">
        <v>8.0051746599119227</v>
      </c>
      <c r="L186" s="102">
        <v>4.0499747976000009</v>
      </c>
      <c r="M186" s="102">
        <v>7.6079635046000051</v>
      </c>
      <c r="N186" s="102">
        <v>84.260559539999875</v>
      </c>
      <c r="O186" s="102">
        <v>5.7550372852000002</v>
      </c>
      <c r="P186" s="102">
        <v>0</v>
      </c>
      <c r="Q186" s="102">
        <v>27.106446879000003</v>
      </c>
      <c r="R186" s="102">
        <v>18.012757689000004</v>
      </c>
      <c r="S186" s="102">
        <v>1451.4735043553137</v>
      </c>
      <c r="T186" s="102"/>
    </row>
    <row r="187" spans="1:20" ht="15" x14ac:dyDescent="0.25">
      <c r="A187" s="102" t="s">
        <v>354</v>
      </c>
      <c r="B187" s="102">
        <v>1035.2060490000003</v>
      </c>
      <c r="C187" s="102">
        <v>309.42929000000026</v>
      </c>
      <c r="D187" s="102">
        <v>1</v>
      </c>
      <c r="E187" s="102">
        <v>28.518929999999997</v>
      </c>
      <c r="F187" s="102">
        <v>112.94392299999998</v>
      </c>
      <c r="G187" s="102">
        <v>3.8084389999999999</v>
      </c>
      <c r="H187" s="102">
        <v>1</v>
      </c>
      <c r="I187" s="102">
        <v>3.7092749999999999</v>
      </c>
      <c r="J187" s="102">
        <v>7.7380269999999998</v>
      </c>
      <c r="K187" s="102">
        <v>18.874688782531411</v>
      </c>
      <c r="L187" s="102">
        <v>0.29060000000000002</v>
      </c>
      <c r="M187" s="102">
        <v>8.2876010580000052</v>
      </c>
      <c r="N187" s="102">
        <v>83.284848820199912</v>
      </c>
      <c r="O187" s="102">
        <v>6.7470305324000011</v>
      </c>
      <c r="P187" s="102">
        <v>2.3643000000000001</v>
      </c>
      <c r="Q187" s="102">
        <v>11.877840405000001</v>
      </c>
      <c r="R187" s="102">
        <v>36.527356453500005</v>
      </c>
      <c r="S187" s="102">
        <v>1203.4603150516316</v>
      </c>
      <c r="T187" s="102"/>
    </row>
    <row r="188" spans="1:20" ht="15" x14ac:dyDescent="0.25">
      <c r="A188" s="102" t="s">
        <v>355</v>
      </c>
      <c r="B188" s="102">
        <v>770.4416580000003</v>
      </c>
      <c r="C188" s="102">
        <v>262.38904900000006</v>
      </c>
      <c r="D188" s="102">
        <v>0</v>
      </c>
      <c r="E188" s="102">
        <v>9.938956000000001</v>
      </c>
      <c r="F188" s="102">
        <v>46.518216000000002</v>
      </c>
      <c r="G188" s="102">
        <v>3.2880849999999997</v>
      </c>
      <c r="H188" s="102">
        <v>0</v>
      </c>
      <c r="I188" s="102">
        <v>6.3370490000000004</v>
      </c>
      <c r="J188" s="102">
        <v>4</v>
      </c>
      <c r="K188" s="102">
        <v>18.166826361276662</v>
      </c>
      <c r="L188" s="102">
        <v>0</v>
      </c>
      <c r="M188" s="102">
        <v>2.8882606136</v>
      </c>
      <c r="N188" s="102">
        <v>34.302532478400011</v>
      </c>
      <c r="O188" s="102">
        <v>5.8251713860000001</v>
      </c>
      <c r="P188" s="102">
        <v>0</v>
      </c>
      <c r="Q188" s="102">
        <v>20.292498307800003</v>
      </c>
      <c r="R188" s="102">
        <v>18.882000000000001</v>
      </c>
      <c r="S188" s="102">
        <v>870.798947147077</v>
      </c>
      <c r="T188" s="102"/>
    </row>
    <row r="189" spans="1:20" ht="15" x14ac:dyDescent="0.25">
      <c r="A189" s="102" t="s">
        <v>356</v>
      </c>
      <c r="B189" s="102">
        <v>593.09971200000098</v>
      </c>
      <c r="C189" s="102">
        <v>574.42508300000202</v>
      </c>
      <c r="D189" s="102">
        <v>1</v>
      </c>
      <c r="E189" s="102">
        <v>27.549223999999999</v>
      </c>
      <c r="F189" s="102">
        <v>45.347285999999997</v>
      </c>
      <c r="G189" s="102">
        <v>3.8713069999999998</v>
      </c>
      <c r="H189" s="102">
        <v>0.86</v>
      </c>
      <c r="I189" s="102">
        <v>8.0423800000000014</v>
      </c>
      <c r="J189" s="102">
        <v>4.9009419999999997</v>
      </c>
      <c r="K189" s="102">
        <v>112.91880490464062</v>
      </c>
      <c r="L189" s="102">
        <v>0.29060000000000002</v>
      </c>
      <c r="M189" s="102">
        <v>8.0058044944000049</v>
      </c>
      <c r="N189" s="102">
        <v>33.439088696400013</v>
      </c>
      <c r="O189" s="102">
        <v>6.8584074811999995</v>
      </c>
      <c r="P189" s="102">
        <v>2.0332979999999998</v>
      </c>
      <c r="Q189" s="102">
        <v>25.753309236000003</v>
      </c>
      <c r="R189" s="102">
        <v>23.134896711000003</v>
      </c>
      <c r="S189" s="102">
        <v>805.53392152364165</v>
      </c>
      <c r="T189" s="102"/>
    </row>
    <row r="190" spans="1:20" ht="15" x14ac:dyDescent="0.25">
      <c r="A190" s="102" t="s">
        <v>357</v>
      </c>
      <c r="B190" s="102">
        <v>1100.6724890000005</v>
      </c>
      <c r="C190" s="102">
        <v>1069.4530880000002</v>
      </c>
      <c r="D190" s="102">
        <v>0</v>
      </c>
      <c r="E190" s="102">
        <v>17.431055999999998</v>
      </c>
      <c r="F190" s="102">
        <v>121.66713199999998</v>
      </c>
      <c r="G190" s="102">
        <v>7.8430109999999997</v>
      </c>
      <c r="H190" s="102">
        <v>0</v>
      </c>
      <c r="I190" s="102">
        <v>15.376389999999999</v>
      </c>
      <c r="J190" s="102">
        <v>8</v>
      </c>
      <c r="K190" s="102">
        <v>211.7481786078086</v>
      </c>
      <c r="L190" s="102">
        <v>0</v>
      </c>
      <c r="M190" s="102">
        <v>5.0654648736000008</v>
      </c>
      <c r="N190" s="102">
        <v>89.717343136799883</v>
      </c>
      <c r="O190" s="102">
        <v>13.8946782876</v>
      </c>
      <c r="P190" s="102">
        <v>0</v>
      </c>
      <c r="Q190" s="102">
        <v>49.23827605799999</v>
      </c>
      <c r="R190" s="102">
        <v>37.764000000000003</v>
      </c>
      <c r="S190" s="102">
        <v>1508.1004299638089</v>
      </c>
      <c r="T190" s="102"/>
    </row>
    <row r="191" spans="1:20" ht="15" x14ac:dyDescent="0.25">
      <c r="A191" s="102" t="s">
        <v>358</v>
      </c>
      <c r="B191" s="102">
        <v>671.87500299999977</v>
      </c>
      <c r="C191" s="102">
        <v>0</v>
      </c>
      <c r="D191" s="102">
        <v>6</v>
      </c>
      <c r="E191" s="102">
        <v>7.15</v>
      </c>
      <c r="F191" s="102">
        <v>60.533334000000011</v>
      </c>
      <c r="G191" s="102">
        <v>4.8277780000000003</v>
      </c>
      <c r="H191" s="102">
        <v>0</v>
      </c>
      <c r="I191" s="102">
        <v>3</v>
      </c>
      <c r="J191" s="102">
        <v>4.016667</v>
      </c>
      <c r="K191" s="102">
        <v>0</v>
      </c>
      <c r="L191" s="102">
        <v>1.7436</v>
      </c>
      <c r="M191" s="102">
        <v>2.0777900000000002</v>
      </c>
      <c r="N191" s="102">
        <v>44.637280491600038</v>
      </c>
      <c r="O191" s="102">
        <v>8.5528915047999998</v>
      </c>
      <c r="P191" s="102">
        <v>0</v>
      </c>
      <c r="Q191" s="102">
        <v>9.6066000000000003</v>
      </c>
      <c r="R191" s="102">
        <v>18.960676573500002</v>
      </c>
      <c r="S191" s="102">
        <v>757.45384156989985</v>
      </c>
      <c r="T191" s="102"/>
    </row>
    <row r="192" spans="1:20" ht="15" x14ac:dyDescent="0.25">
      <c r="A192" s="102" t="s">
        <v>359</v>
      </c>
      <c r="B192" s="102">
        <v>1020.5566150000001</v>
      </c>
      <c r="C192" s="102">
        <v>516.88549400000011</v>
      </c>
      <c r="D192" s="102">
        <v>1</v>
      </c>
      <c r="E192" s="102">
        <v>6.7761810000000002</v>
      </c>
      <c r="F192" s="102">
        <v>81.097961999999995</v>
      </c>
      <c r="G192" s="102">
        <v>8.641</v>
      </c>
      <c r="H192" s="102">
        <v>0</v>
      </c>
      <c r="I192" s="102">
        <v>11.562363</v>
      </c>
      <c r="J192" s="102">
        <v>6</v>
      </c>
      <c r="K192" s="102">
        <v>53.042935437021008</v>
      </c>
      <c r="L192" s="102">
        <v>0.29060000000000002</v>
      </c>
      <c r="M192" s="102">
        <v>1.9691581986000002</v>
      </c>
      <c r="N192" s="102">
        <v>59.801637178800057</v>
      </c>
      <c r="O192" s="102">
        <v>15.308395599999997</v>
      </c>
      <c r="P192" s="102">
        <v>0</v>
      </c>
      <c r="Q192" s="102">
        <v>37.024998798600002</v>
      </c>
      <c r="R192" s="102">
        <v>28.323000000000004</v>
      </c>
      <c r="S192" s="102">
        <v>1216.3173402130212</v>
      </c>
      <c r="T192" s="102"/>
    </row>
    <row r="193" spans="1:20" ht="15" x14ac:dyDescent="0.25">
      <c r="A193" s="102" t="s">
        <v>361</v>
      </c>
      <c r="B193" s="102">
        <v>916.46757499999978</v>
      </c>
      <c r="C193" s="102">
        <v>325.75183899999996</v>
      </c>
      <c r="D193" s="102">
        <v>0</v>
      </c>
      <c r="E193" s="102">
        <v>24.957897000000003</v>
      </c>
      <c r="F193" s="102">
        <v>81.326232000000005</v>
      </c>
      <c r="G193" s="102">
        <v>4.8125789999999995</v>
      </c>
      <c r="H193" s="102">
        <v>1</v>
      </c>
      <c r="I193" s="102">
        <v>1.906325</v>
      </c>
      <c r="J193" s="102">
        <v>5</v>
      </c>
      <c r="K193" s="102">
        <v>23.411320090378549</v>
      </c>
      <c r="L193" s="102">
        <v>0</v>
      </c>
      <c r="M193" s="102">
        <v>7.2527648682000043</v>
      </c>
      <c r="N193" s="102">
        <v>59.969963476800061</v>
      </c>
      <c r="O193" s="102">
        <v>8.5259649563999993</v>
      </c>
      <c r="P193" s="102">
        <v>2.3643000000000001</v>
      </c>
      <c r="Q193" s="102">
        <v>6.1044339149999995</v>
      </c>
      <c r="R193" s="102">
        <v>23.602500000000003</v>
      </c>
      <c r="S193" s="102">
        <v>1047.6988223067783</v>
      </c>
      <c r="T193" s="102"/>
    </row>
    <row r="194" spans="1:20" ht="15" x14ac:dyDescent="0.25">
      <c r="A194" s="102" t="s">
        <v>362</v>
      </c>
      <c r="B194" s="102">
        <v>2398.8871979999931</v>
      </c>
      <c r="C194" s="102">
        <v>115.27735200000002</v>
      </c>
      <c r="D194" s="102">
        <v>23.352616000000001</v>
      </c>
      <c r="E194" s="102">
        <v>42.165785999999997</v>
      </c>
      <c r="F194" s="102">
        <v>172.90013900000002</v>
      </c>
      <c r="G194" s="102">
        <v>10.616576</v>
      </c>
      <c r="H194" s="102">
        <v>1.8460380000000001</v>
      </c>
      <c r="I194" s="102">
        <v>13.582616</v>
      </c>
      <c r="J194" s="102">
        <v>35.417944000000006</v>
      </c>
      <c r="K194" s="102">
        <v>1.190337920569887</v>
      </c>
      <c r="L194" s="102">
        <v>6.7862702096000032</v>
      </c>
      <c r="M194" s="102">
        <v>12.253377411599999</v>
      </c>
      <c r="N194" s="102">
        <v>127.49656249859957</v>
      </c>
      <c r="O194" s="102">
        <v>18.808326041599997</v>
      </c>
      <c r="P194" s="102">
        <v>4.3645876434000002</v>
      </c>
      <c r="Q194" s="102">
        <v>43.494252955199997</v>
      </c>
      <c r="R194" s="102">
        <v>167.19040465199993</v>
      </c>
      <c r="S194" s="102">
        <v>2780.4713173325626</v>
      </c>
      <c r="T194" s="102"/>
    </row>
    <row r="195" spans="1:20" ht="15" x14ac:dyDescent="0.25">
      <c r="A195" s="102" t="s">
        <v>363</v>
      </c>
      <c r="B195" s="102">
        <v>1966.3698620000005</v>
      </c>
      <c r="C195" s="102">
        <v>1084.8051959999993</v>
      </c>
      <c r="D195" s="102">
        <v>0</v>
      </c>
      <c r="E195" s="102">
        <v>44.729293000000006</v>
      </c>
      <c r="F195" s="102">
        <v>162.30958600000005</v>
      </c>
      <c r="G195" s="102">
        <v>9.7587949999999992</v>
      </c>
      <c r="H195" s="102">
        <v>1</v>
      </c>
      <c r="I195" s="102">
        <v>7.8857919999999995</v>
      </c>
      <c r="J195" s="102">
        <v>18.574460000000002</v>
      </c>
      <c r="K195" s="102">
        <v>121.81463323573584</v>
      </c>
      <c r="L195" s="102">
        <v>0</v>
      </c>
      <c r="M195" s="102">
        <v>12.998332545799997</v>
      </c>
      <c r="N195" s="102">
        <v>119.68708871639974</v>
      </c>
      <c r="O195" s="102">
        <v>17.288681222000001</v>
      </c>
      <c r="P195" s="102">
        <v>2.3643000000000001</v>
      </c>
      <c r="Q195" s="102">
        <v>25.251883142400001</v>
      </c>
      <c r="R195" s="102">
        <v>87.680738430000019</v>
      </c>
      <c r="S195" s="102">
        <v>2353.4555192923362</v>
      </c>
      <c r="T195" s="102"/>
    </row>
    <row r="196" spans="1:20" ht="15" x14ac:dyDescent="0.25">
      <c r="A196" s="102" t="s">
        <v>364</v>
      </c>
      <c r="B196" s="102">
        <v>909.86388399999828</v>
      </c>
      <c r="C196" s="102">
        <v>350.88627199999985</v>
      </c>
      <c r="D196" s="102">
        <v>1</v>
      </c>
      <c r="E196" s="102">
        <v>13.760104999999999</v>
      </c>
      <c r="F196" s="102">
        <v>119.51887000000001</v>
      </c>
      <c r="G196" s="102">
        <v>6.0950039999999994</v>
      </c>
      <c r="H196" s="102">
        <v>0</v>
      </c>
      <c r="I196" s="102">
        <v>2.5636780000000003</v>
      </c>
      <c r="J196" s="102">
        <v>9.9254709999999999</v>
      </c>
      <c r="K196" s="102">
        <v>27.52142443375352</v>
      </c>
      <c r="L196" s="102">
        <v>0.29060000000000002</v>
      </c>
      <c r="M196" s="102">
        <v>3.998686513</v>
      </c>
      <c r="N196" s="102">
        <v>88.133214737999921</v>
      </c>
      <c r="O196" s="102">
        <v>10.797909086399999</v>
      </c>
      <c r="P196" s="102">
        <v>0</v>
      </c>
      <c r="Q196" s="102">
        <v>8.2094096915999994</v>
      </c>
      <c r="R196" s="102">
        <v>46.853185855500001</v>
      </c>
      <c r="S196" s="102">
        <v>1095.6683143182518</v>
      </c>
      <c r="T196" s="102"/>
    </row>
    <row r="197" spans="1:20" ht="15" x14ac:dyDescent="0.25">
      <c r="A197" s="102" t="s">
        <v>365</v>
      </c>
      <c r="B197" s="102">
        <v>1920.1390749999998</v>
      </c>
      <c r="C197" s="102">
        <v>745.77258600000016</v>
      </c>
      <c r="D197" s="102">
        <v>5</v>
      </c>
      <c r="E197" s="102">
        <v>11</v>
      </c>
      <c r="F197" s="102">
        <v>103.183826</v>
      </c>
      <c r="G197" s="102">
        <v>8.3034099999999995</v>
      </c>
      <c r="H197" s="102">
        <v>3</v>
      </c>
      <c r="I197" s="102">
        <v>6</v>
      </c>
      <c r="J197" s="102">
        <v>15.840364000000001</v>
      </c>
      <c r="K197" s="102">
        <v>59.061851673575788</v>
      </c>
      <c r="L197" s="102">
        <v>1.4530000000000001</v>
      </c>
      <c r="M197" s="102">
        <v>3.1966000000000001</v>
      </c>
      <c r="N197" s="102">
        <v>76.087753292399981</v>
      </c>
      <c r="O197" s="102">
        <v>14.710321155999997</v>
      </c>
      <c r="P197" s="102">
        <v>7.0929000000000002</v>
      </c>
      <c r="Q197" s="102">
        <v>19.213200000000001</v>
      </c>
      <c r="R197" s="102">
        <v>74.774438262000004</v>
      </c>
      <c r="S197" s="102">
        <v>2175.7291393839755</v>
      </c>
      <c r="T197" s="102"/>
    </row>
    <row r="198" spans="1:20" ht="15" x14ac:dyDescent="0.25">
      <c r="A198" s="102" t="s">
        <v>366</v>
      </c>
      <c r="B198" s="102">
        <v>1929.2563099999986</v>
      </c>
      <c r="C198" s="102">
        <v>103.26517300000002</v>
      </c>
      <c r="D198" s="102">
        <v>26.207276999999998</v>
      </c>
      <c r="E198" s="102">
        <v>23.192845999999999</v>
      </c>
      <c r="F198" s="102">
        <v>73.327985000000027</v>
      </c>
      <c r="G198" s="102">
        <v>8.5988699999999998</v>
      </c>
      <c r="H198" s="102">
        <v>2</v>
      </c>
      <c r="I198" s="102">
        <v>16.300955999999999</v>
      </c>
      <c r="J198" s="102">
        <v>9.7199999999999989</v>
      </c>
      <c r="K198" s="102">
        <v>1.1565031961305061</v>
      </c>
      <c r="L198" s="102">
        <v>7.6158346962000039</v>
      </c>
      <c r="M198" s="102">
        <v>6.7398410476000041</v>
      </c>
      <c r="N198" s="102">
        <v>54.072056139000033</v>
      </c>
      <c r="O198" s="102">
        <v>15.233758091999999</v>
      </c>
      <c r="P198" s="102">
        <v>4.7286000000000001</v>
      </c>
      <c r="Q198" s="102">
        <v>52.198921303199995</v>
      </c>
      <c r="R198" s="102">
        <v>45.883260000000007</v>
      </c>
      <c r="S198" s="102">
        <v>2116.8850844741291</v>
      </c>
      <c r="T198" s="102"/>
    </row>
    <row r="199" spans="1:20" ht="15" x14ac:dyDescent="0.25">
      <c r="A199" s="102" t="s">
        <v>367</v>
      </c>
      <c r="B199" s="102">
        <v>649.27573900000004</v>
      </c>
      <c r="C199" s="102">
        <v>384.51558300000011</v>
      </c>
      <c r="D199" s="102">
        <v>0</v>
      </c>
      <c r="E199" s="102">
        <v>8.5039149999999992</v>
      </c>
      <c r="F199" s="102">
        <v>89.582085000000006</v>
      </c>
      <c r="G199" s="102">
        <v>9.1361520000000009</v>
      </c>
      <c r="H199" s="102">
        <v>1</v>
      </c>
      <c r="I199" s="102">
        <v>9.5291640000000015</v>
      </c>
      <c r="J199" s="102">
        <v>16.472845</v>
      </c>
      <c r="K199" s="102">
        <v>47.927522750534195</v>
      </c>
      <c r="L199" s="102">
        <v>0</v>
      </c>
      <c r="M199" s="102">
        <v>2.471237699</v>
      </c>
      <c r="N199" s="102">
        <v>66.057829479000048</v>
      </c>
      <c r="O199" s="102">
        <v>16.185606883199998</v>
      </c>
      <c r="P199" s="102">
        <v>2.3643000000000001</v>
      </c>
      <c r="Q199" s="102">
        <v>30.514288960800002</v>
      </c>
      <c r="R199" s="102">
        <v>77.760064822500013</v>
      </c>
      <c r="S199" s="102">
        <v>892.55658959503432</v>
      </c>
      <c r="T199" s="102"/>
    </row>
    <row r="200" spans="1:20" ht="15" x14ac:dyDescent="0.25">
      <c r="A200" s="102" t="s">
        <v>368</v>
      </c>
      <c r="B200" s="102">
        <v>898.51125000000036</v>
      </c>
      <c r="C200" s="102">
        <v>455.10462899999999</v>
      </c>
      <c r="D200" s="102">
        <v>0</v>
      </c>
      <c r="E200" s="102">
        <v>31.240167999999997</v>
      </c>
      <c r="F200" s="102">
        <v>86.295344</v>
      </c>
      <c r="G200" s="102">
        <v>16.471</v>
      </c>
      <c r="H200" s="102">
        <v>0</v>
      </c>
      <c r="I200" s="102">
        <v>10.399408000000001</v>
      </c>
      <c r="J200" s="102">
        <v>6.8546459999999998</v>
      </c>
      <c r="K200" s="102">
        <v>47.499151972866919</v>
      </c>
      <c r="L200" s="102">
        <v>0</v>
      </c>
      <c r="M200" s="102">
        <v>9.0783928208000049</v>
      </c>
      <c r="N200" s="102">
        <v>63.634186665600062</v>
      </c>
      <c r="O200" s="102">
        <v>29.180023599999995</v>
      </c>
      <c r="P200" s="102">
        <v>0</v>
      </c>
      <c r="Q200" s="102">
        <v>33.300984297600003</v>
      </c>
      <c r="R200" s="102">
        <v>32.357356443</v>
      </c>
      <c r="S200" s="102">
        <v>1113.5613457998672</v>
      </c>
      <c r="T200" s="102"/>
    </row>
    <row r="201" spans="1:20" ht="15" x14ac:dyDescent="0.25">
      <c r="A201" s="102" t="s">
        <v>369</v>
      </c>
      <c r="B201" s="102">
        <v>1105.1847870000001</v>
      </c>
      <c r="C201" s="102">
        <v>423.83613700000006</v>
      </c>
      <c r="D201" s="102">
        <v>3</v>
      </c>
      <c r="E201" s="102">
        <v>23.600626999999999</v>
      </c>
      <c r="F201" s="102">
        <v>126.94950900000001</v>
      </c>
      <c r="G201" s="102">
        <v>52.920818999999995</v>
      </c>
      <c r="H201" s="102">
        <v>1</v>
      </c>
      <c r="I201" s="102">
        <v>7.9945880000000002</v>
      </c>
      <c r="J201" s="102">
        <v>12.643902000000001</v>
      </c>
      <c r="K201" s="102">
        <v>33.643823667724611</v>
      </c>
      <c r="L201" s="102">
        <v>0.87180000000000013</v>
      </c>
      <c r="M201" s="102">
        <v>6.8583422062000041</v>
      </c>
      <c r="N201" s="102">
        <v>93.612567936599859</v>
      </c>
      <c r="O201" s="102">
        <v>93.75452294039998</v>
      </c>
      <c r="P201" s="102">
        <v>2.3643000000000001</v>
      </c>
      <c r="Q201" s="102">
        <v>25.600269693600001</v>
      </c>
      <c r="R201" s="102">
        <v>59.685539391000006</v>
      </c>
      <c r="S201" s="102">
        <v>1421.5759528355245</v>
      </c>
      <c r="T201" s="102"/>
    </row>
    <row r="202" spans="1:20" ht="15" x14ac:dyDescent="0.25">
      <c r="A202" s="102" t="s">
        <v>370</v>
      </c>
      <c r="B202" s="102">
        <v>4958.2167249999957</v>
      </c>
      <c r="C202" s="102">
        <v>1060.0147060000033</v>
      </c>
      <c r="D202" s="102">
        <v>51.925720999999989</v>
      </c>
      <c r="E202" s="102">
        <v>166.042292</v>
      </c>
      <c r="F202" s="102">
        <v>486.03228999999976</v>
      </c>
      <c r="G202" s="102">
        <v>55.137468000000005</v>
      </c>
      <c r="H202" s="102">
        <v>6.1639800000000005</v>
      </c>
      <c r="I202" s="102">
        <v>47.624613000000004</v>
      </c>
      <c r="J202" s="102">
        <v>75.749038000000013</v>
      </c>
      <c r="K202" s="102">
        <v>47.84255093045752</v>
      </c>
      <c r="L202" s="102">
        <v>15.089614522599993</v>
      </c>
      <c r="M202" s="102">
        <v>48.251890055199937</v>
      </c>
      <c r="N202" s="102">
        <v>358.40021064599858</v>
      </c>
      <c r="O202" s="102">
        <v>97.6815383088001</v>
      </c>
      <c r="P202" s="102">
        <v>14.573497914000001</v>
      </c>
      <c r="Q202" s="102">
        <v>152.50353574860011</v>
      </c>
      <c r="R202" s="102">
        <v>357.57333387899996</v>
      </c>
      <c r="S202" s="102">
        <v>6050.1328970046516</v>
      </c>
      <c r="T202" s="102"/>
    </row>
    <row r="203" spans="1:20" ht="15" x14ac:dyDescent="0.25">
      <c r="A203" s="102" t="s">
        <v>372</v>
      </c>
      <c r="B203" s="102">
        <v>830.23026200000027</v>
      </c>
      <c r="C203" s="102">
        <v>260.36819399999985</v>
      </c>
      <c r="D203" s="102">
        <v>0</v>
      </c>
      <c r="E203" s="102">
        <v>13.138672</v>
      </c>
      <c r="F203" s="102">
        <v>80.228920999999985</v>
      </c>
      <c r="G203" s="102">
        <v>6.0521859999999998</v>
      </c>
      <c r="H203" s="102">
        <v>0</v>
      </c>
      <c r="I203" s="102">
        <v>8</v>
      </c>
      <c r="J203" s="102">
        <v>15.597977</v>
      </c>
      <c r="K203" s="102">
        <v>17.178305854923021</v>
      </c>
      <c r="L203" s="102">
        <v>0</v>
      </c>
      <c r="M203" s="102">
        <v>3.8180980832000002</v>
      </c>
      <c r="N203" s="102">
        <v>59.160806345400054</v>
      </c>
      <c r="O203" s="102">
        <v>10.722052717600002</v>
      </c>
      <c r="P203" s="102">
        <v>0</v>
      </c>
      <c r="Q203" s="102">
        <v>25.617600000000003</v>
      </c>
      <c r="R203" s="102">
        <v>73.630250428500005</v>
      </c>
      <c r="S203" s="102">
        <v>1020.3573754296234</v>
      </c>
      <c r="T203" s="102"/>
    </row>
    <row r="204" spans="1:20" ht="15" x14ac:dyDescent="0.25">
      <c r="A204" s="102" t="s">
        <v>373</v>
      </c>
      <c r="B204" s="102">
        <v>7578.5237690000404</v>
      </c>
      <c r="C204" s="102">
        <v>1861.8685950000088</v>
      </c>
      <c r="D204" s="102">
        <v>119.125197</v>
      </c>
      <c r="E204" s="102">
        <v>50.532814000000002</v>
      </c>
      <c r="F204" s="102">
        <v>560.83166899999992</v>
      </c>
      <c r="G204" s="102">
        <v>78.819767000000013</v>
      </c>
      <c r="H204" s="102">
        <v>6</v>
      </c>
      <c r="I204" s="102">
        <v>58.633424000000005</v>
      </c>
      <c r="J204" s="102">
        <v>133.60617000000002</v>
      </c>
      <c r="K204" s="102">
        <v>95.250526423791413</v>
      </c>
      <c r="L204" s="102">
        <v>34.617782248200044</v>
      </c>
      <c r="M204" s="102">
        <v>14.684835748399998</v>
      </c>
      <c r="N204" s="102">
        <v>413.55727272059687</v>
      </c>
      <c r="O204" s="102">
        <v>139.63709921720024</v>
      </c>
      <c r="P204" s="102">
        <v>14.1858</v>
      </c>
      <c r="Q204" s="102">
        <v>187.75595033280013</v>
      </c>
      <c r="R204" s="102">
        <v>630.68792548500096</v>
      </c>
      <c r="S204" s="102">
        <v>9108.9009611760303</v>
      </c>
      <c r="T204" s="102"/>
    </row>
    <row r="205" spans="1:20" ht="15" x14ac:dyDescent="0.25">
      <c r="A205" s="102" t="s">
        <v>374</v>
      </c>
      <c r="B205" s="102">
        <v>6373.5503169999993</v>
      </c>
      <c r="C205" s="102">
        <v>1334.010808999996</v>
      </c>
      <c r="D205" s="102">
        <v>75.185927000000007</v>
      </c>
      <c r="E205" s="102">
        <v>105.55692800000001</v>
      </c>
      <c r="F205" s="102">
        <v>465.75132400000024</v>
      </c>
      <c r="G205" s="102">
        <v>34.795164999999997</v>
      </c>
      <c r="H205" s="102">
        <v>2</v>
      </c>
      <c r="I205" s="102">
        <v>36.312857999999999</v>
      </c>
      <c r="J205" s="102">
        <v>71.152086999999995</v>
      </c>
      <c r="K205" s="102">
        <v>56.857533446523831</v>
      </c>
      <c r="L205" s="102">
        <v>21.849030386200006</v>
      </c>
      <c r="M205" s="102">
        <v>30.674843276800029</v>
      </c>
      <c r="N205" s="102">
        <v>343.44502631759872</v>
      </c>
      <c r="O205" s="102">
        <v>61.64311431399998</v>
      </c>
      <c r="P205" s="102">
        <v>4.7286000000000001</v>
      </c>
      <c r="Q205" s="102">
        <v>116.28103388760003</v>
      </c>
      <c r="R205" s="102">
        <v>335.87342668349999</v>
      </c>
      <c r="S205" s="102">
        <v>7344.9029253122217</v>
      </c>
      <c r="T205" s="102"/>
    </row>
    <row r="206" spans="1:20" ht="15" x14ac:dyDescent="0.25">
      <c r="A206" s="102" t="s">
        <v>376</v>
      </c>
      <c r="B206" s="102">
        <v>1410.702036000001</v>
      </c>
      <c r="C206" s="102">
        <v>586.54132800000002</v>
      </c>
      <c r="D206" s="102">
        <v>1</v>
      </c>
      <c r="E206" s="102">
        <v>39.192672000000002</v>
      </c>
      <c r="F206" s="102">
        <v>87.17311500000001</v>
      </c>
      <c r="G206" s="102">
        <v>7.105213</v>
      </c>
      <c r="H206" s="102">
        <v>0</v>
      </c>
      <c r="I206" s="102">
        <v>8</v>
      </c>
      <c r="J206" s="102">
        <v>15.199900000000001</v>
      </c>
      <c r="K206" s="102">
        <v>49.783478126714172</v>
      </c>
      <c r="L206" s="102">
        <v>0.29060000000000002</v>
      </c>
      <c r="M206" s="102">
        <v>11.3893904832</v>
      </c>
      <c r="N206" s="102">
        <v>64.281455001000054</v>
      </c>
      <c r="O206" s="102">
        <v>12.587595350799999</v>
      </c>
      <c r="P206" s="102">
        <v>0</v>
      </c>
      <c r="Q206" s="102">
        <v>25.617600000000003</v>
      </c>
      <c r="R206" s="102">
        <v>71.751127950000011</v>
      </c>
      <c r="S206" s="102">
        <v>1646.4032829117152</v>
      </c>
      <c r="T206" s="102"/>
    </row>
    <row r="207" spans="1:20" ht="15" x14ac:dyDescent="0.25">
      <c r="A207" s="102" t="s">
        <v>377</v>
      </c>
      <c r="B207" s="102">
        <v>905.28046599999948</v>
      </c>
      <c r="C207" s="102">
        <v>446.63269799999995</v>
      </c>
      <c r="D207" s="102">
        <v>1</v>
      </c>
      <c r="E207" s="102">
        <v>6.3925520000000002</v>
      </c>
      <c r="F207" s="102">
        <v>94.257155999999995</v>
      </c>
      <c r="G207" s="102">
        <v>19.100792999999999</v>
      </c>
      <c r="H207" s="102">
        <v>2</v>
      </c>
      <c r="I207" s="102">
        <v>2.408636</v>
      </c>
      <c r="J207" s="102">
        <v>7.248545</v>
      </c>
      <c r="K207" s="102">
        <v>45.787817872212585</v>
      </c>
      <c r="L207" s="102">
        <v>0.29060000000000002</v>
      </c>
      <c r="M207" s="102">
        <v>1.8576756111999999</v>
      </c>
      <c r="N207" s="102">
        <v>69.505226834400034</v>
      </c>
      <c r="O207" s="102">
        <v>33.838964878799992</v>
      </c>
      <c r="P207" s="102">
        <v>4.7286000000000001</v>
      </c>
      <c r="Q207" s="102">
        <v>7.7129341991999993</v>
      </c>
      <c r="R207" s="102">
        <v>34.216756672500004</v>
      </c>
      <c r="S207" s="102">
        <v>1103.2190420683121</v>
      </c>
      <c r="T207" s="102"/>
    </row>
    <row r="208" spans="1:20" ht="15" x14ac:dyDescent="0.25">
      <c r="A208" s="102" t="s">
        <v>378</v>
      </c>
      <c r="B208" s="102">
        <v>1203.556998</v>
      </c>
      <c r="C208" s="102">
        <v>578.73046600000043</v>
      </c>
      <c r="D208" s="102">
        <v>5</v>
      </c>
      <c r="E208" s="102">
        <v>38.213439999999999</v>
      </c>
      <c r="F208" s="102">
        <v>126.18661900000002</v>
      </c>
      <c r="G208" s="102">
        <v>5.7941180000000001</v>
      </c>
      <c r="H208" s="102">
        <v>1.2481979999999999</v>
      </c>
      <c r="I208" s="102">
        <v>13.799162000000001</v>
      </c>
      <c r="J208" s="102">
        <v>14.229025999999999</v>
      </c>
      <c r="K208" s="102">
        <v>56.798457696778158</v>
      </c>
      <c r="L208" s="102">
        <v>1.4530000000000001</v>
      </c>
      <c r="M208" s="102">
        <v>11.104825664000003</v>
      </c>
      <c r="N208" s="102">
        <v>93.05001285059987</v>
      </c>
      <c r="O208" s="102">
        <v>10.264859448799999</v>
      </c>
      <c r="P208" s="102">
        <v>2.9511145314</v>
      </c>
      <c r="Q208" s="102">
        <v>44.1876765564</v>
      </c>
      <c r="R208" s="102">
        <v>67.168117233000018</v>
      </c>
      <c r="S208" s="102">
        <v>1490.5350619809781</v>
      </c>
      <c r="T208" s="102"/>
    </row>
    <row r="209" spans="1:20" ht="15" x14ac:dyDescent="0.25">
      <c r="A209" s="102" t="s">
        <v>380</v>
      </c>
      <c r="B209" s="102">
        <v>965.50217200000009</v>
      </c>
      <c r="C209" s="102">
        <v>729.31037600000013</v>
      </c>
      <c r="D209" s="102">
        <v>1</v>
      </c>
      <c r="E209" s="102">
        <v>9.5333330000000007</v>
      </c>
      <c r="F209" s="102">
        <v>109.592461</v>
      </c>
      <c r="G209" s="102">
        <v>2.8059310000000002</v>
      </c>
      <c r="H209" s="102">
        <v>1</v>
      </c>
      <c r="I209" s="102">
        <v>10.079201000000001</v>
      </c>
      <c r="J209" s="102">
        <v>18.925547999999999</v>
      </c>
      <c r="K209" s="102">
        <v>113.38500947027732</v>
      </c>
      <c r="L209" s="102">
        <v>0.29060000000000002</v>
      </c>
      <c r="M209" s="102">
        <v>2.7703865698000003</v>
      </c>
      <c r="N209" s="102">
        <v>80.813480741399957</v>
      </c>
      <c r="O209" s="102">
        <v>4.9709873596000005</v>
      </c>
      <c r="P209" s="102">
        <v>2.3643000000000001</v>
      </c>
      <c r="Q209" s="102">
        <v>32.275617442200002</v>
      </c>
      <c r="R209" s="102">
        <v>89.338049334000004</v>
      </c>
      <c r="S209" s="102">
        <v>1291.7106029172774</v>
      </c>
      <c r="T209" s="102"/>
    </row>
    <row r="210" spans="1:20" ht="15" x14ac:dyDescent="0.25">
      <c r="A210" s="102" t="s">
        <v>381</v>
      </c>
      <c r="B210" s="102">
        <v>2371.5968830000029</v>
      </c>
      <c r="C210" s="102">
        <v>980.00460900000041</v>
      </c>
      <c r="D210" s="102">
        <v>2.9707159999999999</v>
      </c>
      <c r="E210" s="102">
        <v>45.812072000000001</v>
      </c>
      <c r="F210" s="102">
        <v>280.37397499999997</v>
      </c>
      <c r="G210" s="102">
        <v>25.172194000000001</v>
      </c>
      <c r="H210" s="102">
        <v>3</v>
      </c>
      <c r="I210" s="102">
        <v>13.959291</v>
      </c>
      <c r="J210" s="102">
        <v>25.998260000000002</v>
      </c>
      <c r="K210" s="102">
        <v>83.673215226865224</v>
      </c>
      <c r="L210" s="102">
        <v>0.8632900696000001</v>
      </c>
      <c r="M210" s="102">
        <v>13.312988123199998</v>
      </c>
      <c r="N210" s="102">
        <v>206.74776916500028</v>
      </c>
      <c r="O210" s="102">
        <v>44.59505889039999</v>
      </c>
      <c r="P210" s="102">
        <v>7.0929000000000002</v>
      </c>
      <c r="Q210" s="102">
        <v>44.700441640199998</v>
      </c>
      <c r="R210" s="102">
        <v>122.72478633000001</v>
      </c>
      <c r="S210" s="102">
        <v>2895.3073324452685</v>
      </c>
      <c r="T210" s="102"/>
    </row>
    <row r="211" spans="1:20" ht="15" x14ac:dyDescent="0.25">
      <c r="A211" s="102" t="s">
        <v>382</v>
      </c>
      <c r="B211" s="102">
        <v>1079.8068150000001</v>
      </c>
      <c r="C211" s="102">
        <v>565.34691899999996</v>
      </c>
      <c r="D211" s="102">
        <v>1</v>
      </c>
      <c r="E211" s="102">
        <v>17.778407000000001</v>
      </c>
      <c r="F211" s="102">
        <v>107.53486100000001</v>
      </c>
      <c r="G211" s="102">
        <v>16.994395000000001</v>
      </c>
      <c r="H211" s="102">
        <v>0.34661700000000001</v>
      </c>
      <c r="I211" s="102">
        <v>5</v>
      </c>
      <c r="J211" s="102">
        <v>7.2616849999999999</v>
      </c>
      <c r="K211" s="102">
        <v>60.580824743995201</v>
      </c>
      <c r="L211" s="102">
        <v>0.29060000000000002</v>
      </c>
      <c r="M211" s="102">
        <v>5.1664050742000009</v>
      </c>
      <c r="N211" s="102">
        <v>79.296206501399951</v>
      </c>
      <c r="O211" s="102">
        <v>30.107270181999997</v>
      </c>
      <c r="P211" s="102">
        <v>0.81950657310000008</v>
      </c>
      <c r="Q211" s="102">
        <v>16.010999999999999</v>
      </c>
      <c r="R211" s="102">
        <v>34.278784042500007</v>
      </c>
      <c r="S211" s="102">
        <v>1306.3574121171953</v>
      </c>
      <c r="T211" s="102"/>
    </row>
    <row r="212" spans="1:20" ht="15" x14ac:dyDescent="0.25">
      <c r="A212" s="102" t="s">
        <v>383</v>
      </c>
      <c r="B212" s="102">
        <v>1414.709803</v>
      </c>
      <c r="C212" s="102">
        <v>605.18482599999959</v>
      </c>
      <c r="D212" s="102">
        <v>3.5923690000000001</v>
      </c>
      <c r="E212" s="102">
        <v>77.686368999999985</v>
      </c>
      <c r="F212" s="102">
        <v>142.81878599999999</v>
      </c>
      <c r="G212" s="102">
        <v>6.984337</v>
      </c>
      <c r="H212" s="102">
        <v>0</v>
      </c>
      <c r="I212" s="102">
        <v>10</v>
      </c>
      <c r="J212" s="102">
        <v>17.294778000000001</v>
      </c>
      <c r="K212" s="102">
        <v>52.971924533967822</v>
      </c>
      <c r="L212" s="102">
        <v>1.0439424314000001</v>
      </c>
      <c r="M212" s="102">
        <v>22.575658831400016</v>
      </c>
      <c r="N212" s="102">
        <v>105.31457279639979</v>
      </c>
      <c r="O212" s="102">
        <v>12.373451429199999</v>
      </c>
      <c r="P212" s="102">
        <v>0</v>
      </c>
      <c r="Q212" s="102">
        <v>32.022000000000006</v>
      </c>
      <c r="R212" s="102">
        <v>81.639999549000009</v>
      </c>
      <c r="S212" s="102">
        <v>1722.6513525713676</v>
      </c>
      <c r="T212" s="102"/>
    </row>
    <row r="213" spans="1:20" ht="15" x14ac:dyDescent="0.25">
      <c r="A213" s="102" t="s">
        <v>385</v>
      </c>
      <c r="B213" s="102">
        <v>4863.4607730000025</v>
      </c>
      <c r="C213" s="102">
        <v>513.97069399999987</v>
      </c>
      <c r="D213" s="102">
        <v>30.461972000000003</v>
      </c>
      <c r="E213" s="102">
        <v>88.021262999999976</v>
      </c>
      <c r="F213" s="102">
        <v>246.267428</v>
      </c>
      <c r="G213" s="102">
        <v>26.480350000000001</v>
      </c>
      <c r="H213" s="102">
        <v>3</v>
      </c>
      <c r="I213" s="102">
        <v>20.488572000000001</v>
      </c>
      <c r="J213" s="102">
        <v>77.607071999999974</v>
      </c>
      <c r="K213" s="102">
        <v>11.211526481879936</v>
      </c>
      <c r="L213" s="102">
        <v>8.8522490632000022</v>
      </c>
      <c r="M213" s="102">
        <v>25.57897902780002</v>
      </c>
      <c r="N213" s="102">
        <v>181.5976014072001</v>
      </c>
      <c r="O213" s="102">
        <v>46.91258805999999</v>
      </c>
      <c r="P213" s="102">
        <v>7.0929000000000002</v>
      </c>
      <c r="Q213" s="102">
        <v>65.608505258399987</v>
      </c>
      <c r="R213" s="102">
        <v>366.34418337600005</v>
      </c>
      <c r="S213" s="102">
        <v>5576.6593056744823</v>
      </c>
      <c r="T213" s="102"/>
    </row>
    <row r="214" spans="1:20" ht="15" x14ac:dyDescent="0.25">
      <c r="A214" s="102" t="s">
        <v>386</v>
      </c>
      <c r="B214" s="102">
        <v>974.47716400000013</v>
      </c>
      <c r="C214" s="102">
        <v>483.28739699999994</v>
      </c>
      <c r="D214" s="102">
        <v>2.411429</v>
      </c>
      <c r="E214" s="102">
        <v>21.196912000000001</v>
      </c>
      <c r="F214" s="102">
        <v>75.177343000000022</v>
      </c>
      <c r="G214" s="102">
        <v>15.017143999999998</v>
      </c>
      <c r="H214" s="102">
        <v>0</v>
      </c>
      <c r="I214" s="102">
        <v>1</v>
      </c>
      <c r="J214" s="102">
        <v>10.48</v>
      </c>
      <c r="K214" s="102">
        <v>49.045749755605989</v>
      </c>
      <c r="L214" s="102">
        <v>0.70076126740000011</v>
      </c>
      <c r="M214" s="102">
        <v>6.1598226272000032</v>
      </c>
      <c r="N214" s="102">
        <v>55.435772728200043</v>
      </c>
      <c r="O214" s="102">
        <v>26.604372310399999</v>
      </c>
      <c r="P214" s="102">
        <v>0</v>
      </c>
      <c r="Q214" s="102">
        <v>3.2021999999999999</v>
      </c>
      <c r="R214" s="102">
        <v>49.47084000000001</v>
      </c>
      <c r="S214" s="102">
        <v>1165.0966826888061</v>
      </c>
      <c r="T214" s="102"/>
    </row>
    <row r="215" spans="1:20" ht="15" x14ac:dyDescent="0.25">
      <c r="A215" s="102" t="s">
        <v>387</v>
      </c>
      <c r="B215" s="102">
        <v>1477.0738739999995</v>
      </c>
      <c r="C215" s="102">
        <v>638.70782299999973</v>
      </c>
      <c r="D215" s="102">
        <v>0.34966600000000003</v>
      </c>
      <c r="E215" s="102">
        <v>12.646258999999999</v>
      </c>
      <c r="F215" s="102">
        <v>111.03264700000003</v>
      </c>
      <c r="G215" s="102">
        <v>2.219014</v>
      </c>
      <c r="H215" s="102">
        <v>0</v>
      </c>
      <c r="I215" s="102">
        <v>5</v>
      </c>
      <c r="J215" s="102">
        <v>20.288962000000001</v>
      </c>
      <c r="K215" s="102">
        <v>55.491946084998347</v>
      </c>
      <c r="L215" s="102">
        <v>0.10161293960000001</v>
      </c>
      <c r="M215" s="102">
        <v>3.6750028654000002</v>
      </c>
      <c r="N215" s="102">
        <v>81.875473897799992</v>
      </c>
      <c r="O215" s="102">
        <v>3.9312052024000002</v>
      </c>
      <c r="P215" s="102">
        <v>0</v>
      </c>
      <c r="Q215" s="102">
        <v>16.010999999999999</v>
      </c>
      <c r="R215" s="102">
        <v>95.774045121000015</v>
      </c>
      <c r="S215" s="102">
        <v>1733.9341601111978</v>
      </c>
      <c r="T215" s="102"/>
    </row>
    <row r="216" spans="1:20" ht="15" x14ac:dyDescent="0.25">
      <c r="A216" s="102" t="s">
        <v>388</v>
      </c>
      <c r="B216" s="102">
        <v>2434.4798199999982</v>
      </c>
      <c r="C216" s="102">
        <v>359.2166269999999</v>
      </c>
      <c r="D216" s="102">
        <v>27.439063000000001</v>
      </c>
      <c r="E216" s="102">
        <v>51.755435999999996</v>
      </c>
      <c r="F216" s="102">
        <v>221.88710999999998</v>
      </c>
      <c r="G216" s="102">
        <v>2</v>
      </c>
      <c r="H216" s="102">
        <v>1.8107069999999998</v>
      </c>
      <c r="I216" s="102">
        <v>13.703564999999999</v>
      </c>
      <c r="J216" s="102">
        <v>23.941358000000001</v>
      </c>
      <c r="K216" s="102">
        <v>10.839621106979273</v>
      </c>
      <c r="L216" s="102">
        <v>7.9737917078000056</v>
      </c>
      <c r="M216" s="102">
        <v>15.040129701599996</v>
      </c>
      <c r="N216" s="102">
        <v>163.61955491399993</v>
      </c>
      <c r="O216" s="102">
        <v>3.5432000000000001</v>
      </c>
      <c r="P216" s="102">
        <v>4.2810545601000003</v>
      </c>
      <c r="Q216" s="102">
        <v>43.881555843000001</v>
      </c>
      <c r="R216" s="102">
        <v>113.01518043900002</v>
      </c>
      <c r="S216" s="102">
        <v>2796.6739082724775</v>
      </c>
      <c r="T216" s="102"/>
    </row>
    <row r="217" spans="1:20" ht="15" x14ac:dyDescent="0.25">
      <c r="A217" s="102" t="s">
        <v>389</v>
      </c>
      <c r="B217" s="102">
        <v>1556.9796359999998</v>
      </c>
      <c r="C217" s="102">
        <v>573.7820250000002</v>
      </c>
      <c r="D217" s="102">
        <v>37.114389999999993</v>
      </c>
      <c r="E217" s="102">
        <v>39.300953</v>
      </c>
      <c r="F217" s="102">
        <v>154.04731000000001</v>
      </c>
      <c r="G217" s="102">
        <v>13.495523</v>
      </c>
      <c r="H217" s="102">
        <v>1.4050229999999999</v>
      </c>
      <c r="I217" s="102">
        <v>5.0531090000000001</v>
      </c>
      <c r="J217" s="102">
        <v>9.0059009999999997</v>
      </c>
      <c r="K217" s="102">
        <v>43.269498797459782</v>
      </c>
      <c r="L217" s="102">
        <v>10.785441734000004</v>
      </c>
      <c r="M217" s="102">
        <v>11.4208569418</v>
      </c>
      <c r="N217" s="102">
        <v>113.59448639399973</v>
      </c>
      <c r="O217" s="102">
        <v>23.908668546799994</v>
      </c>
      <c r="P217" s="102">
        <v>3.3218958788999999</v>
      </c>
      <c r="Q217" s="102">
        <v>16.1810656398</v>
      </c>
      <c r="R217" s="102">
        <v>42.512355670500007</v>
      </c>
      <c r="S217" s="102">
        <v>1821.9739056032593</v>
      </c>
      <c r="T217" s="102"/>
    </row>
    <row r="218" spans="1:20" ht="15" x14ac:dyDescent="0.25">
      <c r="A218" s="102" t="s">
        <v>390</v>
      </c>
      <c r="B218" s="102">
        <v>1366.8664379999996</v>
      </c>
      <c r="C218" s="102">
        <v>204.54073500000001</v>
      </c>
      <c r="D218" s="102">
        <v>2</v>
      </c>
      <c r="E218" s="102">
        <v>23</v>
      </c>
      <c r="F218" s="102">
        <v>46.888041999999999</v>
      </c>
      <c r="G218" s="102">
        <v>4.1994600000000002</v>
      </c>
      <c r="H218" s="102">
        <v>0</v>
      </c>
      <c r="I218" s="102">
        <v>7.9947420000000005</v>
      </c>
      <c r="J218" s="102">
        <v>12</v>
      </c>
      <c r="K218" s="102">
        <v>6.42156082655847</v>
      </c>
      <c r="L218" s="102">
        <v>0.58120000000000005</v>
      </c>
      <c r="M218" s="102">
        <v>6.6838000000000042</v>
      </c>
      <c r="N218" s="102">
        <v>34.575242170800031</v>
      </c>
      <c r="O218" s="102">
        <v>7.4397633360000004</v>
      </c>
      <c r="P218" s="102">
        <v>0</v>
      </c>
      <c r="Q218" s="102">
        <v>25.600762832400001</v>
      </c>
      <c r="R218" s="102">
        <v>56.646000000000008</v>
      </c>
      <c r="S218" s="102">
        <v>1504.814767165758</v>
      </c>
      <c r="T218" s="102"/>
    </row>
    <row r="219" spans="1:20" ht="15" x14ac:dyDescent="0.25">
      <c r="A219" s="102" t="s">
        <v>391</v>
      </c>
      <c r="B219" s="102">
        <v>1792.0609789999996</v>
      </c>
      <c r="C219" s="102">
        <v>622.62945699999989</v>
      </c>
      <c r="D219" s="102">
        <v>51.274549000000007</v>
      </c>
      <c r="E219" s="102">
        <v>33.885020999999995</v>
      </c>
      <c r="F219" s="102">
        <v>115.29656000000003</v>
      </c>
      <c r="G219" s="102">
        <v>6.9804730000000008</v>
      </c>
      <c r="H219" s="102">
        <v>0.33159699999999998</v>
      </c>
      <c r="I219" s="102">
        <v>14.191371</v>
      </c>
      <c r="J219" s="102">
        <v>19.452745</v>
      </c>
      <c r="K219" s="102">
        <v>44.119869404483275</v>
      </c>
      <c r="L219" s="102">
        <v>14.900383939399994</v>
      </c>
      <c r="M219" s="102">
        <v>9.8469871026000018</v>
      </c>
      <c r="N219" s="102">
        <v>85.019683343999915</v>
      </c>
      <c r="O219" s="102">
        <v>12.3666059668</v>
      </c>
      <c r="P219" s="102">
        <v>0.78399478709999992</v>
      </c>
      <c r="Q219" s="102">
        <v>45.443608216199998</v>
      </c>
      <c r="R219" s="102">
        <v>91.826682772500007</v>
      </c>
      <c r="S219" s="102">
        <v>2096.368794533083</v>
      </c>
      <c r="T219" s="102"/>
    </row>
    <row r="220" spans="1:20" ht="15" x14ac:dyDescent="0.25">
      <c r="A220" s="102" t="s">
        <v>393</v>
      </c>
      <c r="B220" s="102">
        <v>1016.6016649999998</v>
      </c>
      <c r="C220" s="102">
        <v>331.55119799999994</v>
      </c>
      <c r="D220" s="102">
        <v>2</v>
      </c>
      <c r="E220" s="102">
        <v>10.346187</v>
      </c>
      <c r="F220" s="102">
        <v>98.434312000000006</v>
      </c>
      <c r="G220" s="102">
        <v>12.189761000000001</v>
      </c>
      <c r="H220" s="102">
        <v>0</v>
      </c>
      <c r="I220" s="102">
        <v>4.976324</v>
      </c>
      <c r="J220" s="102">
        <v>15.833807999999999</v>
      </c>
      <c r="K220" s="102">
        <v>22.776367930407918</v>
      </c>
      <c r="L220" s="102">
        <v>0.58120000000000005</v>
      </c>
      <c r="M220" s="102">
        <v>3.0066019422000001</v>
      </c>
      <c r="N220" s="102">
        <v>72.585461668800008</v>
      </c>
      <c r="O220" s="102">
        <v>21.595380587599998</v>
      </c>
      <c r="P220" s="102">
        <v>0</v>
      </c>
      <c r="Q220" s="102">
        <v>15.9351847128</v>
      </c>
      <c r="R220" s="102">
        <v>74.743490664000007</v>
      </c>
      <c r="S220" s="102">
        <v>1227.8253525058078</v>
      </c>
      <c r="T220" s="102"/>
    </row>
    <row r="221" spans="1:20" ht="15" x14ac:dyDescent="0.25">
      <c r="A221" s="102" t="s">
        <v>394</v>
      </c>
      <c r="B221" s="102">
        <v>490.20594100000005</v>
      </c>
      <c r="C221" s="102">
        <v>465.50909899999982</v>
      </c>
      <c r="D221" s="102">
        <v>0.14144999999999999</v>
      </c>
      <c r="E221" s="102">
        <v>12.492360999999999</v>
      </c>
      <c r="F221" s="102">
        <v>65.656464</v>
      </c>
      <c r="G221" s="102">
        <v>8.1701289999999993</v>
      </c>
      <c r="H221" s="102">
        <v>2</v>
      </c>
      <c r="I221" s="102">
        <v>5</v>
      </c>
      <c r="J221" s="102">
        <v>9.5267130000000009</v>
      </c>
      <c r="K221" s="102">
        <v>92.169263845833257</v>
      </c>
      <c r="L221" s="102">
        <v>4.1105370000000002E-2</v>
      </c>
      <c r="M221" s="102">
        <v>3.6302801065999999</v>
      </c>
      <c r="N221" s="102">
        <v>48.415076553600031</v>
      </c>
      <c r="O221" s="102">
        <v>14.4742005364</v>
      </c>
      <c r="P221" s="102">
        <v>4.7286000000000001</v>
      </c>
      <c r="Q221" s="102">
        <v>16.010999999999999</v>
      </c>
      <c r="R221" s="102">
        <v>44.970848716500001</v>
      </c>
      <c r="S221" s="102">
        <v>714.64631612893334</v>
      </c>
      <c r="T221" s="102"/>
    </row>
    <row r="222" spans="1:20" ht="15" x14ac:dyDescent="0.25">
      <c r="A222" s="102" t="s">
        <v>395</v>
      </c>
      <c r="B222" s="102">
        <v>731.4184510000008</v>
      </c>
      <c r="C222" s="102">
        <v>241.43605299999999</v>
      </c>
      <c r="D222" s="102">
        <v>1</v>
      </c>
      <c r="E222" s="102">
        <v>8.1705830000000006</v>
      </c>
      <c r="F222" s="102">
        <v>61.421245999999989</v>
      </c>
      <c r="G222" s="102">
        <v>2.86</v>
      </c>
      <c r="H222" s="102">
        <v>1</v>
      </c>
      <c r="I222" s="102">
        <v>6</v>
      </c>
      <c r="J222" s="102">
        <v>10.942174999999999</v>
      </c>
      <c r="K222" s="102">
        <v>16.438554280798186</v>
      </c>
      <c r="L222" s="102">
        <v>0.29060000000000002</v>
      </c>
      <c r="M222" s="102">
        <v>2.3743714198000005</v>
      </c>
      <c r="N222" s="102">
        <v>45.292026800400023</v>
      </c>
      <c r="O222" s="102">
        <v>5.0667759999999999</v>
      </c>
      <c r="P222" s="102">
        <v>2.3643000000000001</v>
      </c>
      <c r="Q222" s="102">
        <v>19.213200000000001</v>
      </c>
      <c r="R222" s="102">
        <v>51.652537087500008</v>
      </c>
      <c r="S222" s="102">
        <v>874.11081658849901</v>
      </c>
      <c r="T222" s="102"/>
    </row>
    <row r="223" spans="1:20" ht="15" x14ac:dyDescent="0.25">
      <c r="A223" s="102" t="s">
        <v>396</v>
      </c>
      <c r="B223" s="102">
        <v>1093.0481729999997</v>
      </c>
      <c r="C223" s="102">
        <v>353.08974000000001</v>
      </c>
      <c r="D223" s="102">
        <v>3.4999859999999998</v>
      </c>
      <c r="E223" s="102">
        <v>28.719878000000001</v>
      </c>
      <c r="F223" s="102">
        <v>70.539583000000007</v>
      </c>
      <c r="G223" s="102">
        <v>3.930558</v>
      </c>
      <c r="H223" s="102">
        <v>2</v>
      </c>
      <c r="I223" s="102">
        <v>2.8503259999999999</v>
      </c>
      <c r="J223" s="102">
        <v>7.2551819999999996</v>
      </c>
      <c r="K223" s="102">
        <v>23.017075215536444</v>
      </c>
      <c r="L223" s="102">
        <v>1.0170959316000001</v>
      </c>
      <c r="M223" s="102">
        <v>8.3459965468000039</v>
      </c>
      <c r="N223" s="102">
        <v>52.015888504200042</v>
      </c>
      <c r="O223" s="102">
        <v>6.9633765528000007</v>
      </c>
      <c r="P223" s="102">
        <v>4.7286000000000001</v>
      </c>
      <c r="Q223" s="102">
        <v>9.1273139171999986</v>
      </c>
      <c r="R223" s="102">
        <v>34.248086631</v>
      </c>
      <c r="S223" s="102">
        <v>1232.5116062991362</v>
      </c>
      <c r="T223" s="102"/>
    </row>
    <row r="224" spans="1:20" ht="15" x14ac:dyDescent="0.25">
      <c r="A224" s="102" t="s">
        <v>397</v>
      </c>
      <c r="B224" s="102">
        <v>1725.5877150000022</v>
      </c>
      <c r="C224" s="102">
        <v>721.5468709999999</v>
      </c>
      <c r="D224" s="102">
        <v>14.387653999999999</v>
      </c>
      <c r="E224" s="102">
        <v>48.794095999999996</v>
      </c>
      <c r="F224" s="102">
        <v>79.021799000000001</v>
      </c>
      <c r="G224" s="102">
        <v>7.4396249999999995</v>
      </c>
      <c r="H224" s="102">
        <v>0</v>
      </c>
      <c r="I224" s="102">
        <v>11.792415999999999</v>
      </c>
      <c r="J224" s="102">
        <v>8.3566089999999988</v>
      </c>
      <c r="K224" s="102">
        <v>60.791021977520657</v>
      </c>
      <c r="L224" s="102">
        <v>4.1810522524000007</v>
      </c>
      <c r="M224" s="102">
        <v>14.179564297599995</v>
      </c>
      <c r="N224" s="102">
        <v>58.270674582600037</v>
      </c>
      <c r="O224" s="102">
        <v>13.180039649999998</v>
      </c>
      <c r="P224" s="102">
        <v>0</v>
      </c>
      <c r="Q224" s="102">
        <v>37.761674515200006</v>
      </c>
      <c r="R224" s="102">
        <v>39.447372784500004</v>
      </c>
      <c r="S224" s="102">
        <v>1953.3991150598229</v>
      </c>
      <c r="T224" s="102"/>
    </row>
    <row r="225" spans="1:20" ht="15" x14ac:dyDescent="0.25">
      <c r="A225" s="102" t="s">
        <v>398</v>
      </c>
      <c r="B225" s="102">
        <v>2322.0804719999992</v>
      </c>
      <c r="C225" s="102">
        <v>1132.7783410000011</v>
      </c>
      <c r="D225" s="102">
        <v>19.440288000000002</v>
      </c>
      <c r="E225" s="102">
        <v>56.621029</v>
      </c>
      <c r="F225" s="102">
        <v>108.74647899999999</v>
      </c>
      <c r="G225" s="102">
        <v>8.7302309999999999</v>
      </c>
      <c r="H225" s="102">
        <v>1.930836</v>
      </c>
      <c r="I225" s="102">
        <v>10.317641999999999</v>
      </c>
      <c r="J225" s="102">
        <v>10.29743</v>
      </c>
      <c r="K225" s="102">
        <v>110.5877468145579</v>
      </c>
      <c r="L225" s="102">
        <v>5.6493476928000019</v>
      </c>
      <c r="M225" s="102">
        <v>16.454071027399994</v>
      </c>
      <c r="N225" s="102">
        <v>80.189653614599933</v>
      </c>
      <c r="O225" s="102">
        <v>15.4664772396</v>
      </c>
      <c r="P225" s="102">
        <v>4.5650755547999999</v>
      </c>
      <c r="Q225" s="102">
        <v>33.039153212400002</v>
      </c>
      <c r="R225" s="102">
        <v>48.609018315000007</v>
      </c>
      <c r="S225" s="102">
        <v>2636.6410154711571</v>
      </c>
      <c r="T225" s="102"/>
    </row>
    <row r="226" spans="1:20" ht="15" x14ac:dyDescent="0.25">
      <c r="A226" s="102" t="s">
        <v>399</v>
      </c>
      <c r="B226" s="102">
        <v>761.29448300000183</v>
      </c>
      <c r="C226" s="102">
        <v>598.07356100000197</v>
      </c>
      <c r="D226" s="102">
        <v>0</v>
      </c>
      <c r="E226" s="102">
        <v>26.650427000000001</v>
      </c>
      <c r="F226" s="102">
        <v>68.315255999999991</v>
      </c>
      <c r="G226" s="102">
        <v>3.4422730000000001</v>
      </c>
      <c r="H226" s="102">
        <v>0</v>
      </c>
      <c r="I226" s="102">
        <v>2</v>
      </c>
      <c r="J226" s="102">
        <v>4.8542269999999998</v>
      </c>
      <c r="K226" s="102">
        <v>94.164010346146313</v>
      </c>
      <c r="L226" s="102">
        <v>0</v>
      </c>
      <c r="M226" s="102">
        <v>7.7446140862000048</v>
      </c>
      <c r="N226" s="102">
        <v>50.375669774400023</v>
      </c>
      <c r="O226" s="102">
        <v>6.0983308468000006</v>
      </c>
      <c r="P226" s="102">
        <v>0</v>
      </c>
      <c r="Q226" s="102">
        <v>6.4043999999999999</v>
      </c>
      <c r="R226" s="102">
        <v>22.914378553500001</v>
      </c>
      <c r="S226" s="102">
        <v>948.99588660704819</v>
      </c>
      <c r="T226" s="102"/>
    </row>
    <row r="227" spans="1:20" ht="15" x14ac:dyDescent="0.25">
      <c r="A227" s="102" t="s">
        <v>400</v>
      </c>
      <c r="B227" s="102">
        <v>2396.643313999999</v>
      </c>
      <c r="C227" s="102">
        <v>679.64969900000051</v>
      </c>
      <c r="D227" s="102">
        <v>7.1673210000000003</v>
      </c>
      <c r="E227" s="102">
        <v>31.310827999999997</v>
      </c>
      <c r="F227" s="102">
        <v>108.35552300000001</v>
      </c>
      <c r="G227" s="102">
        <v>8.8004640000000016</v>
      </c>
      <c r="H227" s="102">
        <v>0</v>
      </c>
      <c r="I227" s="102">
        <v>11.13209</v>
      </c>
      <c r="J227" s="102">
        <v>13.673228999999999</v>
      </c>
      <c r="K227" s="102">
        <v>38.848570896110402</v>
      </c>
      <c r="L227" s="102">
        <v>2.0828234825999998</v>
      </c>
      <c r="M227" s="102">
        <v>9.0989266168000054</v>
      </c>
      <c r="N227" s="102">
        <v>79.901362660199922</v>
      </c>
      <c r="O227" s="102">
        <v>15.590902022400002</v>
      </c>
      <c r="P227" s="102">
        <v>0</v>
      </c>
      <c r="Q227" s="102">
        <v>35.647178598000004</v>
      </c>
      <c r="R227" s="102">
        <v>64.544477494500001</v>
      </c>
      <c r="S227" s="102">
        <v>2642.3575557706095</v>
      </c>
      <c r="T227" s="102"/>
    </row>
    <row r="228" spans="1:20" ht="15" x14ac:dyDescent="0.25">
      <c r="A228" s="102" t="s">
        <v>401</v>
      </c>
      <c r="B228" s="102">
        <v>967.09401500000013</v>
      </c>
      <c r="C228" s="102">
        <v>351.45126699999997</v>
      </c>
      <c r="D228" s="102">
        <v>0</v>
      </c>
      <c r="E228" s="102">
        <v>28.099447999999999</v>
      </c>
      <c r="F228" s="102">
        <v>79.779004</v>
      </c>
      <c r="G228" s="102">
        <v>3.3425409999999998</v>
      </c>
      <c r="H228" s="102">
        <v>1</v>
      </c>
      <c r="I228" s="102">
        <v>6.5359119999999997</v>
      </c>
      <c r="J228" s="102">
        <v>8.9889499999999991</v>
      </c>
      <c r="K228" s="102">
        <v>26.165253745181673</v>
      </c>
      <c r="L228" s="102">
        <v>0</v>
      </c>
      <c r="M228" s="102">
        <v>8.1656995888000061</v>
      </c>
      <c r="N228" s="102">
        <v>58.829037549600052</v>
      </c>
      <c r="O228" s="102">
        <v>5.9216456356</v>
      </c>
      <c r="P228" s="102">
        <v>2.3643000000000001</v>
      </c>
      <c r="Q228" s="102">
        <v>20.9292974064</v>
      </c>
      <c r="R228" s="102">
        <v>42.432338475000009</v>
      </c>
      <c r="S228" s="102">
        <v>1131.9015874005818</v>
      </c>
      <c r="T228" s="102"/>
    </row>
    <row r="229" spans="1:20" ht="15" x14ac:dyDescent="0.25">
      <c r="A229" s="102" t="s">
        <v>402</v>
      </c>
      <c r="B229" s="102">
        <v>803.34893399999964</v>
      </c>
      <c r="C229" s="102">
        <v>270.06385599999993</v>
      </c>
      <c r="D229" s="102">
        <v>0</v>
      </c>
      <c r="E229" s="102">
        <v>13.451777</v>
      </c>
      <c r="F229" s="102">
        <v>62.345988999999996</v>
      </c>
      <c r="G229" s="102">
        <v>2.5279189999999998</v>
      </c>
      <c r="H229" s="102">
        <v>1</v>
      </c>
      <c r="I229" s="102">
        <v>1</v>
      </c>
      <c r="J229" s="102">
        <v>2.8934009999999999</v>
      </c>
      <c r="K229" s="102">
        <v>18.133859531805932</v>
      </c>
      <c r="L229" s="102">
        <v>0</v>
      </c>
      <c r="M229" s="102">
        <v>3.9090863961999998</v>
      </c>
      <c r="N229" s="102">
        <v>45.973932288600032</v>
      </c>
      <c r="O229" s="102">
        <v>4.4784613004000002</v>
      </c>
      <c r="P229" s="102">
        <v>2.3643000000000001</v>
      </c>
      <c r="Q229" s="102">
        <v>3.2021999999999999</v>
      </c>
      <c r="R229" s="102">
        <v>13.658299420500001</v>
      </c>
      <c r="S229" s="102">
        <v>895.06907293750555</v>
      </c>
      <c r="T229" s="102"/>
    </row>
    <row r="230" spans="1:20" ht="15" x14ac:dyDescent="0.25">
      <c r="A230" s="102" t="s">
        <v>403</v>
      </c>
      <c r="B230" s="102">
        <v>953.45760799999994</v>
      </c>
      <c r="C230" s="102">
        <v>365.62952900000016</v>
      </c>
      <c r="D230" s="102">
        <v>1</v>
      </c>
      <c r="E230" s="102">
        <v>22.276443</v>
      </c>
      <c r="F230" s="102">
        <v>63.74577699999999</v>
      </c>
      <c r="G230" s="102">
        <v>3.9711110000000001</v>
      </c>
      <c r="H230" s="102">
        <v>0</v>
      </c>
      <c r="I230" s="102">
        <v>5</v>
      </c>
      <c r="J230" s="102">
        <v>6.1848890000000001</v>
      </c>
      <c r="K230" s="102">
        <v>28.208482661811871</v>
      </c>
      <c r="L230" s="102">
        <v>0.29060000000000002</v>
      </c>
      <c r="M230" s="102">
        <v>6.4735343358000037</v>
      </c>
      <c r="N230" s="102">
        <v>47.006135959800048</v>
      </c>
      <c r="O230" s="102">
        <v>7.0352202476000008</v>
      </c>
      <c r="P230" s="102">
        <v>0</v>
      </c>
      <c r="Q230" s="102">
        <v>16.010999999999999</v>
      </c>
      <c r="R230" s="102">
        <v>29.195768524500004</v>
      </c>
      <c r="S230" s="102">
        <v>1087.6783497295119</v>
      </c>
      <c r="T230" s="102"/>
    </row>
    <row r="231" spans="1:20" ht="15" x14ac:dyDescent="0.25">
      <c r="A231" s="102" t="s">
        <v>404</v>
      </c>
      <c r="B231" s="102">
        <v>1711.0836530000004</v>
      </c>
      <c r="C231" s="102">
        <v>876.11027999999976</v>
      </c>
      <c r="D231" s="102">
        <v>1.1385540000000001</v>
      </c>
      <c r="E231" s="102">
        <v>25.915663000000002</v>
      </c>
      <c r="F231" s="102">
        <v>164.54495099999997</v>
      </c>
      <c r="G231" s="102">
        <v>24.957830000000001</v>
      </c>
      <c r="H231" s="102">
        <v>3</v>
      </c>
      <c r="I231" s="102">
        <v>2.7048190000000001</v>
      </c>
      <c r="J231" s="102">
        <v>12.831325</v>
      </c>
      <c r="K231" s="102">
        <v>91.84597371773971</v>
      </c>
      <c r="L231" s="102">
        <v>0.33086379240000002</v>
      </c>
      <c r="M231" s="102">
        <v>7.5310916678000055</v>
      </c>
      <c r="N231" s="102">
        <v>121.33544686739965</v>
      </c>
      <c r="O231" s="102">
        <v>44.215291627999989</v>
      </c>
      <c r="P231" s="102">
        <v>7.0929000000000002</v>
      </c>
      <c r="Q231" s="102">
        <v>8.6613714018000003</v>
      </c>
      <c r="R231" s="102">
        <v>60.57026966250001</v>
      </c>
      <c r="S231" s="102">
        <v>2052.6668617376399</v>
      </c>
      <c r="T231" s="102"/>
    </row>
    <row r="232" spans="1:20" ht="15" x14ac:dyDescent="0.25">
      <c r="A232" s="102" t="s">
        <v>405</v>
      </c>
      <c r="B232" s="102">
        <v>1112.7462649999993</v>
      </c>
      <c r="C232" s="102">
        <v>499.85777899999994</v>
      </c>
      <c r="D232" s="102">
        <v>0.16103500000000001</v>
      </c>
      <c r="E232" s="102">
        <v>18.687196</v>
      </c>
      <c r="F232" s="102">
        <v>128.20751899999999</v>
      </c>
      <c r="G232" s="102">
        <v>13.287491000000001</v>
      </c>
      <c r="H232" s="102">
        <v>0</v>
      </c>
      <c r="I232" s="102">
        <v>3</v>
      </c>
      <c r="J232" s="102">
        <v>14.634</v>
      </c>
      <c r="K232" s="102">
        <v>46.217901053604571</v>
      </c>
      <c r="L232" s="102">
        <v>4.6796771000000008E-2</v>
      </c>
      <c r="M232" s="102">
        <v>5.4304991576000017</v>
      </c>
      <c r="N232" s="102">
        <v>94.540224510599828</v>
      </c>
      <c r="O232" s="102">
        <v>23.540119055599995</v>
      </c>
      <c r="P232" s="102">
        <v>0</v>
      </c>
      <c r="Q232" s="102">
        <v>9.6066000000000003</v>
      </c>
      <c r="R232" s="102">
        <v>69.079797000000013</v>
      </c>
      <c r="S232" s="102">
        <v>1361.2082025484037</v>
      </c>
      <c r="T232" s="102"/>
    </row>
    <row r="233" spans="1:20" ht="15" x14ac:dyDescent="0.25">
      <c r="A233" s="102" t="s">
        <v>406</v>
      </c>
      <c r="B233" s="102">
        <v>1695.5048299999999</v>
      </c>
      <c r="C233" s="102">
        <v>754.37591499999974</v>
      </c>
      <c r="D233" s="102">
        <v>3.224205</v>
      </c>
      <c r="E233" s="102">
        <v>29.009348000000003</v>
      </c>
      <c r="F233" s="102">
        <v>175.18456899999998</v>
      </c>
      <c r="G233" s="102">
        <v>15.725258999999999</v>
      </c>
      <c r="H233" s="102">
        <v>2</v>
      </c>
      <c r="I233" s="102">
        <v>0.171963</v>
      </c>
      <c r="J233" s="102">
        <v>19.382238000000001</v>
      </c>
      <c r="K233" s="102">
        <v>68.247918335129924</v>
      </c>
      <c r="L233" s="102">
        <v>0.93695397300000005</v>
      </c>
      <c r="M233" s="102">
        <v>8.4301165288000046</v>
      </c>
      <c r="N233" s="102">
        <v>129.1811011805996</v>
      </c>
      <c r="O233" s="102">
        <v>27.858868844399993</v>
      </c>
      <c r="P233" s="102">
        <v>4.7286000000000001</v>
      </c>
      <c r="Q233" s="102">
        <v>0.55065991859999996</v>
      </c>
      <c r="R233" s="102">
        <v>91.493854479000021</v>
      </c>
      <c r="S233" s="102">
        <v>2026.9329032595294</v>
      </c>
      <c r="T233" s="102"/>
    </row>
    <row r="234" spans="1:20" ht="15" x14ac:dyDescent="0.25">
      <c r="A234" s="102" t="s">
        <v>407</v>
      </c>
      <c r="B234" s="102">
        <v>1194.0468060000023</v>
      </c>
      <c r="C234" s="102">
        <v>725.71023600000092</v>
      </c>
      <c r="D234" s="102">
        <v>2.945322</v>
      </c>
      <c r="E234" s="102">
        <v>31.535160999999995</v>
      </c>
      <c r="F234" s="102">
        <v>91.247134999999957</v>
      </c>
      <c r="G234" s="102">
        <v>5.1988310000000002</v>
      </c>
      <c r="H234" s="102">
        <v>1</v>
      </c>
      <c r="I234" s="102">
        <v>5.7654260000000006</v>
      </c>
      <c r="J234" s="102">
        <v>12.891110999999999</v>
      </c>
      <c r="K234" s="102">
        <v>89.493460129136707</v>
      </c>
      <c r="L234" s="102">
        <v>0.85591057320000008</v>
      </c>
      <c r="M234" s="102">
        <v>9.1641177866000039</v>
      </c>
      <c r="N234" s="102">
        <v>67.285637349000055</v>
      </c>
      <c r="O234" s="102">
        <v>9.210248999600001</v>
      </c>
      <c r="P234" s="102">
        <v>2.3643000000000001</v>
      </c>
      <c r="Q234" s="102">
        <v>18.462047137199999</v>
      </c>
      <c r="R234" s="102">
        <v>60.852489475500015</v>
      </c>
      <c r="S234" s="102">
        <v>1451.7350174502392</v>
      </c>
      <c r="T234" s="102"/>
    </row>
    <row r="235" spans="1:20" ht="15" x14ac:dyDescent="0.25">
      <c r="A235" s="102" t="s">
        <v>408</v>
      </c>
      <c r="B235" s="102">
        <v>1492.4354019999998</v>
      </c>
      <c r="C235" s="102">
        <v>634.69363200000043</v>
      </c>
      <c r="D235" s="102">
        <v>0</v>
      </c>
      <c r="E235" s="102">
        <v>50.831569999999999</v>
      </c>
      <c r="F235" s="102">
        <v>167.51820499999999</v>
      </c>
      <c r="G235" s="102">
        <v>10.508920000000002</v>
      </c>
      <c r="H235" s="102">
        <v>0</v>
      </c>
      <c r="I235" s="102">
        <v>19.746124000000002</v>
      </c>
      <c r="J235" s="102">
        <v>18.643625</v>
      </c>
      <c r="K235" s="102">
        <v>56.075723548695784</v>
      </c>
      <c r="L235" s="102">
        <v>0</v>
      </c>
      <c r="M235" s="102">
        <v>14.771654241999999</v>
      </c>
      <c r="N235" s="102">
        <v>123.52792436699963</v>
      </c>
      <c r="O235" s="102">
        <v>18.617602671999997</v>
      </c>
      <c r="P235" s="102">
        <v>0</v>
      </c>
      <c r="Q235" s="102">
        <v>63.231038272799985</v>
      </c>
      <c r="R235" s="102">
        <v>88.007231812500009</v>
      </c>
      <c r="S235" s="102">
        <v>1856.6665769149952</v>
      </c>
      <c r="T235" s="102"/>
    </row>
    <row r="236" spans="1:20" ht="15" x14ac:dyDescent="0.25">
      <c r="A236" s="102" t="s">
        <v>409</v>
      </c>
      <c r="B236" s="102">
        <v>996.56255500000032</v>
      </c>
      <c r="C236" s="102">
        <v>965.73579000000018</v>
      </c>
      <c r="D236" s="102">
        <v>0</v>
      </c>
      <c r="E236" s="102">
        <v>42.528886</v>
      </c>
      <c r="F236" s="102">
        <v>143.23441000000003</v>
      </c>
      <c r="G236" s="102">
        <v>11.854320999999999</v>
      </c>
      <c r="H236" s="102">
        <v>2</v>
      </c>
      <c r="I236" s="102">
        <v>7.731128</v>
      </c>
      <c r="J236" s="102">
        <v>8.2413160000000012</v>
      </c>
      <c r="K236" s="102">
        <v>191.02062417624097</v>
      </c>
      <c r="L236" s="102">
        <v>0</v>
      </c>
      <c r="M236" s="102">
        <v>12.358894271600001</v>
      </c>
      <c r="N236" s="102">
        <v>105.62105393399975</v>
      </c>
      <c r="O236" s="102">
        <v>21.001115083599995</v>
      </c>
      <c r="P236" s="102">
        <v>4.7286000000000001</v>
      </c>
      <c r="Q236" s="102">
        <v>24.756618081600003</v>
      </c>
      <c r="R236" s="102">
        <v>38.903132178000007</v>
      </c>
      <c r="S236" s="102">
        <v>1394.9525927250411</v>
      </c>
      <c r="T236" s="102"/>
    </row>
    <row r="237" spans="1:20" ht="15" x14ac:dyDescent="0.25">
      <c r="A237" s="102" t="s">
        <v>410</v>
      </c>
      <c r="B237" s="102">
        <v>814.24815899999999</v>
      </c>
      <c r="C237" s="102">
        <v>792.51823300000001</v>
      </c>
      <c r="D237" s="102">
        <v>0</v>
      </c>
      <c r="E237" s="102">
        <v>26.370907000000003</v>
      </c>
      <c r="F237" s="102">
        <v>121.704775</v>
      </c>
      <c r="G237" s="102">
        <v>7.3790750000000003</v>
      </c>
      <c r="H237" s="102">
        <v>0</v>
      </c>
      <c r="I237" s="102">
        <v>3.655961</v>
      </c>
      <c r="J237" s="102">
        <v>9.9785889999999995</v>
      </c>
      <c r="K237" s="102">
        <v>156.77570112147504</v>
      </c>
      <c r="L237" s="102">
        <v>0</v>
      </c>
      <c r="M237" s="102">
        <v>7.6633855742000048</v>
      </c>
      <c r="N237" s="102">
        <v>89.745101084999888</v>
      </c>
      <c r="O237" s="102">
        <v>13.072769269999998</v>
      </c>
      <c r="P237" s="102">
        <v>0</v>
      </c>
      <c r="Q237" s="102">
        <v>11.707118314199999</v>
      </c>
      <c r="R237" s="102">
        <v>47.103929374500005</v>
      </c>
      <c r="S237" s="102">
        <v>1140.3161637393748</v>
      </c>
      <c r="T237" s="102"/>
    </row>
    <row r="238" spans="1:20" ht="15" x14ac:dyDescent="0.25">
      <c r="A238" s="102" t="s">
        <v>411</v>
      </c>
      <c r="B238" s="102">
        <v>830.5068839999999</v>
      </c>
      <c r="C238" s="102">
        <v>86.077874000000008</v>
      </c>
      <c r="D238" s="102">
        <v>2</v>
      </c>
      <c r="E238" s="102">
        <v>18.730163999999998</v>
      </c>
      <c r="F238" s="102">
        <v>54.029122999999998</v>
      </c>
      <c r="G238" s="102">
        <v>1.9392849999999999</v>
      </c>
      <c r="H238" s="102">
        <v>0</v>
      </c>
      <c r="I238" s="102">
        <v>11</v>
      </c>
      <c r="J238" s="102">
        <v>4.9388360000000002</v>
      </c>
      <c r="K238" s="102">
        <v>1.7818927167922234</v>
      </c>
      <c r="L238" s="102">
        <v>0.58120000000000005</v>
      </c>
      <c r="M238" s="102">
        <v>5.4429856584000023</v>
      </c>
      <c r="N238" s="102">
        <v>39.841075300200032</v>
      </c>
      <c r="O238" s="102">
        <v>3.4356373060000003</v>
      </c>
      <c r="P238" s="102">
        <v>0</v>
      </c>
      <c r="Q238" s="102">
        <v>35.224200000000003</v>
      </c>
      <c r="R238" s="102">
        <v>23.313775338000003</v>
      </c>
      <c r="S238" s="102">
        <v>940.12765031939216</v>
      </c>
      <c r="T238" s="102"/>
    </row>
    <row r="239" spans="1:20" ht="15" x14ac:dyDescent="0.25">
      <c r="A239" s="102" t="s">
        <v>412</v>
      </c>
      <c r="B239" s="102">
        <v>737.68501200000003</v>
      </c>
      <c r="C239" s="102">
        <v>52.224269</v>
      </c>
      <c r="D239" s="102">
        <v>3</v>
      </c>
      <c r="E239" s="102">
        <v>8.6777730000000002</v>
      </c>
      <c r="F239" s="102">
        <v>49.273184999999991</v>
      </c>
      <c r="G239" s="102">
        <v>1.7837610000000002</v>
      </c>
      <c r="H239" s="102">
        <v>0</v>
      </c>
      <c r="I239" s="102">
        <v>4.9829620000000006</v>
      </c>
      <c r="J239" s="102">
        <v>6</v>
      </c>
      <c r="K239" s="102">
        <v>0.73203479482127065</v>
      </c>
      <c r="L239" s="102">
        <v>0.87180000000000013</v>
      </c>
      <c r="M239" s="102">
        <v>2.5217608338000002</v>
      </c>
      <c r="N239" s="102">
        <v>36.334046619000027</v>
      </c>
      <c r="O239" s="102">
        <v>3.1601109876000004</v>
      </c>
      <c r="P239" s="102">
        <v>0</v>
      </c>
      <c r="Q239" s="102">
        <v>15.956440916399998</v>
      </c>
      <c r="R239" s="102">
        <v>28.323000000000004</v>
      </c>
      <c r="S239" s="102">
        <v>825.58420615162129</v>
      </c>
      <c r="T239" s="102"/>
    </row>
    <row r="240" spans="1:20" ht="15" x14ac:dyDescent="0.25">
      <c r="A240" s="102" t="s">
        <v>413</v>
      </c>
      <c r="B240" s="102">
        <v>385.78873199999998</v>
      </c>
      <c r="C240" s="102">
        <v>34</v>
      </c>
      <c r="D240" s="102">
        <v>1</v>
      </c>
      <c r="E240" s="102">
        <v>4</v>
      </c>
      <c r="F240" s="102">
        <v>20.476289000000001</v>
      </c>
      <c r="G240" s="102">
        <v>0</v>
      </c>
      <c r="H240" s="102">
        <v>0</v>
      </c>
      <c r="I240" s="102">
        <v>3</v>
      </c>
      <c r="J240" s="102">
        <v>3</v>
      </c>
      <c r="K240" s="102">
        <v>0.5932889229278141</v>
      </c>
      <c r="L240" s="102">
        <v>0.29060000000000002</v>
      </c>
      <c r="M240" s="102">
        <v>1.1624000000000001</v>
      </c>
      <c r="N240" s="102">
        <v>15.099215508600007</v>
      </c>
      <c r="O240" s="102">
        <v>0</v>
      </c>
      <c r="P240" s="102">
        <v>0</v>
      </c>
      <c r="Q240" s="102">
        <v>9.6066000000000003</v>
      </c>
      <c r="R240" s="102">
        <v>14.1615</v>
      </c>
      <c r="S240" s="102">
        <v>426.70233643152778</v>
      </c>
      <c r="T240" s="102"/>
    </row>
    <row r="241" spans="1:20" ht="15" x14ac:dyDescent="0.25">
      <c r="A241" s="102" t="s">
        <v>414</v>
      </c>
      <c r="B241" s="102">
        <v>513.48955999999998</v>
      </c>
      <c r="C241" s="102">
        <v>153.56380699999997</v>
      </c>
      <c r="D241" s="102">
        <v>0</v>
      </c>
      <c r="E241" s="102">
        <v>14.865663</v>
      </c>
      <c r="F241" s="102">
        <v>28.600122000000002</v>
      </c>
      <c r="G241" s="102">
        <v>2</v>
      </c>
      <c r="H241" s="102">
        <v>2</v>
      </c>
      <c r="I241" s="102">
        <v>9</v>
      </c>
      <c r="J241" s="102">
        <v>5</v>
      </c>
      <c r="K241" s="102">
        <v>9.2113600742170476</v>
      </c>
      <c r="L241" s="102">
        <v>0</v>
      </c>
      <c r="M241" s="102">
        <v>4.3199616678000003</v>
      </c>
      <c r="N241" s="102">
        <v>21.089729962800007</v>
      </c>
      <c r="O241" s="102">
        <v>3.5432000000000001</v>
      </c>
      <c r="P241" s="102">
        <v>4.7286000000000001</v>
      </c>
      <c r="Q241" s="102">
        <v>28.819800000000004</v>
      </c>
      <c r="R241" s="102">
        <v>23.602500000000003</v>
      </c>
      <c r="S241" s="102">
        <v>608.80471170481701</v>
      </c>
      <c r="T241" s="102"/>
    </row>
    <row r="242" spans="1:20" ht="15" x14ac:dyDescent="0.25">
      <c r="A242" s="102" t="s">
        <v>415</v>
      </c>
      <c r="B242" s="102">
        <v>1663.8266540000066</v>
      </c>
      <c r="C242" s="102">
        <v>450.8910409999998</v>
      </c>
      <c r="D242" s="102">
        <v>4.2355540000000005</v>
      </c>
      <c r="E242" s="102">
        <v>28.810344999999998</v>
      </c>
      <c r="F242" s="102">
        <v>75.620222999999996</v>
      </c>
      <c r="G242" s="102">
        <v>21.410476000000006</v>
      </c>
      <c r="H242" s="102">
        <v>0</v>
      </c>
      <c r="I242" s="102">
        <v>10.964062</v>
      </c>
      <c r="J242" s="102">
        <v>34.014409000000001</v>
      </c>
      <c r="K242" s="102">
        <v>25.11828562411052</v>
      </c>
      <c r="L242" s="102">
        <v>1.2308519924000001</v>
      </c>
      <c r="M242" s="102">
        <v>8.3722862570000043</v>
      </c>
      <c r="N242" s="102">
        <v>55.762352440200047</v>
      </c>
      <c r="O242" s="102">
        <v>37.930799281599995</v>
      </c>
      <c r="P242" s="102">
        <v>0</v>
      </c>
      <c r="Q242" s="102">
        <v>35.109119336399999</v>
      </c>
      <c r="R242" s="102">
        <v>160.56501768449994</v>
      </c>
      <c r="S242" s="102">
        <v>1987.9153666162172</v>
      </c>
      <c r="T242" s="102"/>
    </row>
    <row r="243" spans="1:20" ht="15" x14ac:dyDescent="0.25">
      <c r="A243" s="102" t="s">
        <v>416</v>
      </c>
      <c r="B243" s="102">
        <v>800.12385799999936</v>
      </c>
      <c r="C243" s="102">
        <v>236.19747100000004</v>
      </c>
      <c r="D243" s="102">
        <v>0</v>
      </c>
      <c r="E243" s="102">
        <v>15.736777</v>
      </c>
      <c r="F243" s="102">
        <v>84.365552000000008</v>
      </c>
      <c r="G243" s="102">
        <v>2.754257</v>
      </c>
      <c r="H243" s="102">
        <v>0</v>
      </c>
      <c r="I243" s="102">
        <v>1</v>
      </c>
      <c r="J243" s="102">
        <v>4.7565660000000003</v>
      </c>
      <c r="K243" s="102">
        <v>14.042305772140185</v>
      </c>
      <c r="L243" s="102">
        <v>0</v>
      </c>
      <c r="M243" s="102">
        <v>4.5731073962000011</v>
      </c>
      <c r="N243" s="102">
        <v>62.211158044800058</v>
      </c>
      <c r="O243" s="102">
        <v>4.8794417012000002</v>
      </c>
      <c r="P243" s="102">
        <v>0</v>
      </c>
      <c r="Q243" s="102">
        <v>3.2021999999999999</v>
      </c>
      <c r="R243" s="102">
        <v>22.453369803000001</v>
      </c>
      <c r="S243" s="102">
        <v>911.48544071733966</v>
      </c>
      <c r="T243" s="102"/>
    </row>
    <row r="244" spans="1:20" ht="15" x14ac:dyDescent="0.25">
      <c r="A244" s="102" t="s">
        <v>417</v>
      </c>
      <c r="B244" s="102">
        <v>1468.6995110000009</v>
      </c>
      <c r="C244" s="102">
        <v>562.37815000000012</v>
      </c>
      <c r="D244" s="102">
        <v>0</v>
      </c>
      <c r="E244" s="102">
        <v>53.957559000000003</v>
      </c>
      <c r="F244" s="102">
        <v>135.64364800000004</v>
      </c>
      <c r="G244" s="102">
        <v>3</v>
      </c>
      <c r="H244" s="102">
        <v>3</v>
      </c>
      <c r="I244" s="102">
        <v>7.6449129999999998</v>
      </c>
      <c r="J244" s="102">
        <v>12.093233</v>
      </c>
      <c r="K244" s="102">
        <v>43.526455970407468</v>
      </c>
      <c r="L244" s="102">
        <v>0</v>
      </c>
      <c r="M244" s="102">
        <v>15.680066645399991</v>
      </c>
      <c r="N244" s="102">
        <v>100.02362603519981</v>
      </c>
      <c r="O244" s="102">
        <v>5.3148</v>
      </c>
      <c r="P244" s="102">
        <v>7.0929000000000002</v>
      </c>
      <c r="Q244" s="102">
        <v>24.480540408600003</v>
      </c>
      <c r="R244" s="102">
        <v>57.086106376500005</v>
      </c>
      <c r="S244" s="102">
        <v>1721.9040064361081</v>
      </c>
      <c r="T244" s="102"/>
    </row>
    <row r="245" spans="1:20" ht="15" x14ac:dyDescent="0.25">
      <c r="A245" s="102" t="s">
        <v>418</v>
      </c>
      <c r="B245" s="102">
        <v>1261.2265480000035</v>
      </c>
      <c r="C245" s="102">
        <v>606.91471500000034</v>
      </c>
      <c r="D245" s="102">
        <v>0</v>
      </c>
      <c r="E245" s="102">
        <v>33.967216000000001</v>
      </c>
      <c r="F245" s="102">
        <v>100.22734200000005</v>
      </c>
      <c r="G245" s="102">
        <v>6.2451369999999997</v>
      </c>
      <c r="H245" s="102">
        <v>1.813229</v>
      </c>
      <c r="I245" s="102">
        <v>5.7290109999999999</v>
      </c>
      <c r="J245" s="102">
        <v>8.406642999999999</v>
      </c>
      <c r="K245" s="102">
        <v>59.005610139133353</v>
      </c>
      <c r="L245" s="102">
        <v>0</v>
      </c>
      <c r="M245" s="102">
        <v>9.8708729696000006</v>
      </c>
      <c r="N245" s="102">
        <v>73.90764199080003</v>
      </c>
      <c r="O245" s="102">
        <v>11.0638847092</v>
      </c>
      <c r="P245" s="102">
        <v>4.2870173246999999</v>
      </c>
      <c r="Q245" s="102">
        <v>18.345439024200001</v>
      </c>
      <c r="R245" s="102">
        <v>39.683558281500005</v>
      </c>
      <c r="S245" s="102">
        <v>1477.3905724391368</v>
      </c>
      <c r="T245" s="102"/>
    </row>
    <row r="246" spans="1:20" ht="15" x14ac:dyDescent="0.25">
      <c r="A246" s="102" t="s">
        <v>419</v>
      </c>
      <c r="B246" s="102">
        <v>856.45868599999994</v>
      </c>
      <c r="C246" s="102">
        <v>329.00318900000013</v>
      </c>
      <c r="D246" s="102">
        <v>0</v>
      </c>
      <c r="E246" s="102">
        <v>19.072420999999999</v>
      </c>
      <c r="F246" s="102">
        <v>68.455995000000001</v>
      </c>
      <c r="G246" s="102">
        <v>7.7331810000000001</v>
      </c>
      <c r="H246" s="102">
        <v>1</v>
      </c>
      <c r="I246" s="102">
        <v>7.142792</v>
      </c>
      <c r="J246" s="102">
        <v>4.5963390000000004</v>
      </c>
      <c r="K246" s="102">
        <v>26.208599640576264</v>
      </c>
      <c r="L246" s="102">
        <v>0</v>
      </c>
      <c r="M246" s="102">
        <v>5.5424455426000021</v>
      </c>
      <c r="N246" s="102">
        <v>50.479450713000048</v>
      </c>
      <c r="O246" s="102">
        <v>13.700103459599998</v>
      </c>
      <c r="P246" s="102">
        <v>2.3643000000000001</v>
      </c>
      <c r="Q246" s="102">
        <v>22.8726485424</v>
      </c>
      <c r="R246" s="102">
        <v>21.697018249500005</v>
      </c>
      <c r="S246" s="102">
        <v>999.32325214767627</v>
      </c>
      <c r="T246" s="102"/>
    </row>
    <row r="247" spans="1:20" ht="15" x14ac:dyDescent="0.25">
      <c r="A247" s="102" t="s">
        <v>420</v>
      </c>
      <c r="B247" s="102">
        <v>2998.8814730000045</v>
      </c>
      <c r="C247" s="102">
        <v>1464.3090459999996</v>
      </c>
      <c r="D247" s="102">
        <v>0</v>
      </c>
      <c r="E247" s="102">
        <v>61.173352999999999</v>
      </c>
      <c r="F247" s="102">
        <v>267.4245709999999</v>
      </c>
      <c r="G247" s="102">
        <v>17.425559000000003</v>
      </c>
      <c r="H247" s="102">
        <v>2</v>
      </c>
      <c r="I247" s="102">
        <v>24.062690999999997</v>
      </c>
      <c r="J247" s="102">
        <v>30.959513000000001</v>
      </c>
      <c r="K247" s="102">
        <v>146.5495173478119</v>
      </c>
      <c r="L247" s="102">
        <v>0</v>
      </c>
      <c r="M247" s="102">
        <v>17.776976381800001</v>
      </c>
      <c r="N247" s="102">
        <v>197.19887865540019</v>
      </c>
      <c r="O247" s="102">
        <v>30.8711203244</v>
      </c>
      <c r="P247" s="102">
        <v>4.7286000000000001</v>
      </c>
      <c r="Q247" s="102">
        <v>77.053549120200003</v>
      </c>
      <c r="R247" s="102">
        <v>146.1443811165</v>
      </c>
      <c r="S247" s="102">
        <v>3619.2044959461164</v>
      </c>
      <c r="T247" s="102"/>
    </row>
    <row r="248" spans="1:20" ht="15" x14ac:dyDescent="0.25">
      <c r="A248" s="102" t="s">
        <v>421</v>
      </c>
      <c r="B248" s="102">
        <v>851.72454499999878</v>
      </c>
      <c r="C248" s="102">
        <v>567.72966499999995</v>
      </c>
      <c r="D248" s="102">
        <v>0</v>
      </c>
      <c r="E248" s="102">
        <v>12.468070000000001</v>
      </c>
      <c r="F248" s="102">
        <v>119.64872800000003</v>
      </c>
      <c r="G248" s="102">
        <v>7.976432</v>
      </c>
      <c r="H248" s="102">
        <v>1</v>
      </c>
      <c r="I248" s="102">
        <v>15.776946000000001</v>
      </c>
      <c r="J248" s="102">
        <v>7.6783000000000001</v>
      </c>
      <c r="K248" s="102">
        <v>78.588124944842434</v>
      </c>
      <c r="L248" s="102">
        <v>0</v>
      </c>
      <c r="M248" s="102">
        <v>3.6232211419999998</v>
      </c>
      <c r="N248" s="102">
        <v>88.228972027199887</v>
      </c>
      <c r="O248" s="102">
        <v>14.131046931199998</v>
      </c>
      <c r="P248" s="102">
        <v>2.3643000000000001</v>
      </c>
      <c r="Q248" s="102">
        <v>50.520936481199996</v>
      </c>
      <c r="R248" s="102">
        <v>36.245415149999999</v>
      </c>
      <c r="S248" s="102">
        <v>1125.426561676441</v>
      </c>
      <c r="T248" s="102"/>
    </row>
    <row r="249" spans="1:20" ht="15" x14ac:dyDescent="0.25">
      <c r="A249" s="102" t="s">
        <v>422</v>
      </c>
      <c r="B249" s="102">
        <v>3461.3670819999957</v>
      </c>
      <c r="C249" s="102">
        <v>1273.2576550000006</v>
      </c>
      <c r="D249" s="102">
        <v>12.815154</v>
      </c>
      <c r="E249" s="102">
        <v>87.127077000000014</v>
      </c>
      <c r="F249" s="102">
        <v>335.27421300000009</v>
      </c>
      <c r="G249" s="102">
        <v>39.067118000000001</v>
      </c>
      <c r="H249" s="102">
        <v>11.507504000000001</v>
      </c>
      <c r="I249" s="102">
        <v>32.866481</v>
      </c>
      <c r="J249" s="102">
        <v>45.462998000000006</v>
      </c>
      <c r="K249" s="102">
        <v>97.326560653783559</v>
      </c>
      <c r="L249" s="102">
        <v>3.7240837523999999</v>
      </c>
      <c r="M249" s="102">
        <v>25.319128576200022</v>
      </c>
      <c r="N249" s="102">
        <v>247.23120466620082</v>
      </c>
      <c r="O249" s="102">
        <v>69.211306248800014</v>
      </c>
      <c r="P249" s="102">
        <v>27.2071917072</v>
      </c>
      <c r="Q249" s="102">
        <v>105.24504545820004</v>
      </c>
      <c r="R249" s="102">
        <v>214.60808205899988</v>
      </c>
      <c r="S249" s="102">
        <v>4251.23968512178</v>
      </c>
      <c r="T249" s="102"/>
    </row>
    <row r="250" spans="1:20" ht="15" x14ac:dyDescent="0.25">
      <c r="A250" s="102" t="s">
        <v>423</v>
      </c>
      <c r="B250" s="102">
        <v>9156.0221540000184</v>
      </c>
      <c r="C250" s="102">
        <v>3481.1799859999896</v>
      </c>
      <c r="D250" s="102">
        <v>833.19674300000065</v>
      </c>
      <c r="E250" s="102">
        <v>117.05145100000001</v>
      </c>
      <c r="F250" s="102">
        <v>876.18095800000083</v>
      </c>
      <c r="G250" s="102">
        <v>107.16834299999994</v>
      </c>
      <c r="H250" s="102">
        <v>6.3409089999999999</v>
      </c>
      <c r="I250" s="102">
        <v>50.315129000000013</v>
      </c>
      <c r="J250" s="102">
        <v>112.87190700000004</v>
      </c>
      <c r="K250" s="102">
        <v>272.04362817184324</v>
      </c>
      <c r="L250" s="102">
        <v>242.12697351580235</v>
      </c>
      <c r="M250" s="102">
        <v>34.015151660600019</v>
      </c>
      <c r="N250" s="102">
        <v>646.09583842919278</v>
      </c>
      <c r="O250" s="102">
        <v>189.85943645880022</v>
      </c>
      <c r="P250" s="102">
        <v>14.9918111487</v>
      </c>
      <c r="Q250" s="102">
        <v>161.11910608380009</v>
      </c>
      <c r="R250" s="102">
        <v>532.81183699350061</v>
      </c>
      <c r="S250" s="102">
        <v>11249.085936462257</v>
      </c>
      <c r="T250" s="102"/>
    </row>
    <row r="251" spans="1:20" ht="15" x14ac:dyDescent="0.25">
      <c r="A251" s="102" t="s">
        <v>424</v>
      </c>
      <c r="B251" s="102">
        <v>15057.569690999842</v>
      </c>
      <c r="C251" s="102">
        <v>2923.1933029999841</v>
      </c>
      <c r="D251" s="102">
        <v>695.19197100000008</v>
      </c>
      <c r="E251" s="102">
        <v>197.46715600000002</v>
      </c>
      <c r="F251" s="102">
        <v>928.56278600000144</v>
      </c>
      <c r="G251" s="102">
        <v>64.399651000000006</v>
      </c>
      <c r="H251" s="102">
        <v>13.061150999999999</v>
      </c>
      <c r="I251" s="102">
        <v>103.54314300000001</v>
      </c>
      <c r="J251" s="102">
        <v>175.63484199999988</v>
      </c>
      <c r="K251" s="102">
        <v>116.0772981639582</v>
      </c>
      <c r="L251" s="102">
        <v>202.02278677260173</v>
      </c>
      <c r="M251" s="102">
        <v>57.383955533599853</v>
      </c>
      <c r="N251" s="102">
        <v>684.7221983963907</v>
      </c>
      <c r="O251" s="102">
        <v>114.09042171160009</v>
      </c>
      <c r="P251" s="102">
        <v>30.880479309300004</v>
      </c>
      <c r="Q251" s="102">
        <v>331.56585251460018</v>
      </c>
      <c r="R251" s="102">
        <v>829.08427166100091</v>
      </c>
      <c r="S251" s="102">
        <v>17423.396955062894</v>
      </c>
      <c r="T251" s="102"/>
    </row>
    <row r="252" spans="1:20" ht="15" x14ac:dyDescent="0.25">
      <c r="A252" s="102" t="s">
        <v>425</v>
      </c>
      <c r="B252" s="102">
        <v>1497.709693999999</v>
      </c>
      <c r="C252" s="102">
        <v>511.570043</v>
      </c>
      <c r="D252" s="102">
        <v>1.690242</v>
      </c>
      <c r="E252" s="102">
        <v>23.361682999999999</v>
      </c>
      <c r="F252" s="102">
        <v>128.89533500000002</v>
      </c>
      <c r="G252" s="102">
        <v>6.3747050000000005</v>
      </c>
      <c r="H252" s="102">
        <v>3.7341090000000001</v>
      </c>
      <c r="I252" s="102">
        <v>13.488505999999999</v>
      </c>
      <c r="J252" s="102">
        <v>22.240646999999999</v>
      </c>
      <c r="K252" s="102">
        <v>36.194216347460163</v>
      </c>
      <c r="L252" s="102">
        <v>0.49118432519999999</v>
      </c>
      <c r="M252" s="102">
        <v>6.7889050798000037</v>
      </c>
      <c r="N252" s="102">
        <v>95.047420028999866</v>
      </c>
      <c r="O252" s="102">
        <v>11.293427378000001</v>
      </c>
      <c r="P252" s="102">
        <v>8.8285539087</v>
      </c>
      <c r="Q252" s="102">
        <v>43.192893913199995</v>
      </c>
      <c r="R252" s="102">
        <v>104.98697416350001</v>
      </c>
      <c r="S252" s="102">
        <v>1804.5332691448591</v>
      </c>
      <c r="T252" s="102"/>
    </row>
    <row r="253" spans="1:20" ht="15" x14ac:dyDescent="0.25">
      <c r="A253" s="102" t="s">
        <v>426</v>
      </c>
      <c r="B253" s="102">
        <v>639.44712499999969</v>
      </c>
      <c r="C253" s="102">
        <v>626.53115000000014</v>
      </c>
      <c r="D253" s="102">
        <v>1.1354730000000002</v>
      </c>
      <c r="E253" s="102">
        <v>12.674105999999998</v>
      </c>
      <c r="F253" s="102">
        <v>79.708855000000028</v>
      </c>
      <c r="G253" s="102">
        <v>6.3064220000000004</v>
      </c>
      <c r="H253" s="102">
        <v>2.475101</v>
      </c>
      <c r="I253" s="102">
        <v>1</v>
      </c>
      <c r="J253" s="102">
        <v>3.134452</v>
      </c>
      <c r="K253" s="102">
        <v>124.05109802586941</v>
      </c>
      <c r="L253" s="102">
        <v>0.32996845380000006</v>
      </c>
      <c r="M253" s="102">
        <v>3.6830952035999998</v>
      </c>
      <c r="N253" s="102">
        <v>58.777309677000048</v>
      </c>
      <c r="O253" s="102">
        <v>11.172457215200001</v>
      </c>
      <c r="P253" s="102">
        <v>5.8518812943</v>
      </c>
      <c r="Q253" s="102">
        <v>3.2021999999999999</v>
      </c>
      <c r="R253" s="102">
        <v>14.796180666000001</v>
      </c>
      <c r="S253" s="102">
        <v>861.31131553576915</v>
      </c>
      <c r="T253" s="102"/>
    </row>
    <row r="254" spans="1:20" ht="15" x14ac:dyDescent="0.25">
      <c r="A254" s="102" t="s">
        <v>427</v>
      </c>
      <c r="B254" s="102">
        <v>2599.1438409999987</v>
      </c>
      <c r="C254" s="102">
        <v>677.48347299999966</v>
      </c>
      <c r="D254" s="102">
        <v>2.5</v>
      </c>
      <c r="E254" s="102">
        <v>46.876455</v>
      </c>
      <c r="F254" s="102">
        <v>187.86112300000008</v>
      </c>
      <c r="G254" s="102">
        <v>11.492315</v>
      </c>
      <c r="H254" s="102">
        <v>3</v>
      </c>
      <c r="I254" s="102">
        <v>9</v>
      </c>
      <c r="J254" s="102">
        <v>21.814788</v>
      </c>
      <c r="K254" s="102">
        <v>36.204214885618569</v>
      </c>
      <c r="L254" s="102">
        <v>0.72650000000000015</v>
      </c>
      <c r="M254" s="102">
        <v>13.622297822999998</v>
      </c>
      <c r="N254" s="102">
        <v>138.52879210019972</v>
      </c>
      <c r="O254" s="102">
        <v>20.359785253999998</v>
      </c>
      <c r="P254" s="102">
        <v>7.0929000000000002</v>
      </c>
      <c r="Q254" s="102">
        <v>28.819800000000001</v>
      </c>
      <c r="R254" s="102">
        <v>102.97670675399999</v>
      </c>
      <c r="S254" s="102">
        <v>2947.4748378168169</v>
      </c>
      <c r="T254" s="102"/>
    </row>
    <row r="255" spans="1:20" ht="15" x14ac:dyDescent="0.25">
      <c r="A255" s="102" t="s">
        <v>428</v>
      </c>
      <c r="B255" s="102">
        <v>2838.7700839999998</v>
      </c>
      <c r="C255" s="102">
        <v>1012.533821000001</v>
      </c>
      <c r="D255" s="102">
        <v>55.49948400000001</v>
      </c>
      <c r="E255" s="102">
        <v>37.321014999999996</v>
      </c>
      <c r="F255" s="102">
        <v>174.53167899999997</v>
      </c>
      <c r="G255" s="102">
        <v>20.380893</v>
      </c>
      <c r="H255" s="102">
        <v>1</v>
      </c>
      <c r="I255" s="102">
        <v>16.253509999999999</v>
      </c>
      <c r="J255" s="102">
        <v>22.184317999999998</v>
      </c>
      <c r="K255" s="102">
        <v>73.548558256895475</v>
      </c>
      <c r="L255" s="102">
        <v>16.128150050399995</v>
      </c>
      <c r="M255" s="102">
        <v>10.845486959</v>
      </c>
      <c r="N255" s="102">
        <v>128.69966009459966</v>
      </c>
      <c r="O255" s="102">
        <v>36.1067900388</v>
      </c>
      <c r="P255" s="102">
        <v>2.3643000000000001</v>
      </c>
      <c r="Q255" s="102">
        <v>52.046989721999992</v>
      </c>
      <c r="R255" s="102">
        <v>104.72107311900001</v>
      </c>
      <c r="S255" s="102">
        <v>3263.231092240695</v>
      </c>
      <c r="T255" s="102"/>
    </row>
    <row r="256" spans="1:20" ht="15" x14ac:dyDescent="0.25">
      <c r="A256" s="102" t="s">
        <v>429</v>
      </c>
      <c r="B256" s="102">
        <v>632.98548600000015</v>
      </c>
      <c r="C256" s="102">
        <v>326.35159799999997</v>
      </c>
      <c r="D256" s="102">
        <v>0.36206899999999997</v>
      </c>
      <c r="E256" s="102">
        <v>13.265896</v>
      </c>
      <c r="F256" s="102">
        <v>59.250115000000001</v>
      </c>
      <c r="G256" s="102">
        <v>10.850574999999999</v>
      </c>
      <c r="H256" s="102">
        <v>2</v>
      </c>
      <c r="I256" s="102">
        <v>6.9310349999999996</v>
      </c>
      <c r="J256" s="102">
        <v>6</v>
      </c>
      <c r="K256" s="102">
        <v>34.925703733579866</v>
      </c>
      <c r="L256" s="102">
        <v>0.1052172514</v>
      </c>
      <c r="M256" s="102">
        <v>3.8550693776</v>
      </c>
      <c r="N256" s="102">
        <v>43.691034801000036</v>
      </c>
      <c r="O256" s="102">
        <v>19.22287867</v>
      </c>
      <c r="P256" s="102">
        <v>4.7286000000000001</v>
      </c>
      <c r="Q256" s="102">
        <v>22.194560277000001</v>
      </c>
      <c r="R256" s="102">
        <v>28.323000000000004</v>
      </c>
      <c r="S256" s="102">
        <v>790.03155011058004</v>
      </c>
      <c r="T256" s="102"/>
    </row>
    <row r="257" spans="1:20" ht="15" x14ac:dyDescent="0.25">
      <c r="A257" s="102" t="s">
        <v>430</v>
      </c>
      <c r="B257" s="102">
        <v>1783.0541780000024</v>
      </c>
      <c r="C257" s="102">
        <v>604.27039399999956</v>
      </c>
      <c r="D257" s="102">
        <v>0</v>
      </c>
      <c r="E257" s="102">
        <v>46.785896999999999</v>
      </c>
      <c r="F257" s="102">
        <v>179.75099800000004</v>
      </c>
      <c r="G257" s="102">
        <v>14.135080000000002</v>
      </c>
      <c r="H257" s="102">
        <v>0</v>
      </c>
      <c r="I257" s="102">
        <v>25.588028000000001</v>
      </c>
      <c r="J257" s="102">
        <v>17.512727999999999</v>
      </c>
      <c r="K257" s="102">
        <v>42.387717141669846</v>
      </c>
      <c r="L257" s="102">
        <v>0</v>
      </c>
      <c r="M257" s="102">
        <v>13.595981668199999</v>
      </c>
      <c r="N257" s="102">
        <v>132.54838592519968</v>
      </c>
      <c r="O257" s="102">
        <v>25.041707727999995</v>
      </c>
      <c r="P257" s="102">
        <v>0</v>
      </c>
      <c r="Q257" s="102">
        <v>81.93798326160001</v>
      </c>
      <c r="R257" s="102">
        <v>82.668832523999995</v>
      </c>
      <c r="S257" s="102">
        <v>2161.2347862486718</v>
      </c>
      <c r="T257" s="102"/>
    </row>
    <row r="258" spans="1:20" ht="15" x14ac:dyDescent="0.25">
      <c r="A258" s="102" t="s">
        <v>431</v>
      </c>
      <c r="B258" s="102">
        <v>833.59686400000135</v>
      </c>
      <c r="C258" s="102">
        <v>309.99524600000012</v>
      </c>
      <c r="D258" s="102">
        <v>0</v>
      </c>
      <c r="E258" s="102">
        <v>9.1701460000000008</v>
      </c>
      <c r="F258" s="102">
        <v>81.761543999999986</v>
      </c>
      <c r="G258" s="102">
        <v>8.0087929999999989</v>
      </c>
      <c r="H258" s="102">
        <v>1</v>
      </c>
      <c r="I258" s="102">
        <v>9.4871090000000002</v>
      </c>
      <c r="J258" s="102">
        <v>9.4587330000000005</v>
      </c>
      <c r="K258" s="102">
        <v>24.064769202530453</v>
      </c>
      <c r="L258" s="102">
        <v>0</v>
      </c>
      <c r="M258" s="102">
        <v>2.6648444276000003</v>
      </c>
      <c r="N258" s="102">
        <v>60.290962545600038</v>
      </c>
      <c r="O258" s="102">
        <v>14.1883776788</v>
      </c>
      <c r="P258" s="102">
        <v>2.3643000000000001</v>
      </c>
      <c r="Q258" s="102">
        <v>30.379620439800004</v>
      </c>
      <c r="R258" s="102">
        <v>44.649949126500005</v>
      </c>
      <c r="S258" s="102">
        <v>1012.1996874208319</v>
      </c>
      <c r="T258" s="102"/>
    </row>
    <row r="259" spans="1:20" ht="15" x14ac:dyDescent="0.25">
      <c r="A259" s="102" t="s">
        <v>432</v>
      </c>
      <c r="B259" s="102">
        <v>1169.6177579999999</v>
      </c>
      <c r="C259" s="102">
        <v>213.33503300000001</v>
      </c>
      <c r="D259" s="102">
        <v>0</v>
      </c>
      <c r="E259" s="102">
        <v>23</v>
      </c>
      <c r="F259" s="102">
        <v>75.491602</v>
      </c>
      <c r="G259" s="102">
        <v>13.998151000000002</v>
      </c>
      <c r="H259" s="102">
        <v>2</v>
      </c>
      <c r="I259" s="102">
        <v>5</v>
      </c>
      <c r="J259" s="102">
        <v>10.793371</v>
      </c>
      <c r="K259" s="102">
        <v>7.9421455948180606</v>
      </c>
      <c r="L259" s="102">
        <v>0</v>
      </c>
      <c r="M259" s="102">
        <v>6.6838000000000042</v>
      </c>
      <c r="N259" s="102">
        <v>55.667507314800041</v>
      </c>
      <c r="O259" s="102">
        <v>24.7991243116</v>
      </c>
      <c r="P259" s="102">
        <v>4.7286000000000001</v>
      </c>
      <c r="Q259" s="102">
        <v>16.010999999999999</v>
      </c>
      <c r="R259" s="102">
        <v>50.950107805500011</v>
      </c>
      <c r="S259" s="102">
        <v>1336.4000430267181</v>
      </c>
      <c r="T259" s="102"/>
    </row>
    <row r="260" spans="1:20" ht="15" x14ac:dyDescent="0.25">
      <c r="A260" s="102" t="s">
        <v>433</v>
      </c>
      <c r="B260" s="102">
        <v>1550.6784009999992</v>
      </c>
      <c r="C260" s="102">
        <v>505.53134799999998</v>
      </c>
      <c r="D260" s="102">
        <v>4.4204340000000002</v>
      </c>
      <c r="E260" s="102">
        <v>32.697780999999999</v>
      </c>
      <c r="F260" s="102">
        <v>155.87454999999997</v>
      </c>
      <c r="G260" s="102">
        <v>7.3422239999999999</v>
      </c>
      <c r="H260" s="102">
        <v>3</v>
      </c>
      <c r="I260" s="102">
        <v>9.9448460000000001</v>
      </c>
      <c r="J260" s="102">
        <v>20.792043</v>
      </c>
      <c r="K260" s="102">
        <v>34.051474254058213</v>
      </c>
      <c r="L260" s="102">
        <v>1.2845781204</v>
      </c>
      <c r="M260" s="102">
        <v>9.5019751586000041</v>
      </c>
      <c r="N260" s="102">
        <v>114.94189316999969</v>
      </c>
      <c r="O260" s="102">
        <v>13.007484038400001</v>
      </c>
      <c r="P260" s="102">
        <v>7.0929000000000002</v>
      </c>
      <c r="Q260" s="102">
        <v>31.845385861200004</v>
      </c>
      <c r="R260" s="102">
        <v>98.148838981500006</v>
      </c>
      <c r="S260" s="102">
        <v>1860.5529305841571</v>
      </c>
      <c r="T260" s="102"/>
    </row>
    <row r="261" spans="1:20" ht="15" x14ac:dyDescent="0.25">
      <c r="A261" s="102" t="s">
        <v>434</v>
      </c>
      <c r="B261" s="102">
        <v>2970.6468350000018</v>
      </c>
      <c r="C261" s="102">
        <v>1723.4912119999995</v>
      </c>
      <c r="D261" s="102">
        <v>253.96628699999997</v>
      </c>
      <c r="E261" s="102">
        <v>64.198549</v>
      </c>
      <c r="F261" s="102">
        <v>287.70914499999992</v>
      </c>
      <c r="G261" s="102">
        <v>5.5787050000000002</v>
      </c>
      <c r="H261" s="102">
        <v>1</v>
      </c>
      <c r="I261" s="102">
        <v>19.779676000000002</v>
      </c>
      <c r="J261" s="102">
        <v>25.407758999999999</v>
      </c>
      <c r="K261" s="102">
        <v>202.00273800609671</v>
      </c>
      <c r="L261" s="102">
        <v>73.80260300219976</v>
      </c>
      <c r="M261" s="102">
        <v>18.656098339400003</v>
      </c>
      <c r="N261" s="102">
        <v>212.15672352300027</v>
      </c>
      <c r="O261" s="102">
        <v>9.8832337779999992</v>
      </c>
      <c r="P261" s="102">
        <v>2.3643000000000001</v>
      </c>
      <c r="Q261" s="102">
        <v>63.338478487199986</v>
      </c>
      <c r="R261" s="102">
        <v>119.93732635950002</v>
      </c>
      <c r="S261" s="102">
        <v>3672.7883364953987</v>
      </c>
      <c r="T261" s="102"/>
    </row>
    <row r="262" spans="1:20" ht="15" x14ac:dyDescent="0.25">
      <c r="A262" s="102" t="s">
        <v>435</v>
      </c>
      <c r="B262" s="102">
        <v>3281.6771050000011</v>
      </c>
      <c r="C262" s="102">
        <v>926.94333700000004</v>
      </c>
      <c r="D262" s="102">
        <v>9.6326060000000009</v>
      </c>
      <c r="E262" s="102">
        <v>40.340546999999994</v>
      </c>
      <c r="F262" s="102">
        <v>196.958843</v>
      </c>
      <c r="G262" s="102">
        <v>13.457652</v>
      </c>
      <c r="H262" s="102">
        <v>1</v>
      </c>
      <c r="I262" s="102">
        <v>50.416446000000001</v>
      </c>
      <c r="J262" s="102">
        <v>20.134204</v>
      </c>
      <c r="K262" s="102">
        <v>53.648129250447589</v>
      </c>
      <c r="L262" s="102">
        <v>2.7992353036000002</v>
      </c>
      <c r="M262" s="102">
        <v>11.7229629582</v>
      </c>
      <c r="N262" s="102">
        <v>145.23745082819974</v>
      </c>
      <c r="O262" s="102">
        <v>23.841576283199998</v>
      </c>
      <c r="P262" s="102">
        <v>2.3643000000000001</v>
      </c>
      <c r="Q262" s="102">
        <v>161.44354338120013</v>
      </c>
      <c r="R262" s="102">
        <v>95.043509982000003</v>
      </c>
      <c r="S262" s="102">
        <v>3777.7778129868484</v>
      </c>
      <c r="T262" s="102"/>
    </row>
    <row r="263" spans="1:20" ht="15" x14ac:dyDescent="0.25">
      <c r="A263" s="102" t="s">
        <v>436</v>
      </c>
      <c r="B263" s="102">
        <v>1639.3555729999966</v>
      </c>
      <c r="C263" s="102">
        <v>483.53184100000067</v>
      </c>
      <c r="D263" s="102">
        <v>0</v>
      </c>
      <c r="E263" s="102">
        <v>54.066641999999995</v>
      </c>
      <c r="F263" s="102">
        <v>126.65479599999998</v>
      </c>
      <c r="G263" s="102">
        <v>10.190304000000001</v>
      </c>
      <c r="H263" s="102">
        <v>1</v>
      </c>
      <c r="I263" s="102">
        <v>13.362686</v>
      </c>
      <c r="J263" s="102">
        <v>20.980743</v>
      </c>
      <c r="K263" s="102">
        <v>29.494571445882524</v>
      </c>
      <c r="L263" s="102">
        <v>0</v>
      </c>
      <c r="M263" s="102">
        <v>15.711766165199997</v>
      </c>
      <c r="N263" s="102">
        <v>93.395246570399863</v>
      </c>
      <c r="O263" s="102">
        <v>18.053142566399998</v>
      </c>
      <c r="P263" s="102">
        <v>2.3643000000000001</v>
      </c>
      <c r="Q263" s="102">
        <v>42.789993109199997</v>
      </c>
      <c r="R263" s="102">
        <v>99.039597331500033</v>
      </c>
      <c r="S263" s="102">
        <v>1940.2041901885791</v>
      </c>
      <c r="T263" s="102"/>
    </row>
    <row r="264" spans="1:20" ht="15" x14ac:dyDescent="0.25">
      <c r="A264" s="102" t="s">
        <v>437</v>
      </c>
      <c r="B264" s="102">
        <v>720.41973800000062</v>
      </c>
      <c r="C264" s="102">
        <v>215.69700000000003</v>
      </c>
      <c r="D264" s="102">
        <v>0</v>
      </c>
      <c r="E264" s="102">
        <v>15.078097</v>
      </c>
      <c r="F264" s="102">
        <v>80.890174999999999</v>
      </c>
      <c r="G264" s="102">
        <v>7.8165969999999998</v>
      </c>
      <c r="H264" s="102">
        <v>0</v>
      </c>
      <c r="I264" s="102">
        <v>10.497306999999999</v>
      </c>
      <c r="J264" s="102">
        <v>8</v>
      </c>
      <c r="K264" s="102">
        <v>13.468334405446033</v>
      </c>
      <c r="L264" s="102">
        <v>0</v>
      </c>
      <c r="M264" s="102">
        <v>4.3816949882000005</v>
      </c>
      <c r="N264" s="102">
        <v>59.648415045000043</v>
      </c>
      <c r="O264" s="102">
        <v>13.8478832452</v>
      </c>
      <c r="P264" s="102">
        <v>0</v>
      </c>
      <c r="Q264" s="102">
        <v>33.614476475400004</v>
      </c>
      <c r="R264" s="102">
        <v>37.764000000000003</v>
      </c>
      <c r="S264" s="102">
        <v>883.14454215924673</v>
      </c>
      <c r="T264" s="102"/>
    </row>
    <row r="265" spans="1:20" ht="15" x14ac:dyDescent="0.25">
      <c r="A265" s="102" t="s">
        <v>438</v>
      </c>
      <c r="B265" s="102">
        <v>1942.0422689999996</v>
      </c>
      <c r="C265" s="102">
        <v>778.88916000000006</v>
      </c>
      <c r="D265" s="102">
        <v>10</v>
      </c>
      <c r="E265" s="102">
        <v>41.75601300000001</v>
      </c>
      <c r="F265" s="102">
        <v>146.47263699999999</v>
      </c>
      <c r="G265" s="102">
        <v>9</v>
      </c>
      <c r="H265" s="102">
        <v>1</v>
      </c>
      <c r="I265" s="102">
        <v>26.843972999999998</v>
      </c>
      <c r="J265" s="102">
        <v>14.124323000000002</v>
      </c>
      <c r="K265" s="102">
        <v>64.262952486572402</v>
      </c>
      <c r="L265" s="102">
        <v>2.9060000000000001</v>
      </c>
      <c r="M265" s="102">
        <v>12.134297377799999</v>
      </c>
      <c r="N265" s="102">
        <v>108.00892252379973</v>
      </c>
      <c r="O265" s="102">
        <v>15.944399999999998</v>
      </c>
      <c r="P265" s="102">
        <v>2.3643000000000001</v>
      </c>
      <c r="Q265" s="102">
        <v>85.959770340600002</v>
      </c>
      <c r="R265" s="102">
        <v>66.673866721499991</v>
      </c>
      <c r="S265" s="102">
        <v>2300.2967784502716</v>
      </c>
      <c r="T265" s="102"/>
    </row>
    <row r="266" spans="1:20" ht="15" x14ac:dyDescent="0.25">
      <c r="A266" s="102" t="s">
        <v>439</v>
      </c>
      <c r="B266" s="102">
        <v>2215.5608509999975</v>
      </c>
      <c r="C266" s="102">
        <v>981.92566700000179</v>
      </c>
      <c r="D266" s="102">
        <v>21.163841999999999</v>
      </c>
      <c r="E266" s="102">
        <v>47.337302000000001</v>
      </c>
      <c r="F266" s="102">
        <v>235.9084940000001</v>
      </c>
      <c r="G266" s="102">
        <v>31.770271999999999</v>
      </c>
      <c r="H266" s="102">
        <v>2.9436160000000005</v>
      </c>
      <c r="I266" s="102">
        <v>31.690566</v>
      </c>
      <c r="J266" s="102">
        <v>29.188730999999997</v>
      </c>
      <c r="K266" s="102">
        <v>91.366200540556434</v>
      </c>
      <c r="L266" s="102">
        <v>6.1502124852000026</v>
      </c>
      <c r="M266" s="102">
        <v>13.756219961199998</v>
      </c>
      <c r="N266" s="102">
        <v>173.95892347559985</v>
      </c>
      <c r="O266" s="102">
        <v>56.284213875199981</v>
      </c>
      <c r="P266" s="102">
        <v>6.9595913088000003</v>
      </c>
      <c r="Q266" s="102">
        <v>101.47953044520004</v>
      </c>
      <c r="R266" s="102">
        <v>137.7854046855</v>
      </c>
      <c r="S266" s="102">
        <v>2803.3011477772538</v>
      </c>
      <c r="T266" s="102"/>
    </row>
    <row r="267" spans="1:20" ht="15" x14ac:dyDescent="0.25">
      <c r="A267" s="102" t="s">
        <v>440</v>
      </c>
      <c r="B267" s="102">
        <v>1552.1477699999994</v>
      </c>
      <c r="C267" s="102">
        <v>585.59085700000014</v>
      </c>
      <c r="D267" s="102">
        <v>0</v>
      </c>
      <c r="E267" s="102">
        <v>24.930108000000001</v>
      </c>
      <c r="F267" s="102">
        <v>178.426973</v>
      </c>
      <c r="G267" s="102">
        <v>12.242238</v>
      </c>
      <c r="H267" s="102">
        <v>2.85</v>
      </c>
      <c r="I267" s="102">
        <v>12.912322</v>
      </c>
      <c r="J267" s="102">
        <v>16.848215000000003</v>
      </c>
      <c r="K267" s="102">
        <v>46.021721982752581</v>
      </c>
      <c r="L267" s="102">
        <v>0</v>
      </c>
      <c r="M267" s="102">
        <v>7.2446893848000045</v>
      </c>
      <c r="N267" s="102">
        <v>131.57204989019965</v>
      </c>
      <c r="O267" s="102">
        <v>21.6883488408</v>
      </c>
      <c r="P267" s="102">
        <v>6.7382550000000005</v>
      </c>
      <c r="Q267" s="102">
        <v>41.347837508400005</v>
      </c>
      <c r="R267" s="102">
        <v>79.531998907499997</v>
      </c>
      <c r="S267" s="102">
        <v>1886.2926715144515</v>
      </c>
      <c r="T267" s="102"/>
    </row>
    <row r="268" spans="1:20" ht="15" x14ac:dyDescent="0.25">
      <c r="A268" s="102" t="s">
        <v>441</v>
      </c>
      <c r="B268" s="102">
        <v>1406.8568879999998</v>
      </c>
      <c r="C268" s="102">
        <v>575.26097199999936</v>
      </c>
      <c r="D268" s="102">
        <v>0</v>
      </c>
      <c r="E268" s="102">
        <v>27.808855000000001</v>
      </c>
      <c r="F268" s="102">
        <v>150.68409599999998</v>
      </c>
      <c r="G268" s="102">
        <v>16.998936</v>
      </c>
      <c r="H268" s="102">
        <v>0</v>
      </c>
      <c r="I268" s="102">
        <v>10.54965</v>
      </c>
      <c r="J268" s="102">
        <v>16.961112</v>
      </c>
      <c r="K268" s="102">
        <v>48.649575035189009</v>
      </c>
      <c r="L268" s="102">
        <v>0</v>
      </c>
      <c r="M268" s="102">
        <v>8.0812532630000042</v>
      </c>
      <c r="N268" s="102">
        <v>111.11445239039973</v>
      </c>
      <c r="O268" s="102">
        <v>30.115315017599997</v>
      </c>
      <c r="P268" s="102">
        <v>0</v>
      </c>
      <c r="Q268" s="102">
        <v>33.782089230000004</v>
      </c>
      <c r="R268" s="102">
        <v>80.064929196000008</v>
      </c>
      <c r="S268" s="102">
        <v>1718.6645021321885</v>
      </c>
      <c r="T268" s="102"/>
    </row>
    <row r="269" spans="1:20" ht="15" x14ac:dyDescent="0.25">
      <c r="A269" s="102" t="s">
        <v>442</v>
      </c>
      <c r="B269" s="102">
        <v>840.57144299999959</v>
      </c>
      <c r="C269" s="102">
        <v>501.28892499999989</v>
      </c>
      <c r="D269" s="102">
        <v>0</v>
      </c>
      <c r="E269" s="102">
        <v>26.968420999999999</v>
      </c>
      <c r="F269" s="102">
        <v>114.13700799999997</v>
      </c>
      <c r="G269" s="102">
        <v>15.088154999999999</v>
      </c>
      <c r="H269" s="102">
        <v>0</v>
      </c>
      <c r="I269" s="102">
        <v>7.2147189999999997</v>
      </c>
      <c r="J269" s="102">
        <v>4.8904610000000002</v>
      </c>
      <c r="K269" s="102">
        <v>61.375396585985946</v>
      </c>
      <c r="L269" s="102">
        <v>0</v>
      </c>
      <c r="M269" s="102">
        <v>7.837023142600005</v>
      </c>
      <c r="N269" s="102">
        <v>84.164629699199963</v>
      </c>
      <c r="O269" s="102">
        <v>26.730175397999997</v>
      </c>
      <c r="P269" s="102">
        <v>0</v>
      </c>
      <c r="Q269" s="102">
        <v>23.102973181799996</v>
      </c>
      <c r="R269" s="102">
        <v>23.0854211505</v>
      </c>
      <c r="S269" s="102">
        <v>1066.8670621580854</v>
      </c>
      <c r="T269" s="102"/>
    </row>
    <row r="270" spans="1:20" ht="15" x14ac:dyDescent="0.25">
      <c r="A270" s="102" t="s">
        <v>443</v>
      </c>
      <c r="B270" s="102">
        <v>2731.5403139999944</v>
      </c>
      <c r="C270" s="102">
        <v>1326.7683290000002</v>
      </c>
      <c r="D270" s="102">
        <v>15.008268999999999</v>
      </c>
      <c r="E270" s="102">
        <v>43.299801000000009</v>
      </c>
      <c r="F270" s="102">
        <v>302.91659100000004</v>
      </c>
      <c r="G270" s="102">
        <v>30.966172000000004</v>
      </c>
      <c r="H270" s="102">
        <v>1</v>
      </c>
      <c r="I270" s="102">
        <v>33.136913000000007</v>
      </c>
      <c r="J270" s="102">
        <v>43.036487999999999</v>
      </c>
      <c r="K270" s="102">
        <v>135.51928280464361</v>
      </c>
      <c r="L270" s="102">
        <v>4.3614029713999996</v>
      </c>
      <c r="M270" s="102">
        <v>12.5829221706</v>
      </c>
      <c r="N270" s="102">
        <v>223.37069420340046</v>
      </c>
      <c r="O270" s="102">
        <v>54.859670315199985</v>
      </c>
      <c r="P270" s="102">
        <v>2.3643000000000001</v>
      </c>
      <c r="Q270" s="102">
        <v>106.11102280860005</v>
      </c>
      <c r="R270" s="102">
        <v>203.15374160399986</v>
      </c>
      <c r="S270" s="102">
        <v>3473.8633508778385</v>
      </c>
      <c r="T270" s="102"/>
    </row>
    <row r="271" spans="1:20" ht="15" x14ac:dyDescent="0.25">
      <c r="A271" s="102" t="s">
        <v>444</v>
      </c>
      <c r="B271" s="102">
        <v>7769.5063129999844</v>
      </c>
      <c r="C271" s="102">
        <v>2798.3031820000015</v>
      </c>
      <c r="D271" s="102">
        <v>117.173568</v>
      </c>
      <c r="E271" s="102">
        <v>170.99425200000002</v>
      </c>
      <c r="F271" s="102">
        <v>639.16551199999981</v>
      </c>
      <c r="G271" s="102">
        <v>67.752774000000002</v>
      </c>
      <c r="H271" s="102">
        <v>2.9289260000000001</v>
      </c>
      <c r="I271" s="102">
        <v>60.326154000000002</v>
      </c>
      <c r="J271" s="102">
        <v>98.212686999999974</v>
      </c>
      <c r="K271" s="102">
        <v>206.45470228277759</v>
      </c>
      <c r="L271" s="102">
        <v>34.050638860800042</v>
      </c>
      <c r="M271" s="102">
        <v>49.690929631199943</v>
      </c>
      <c r="N271" s="102">
        <v>471.3206485487965</v>
      </c>
      <c r="O271" s="102">
        <v>120.03081441840014</v>
      </c>
      <c r="P271" s="102">
        <v>6.9248597418000006</v>
      </c>
      <c r="Q271" s="102">
        <v>193.17641033880008</v>
      </c>
      <c r="R271" s="102">
        <v>463.61298898350014</v>
      </c>
      <c r="S271" s="102">
        <v>9314.7683058060593</v>
      </c>
      <c r="T271" s="102"/>
    </row>
    <row r="272" spans="1:20" ht="15" x14ac:dyDescent="0.25">
      <c r="A272" s="102" t="s">
        <v>445</v>
      </c>
      <c r="B272" s="102">
        <v>962.11717800000167</v>
      </c>
      <c r="C272" s="102">
        <v>382.77630200000027</v>
      </c>
      <c r="D272" s="102">
        <v>0</v>
      </c>
      <c r="E272" s="102">
        <v>10.41954</v>
      </c>
      <c r="F272" s="102">
        <v>79.174483999999993</v>
      </c>
      <c r="G272" s="102">
        <v>11.925287000000001</v>
      </c>
      <c r="H272" s="102">
        <v>2</v>
      </c>
      <c r="I272" s="102">
        <v>3.893802</v>
      </c>
      <c r="J272" s="102">
        <v>18.899138999999998</v>
      </c>
      <c r="K272" s="102">
        <v>32.435523412405487</v>
      </c>
      <c r="L272" s="102">
        <v>0</v>
      </c>
      <c r="M272" s="102">
        <v>3.0279183240000003</v>
      </c>
      <c r="N272" s="102">
        <v>58.383264501600038</v>
      </c>
      <c r="O272" s="102">
        <v>21.126838449200001</v>
      </c>
      <c r="P272" s="102">
        <v>4.7286000000000001</v>
      </c>
      <c r="Q272" s="102">
        <v>12.4687327644</v>
      </c>
      <c r="R272" s="102">
        <v>89.213385649500026</v>
      </c>
      <c r="S272" s="102">
        <v>1183.5014411011073</v>
      </c>
      <c r="T272" s="102"/>
    </row>
    <row r="273" spans="1:20" ht="15" x14ac:dyDescent="0.25">
      <c r="A273" s="102" t="s">
        <v>446</v>
      </c>
      <c r="B273" s="102">
        <v>1592.4191340000054</v>
      </c>
      <c r="C273" s="102">
        <v>666.04301700000042</v>
      </c>
      <c r="D273" s="102">
        <v>0.92802300000000004</v>
      </c>
      <c r="E273" s="102">
        <v>44.316851000000007</v>
      </c>
      <c r="F273" s="102">
        <v>164.53574499999999</v>
      </c>
      <c r="G273" s="102">
        <v>18.906479000000001</v>
      </c>
      <c r="H273" s="102">
        <v>4.1554799999999998</v>
      </c>
      <c r="I273" s="102">
        <v>23.986006</v>
      </c>
      <c r="J273" s="102">
        <v>14.572089999999998</v>
      </c>
      <c r="K273" s="102">
        <v>57.961382344132964</v>
      </c>
      <c r="L273" s="102">
        <v>0.26968348380000001</v>
      </c>
      <c r="M273" s="102">
        <v>12.878476900599997</v>
      </c>
      <c r="N273" s="102">
        <v>121.32865836299963</v>
      </c>
      <c r="O273" s="102">
        <v>33.494718196399994</v>
      </c>
      <c r="P273" s="102">
        <v>9.8248013640000007</v>
      </c>
      <c r="Q273" s="102">
        <v>76.807988413200007</v>
      </c>
      <c r="R273" s="102">
        <v>68.787550845000013</v>
      </c>
      <c r="S273" s="102">
        <v>1973.7723939101381</v>
      </c>
      <c r="T273" s="102"/>
    </row>
    <row r="274" spans="1:20" ht="15" x14ac:dyDescent="0.25">
      <c r="A274" s="102" t="s">
        <v>447</v>
      </c>
      <c r="B274" s="102">
        <v>1738.8060750000009</v>
      </c>
      <c r="C274" s="102">
        <v>380.14016900000001</v>
      </c>
      <c r="D274" s="102">
        <v>0</v>
      </c>
      <c r="E274" s="102">
        <v>32.977716999999998</v>
      </c>
      <c r="F274" s="102">
        <v>116.40942199999999</v>
      </c>
      <c r="G274" s="102">
        <v>7.5763829999999999</v>
      </c>
      <c r="H274" s="102">
        <v>3.5</v>
      </c>
      <c r="I274" s="102">
        <v>11.267779000000001</v>
      </c>
      <c r="J274" s="102">
        <v>12.769973999999999</v>
      </c>
      <c r="K274" s="102">
        <v>16.920962375796055</v>
      </c>
      <c r="L274" s="102">
        <v>0</v>
      </c>
      <c r="M274" s="102">
        <v>9.5833245602000048</v>
      </c>
      <c r="N274" s="102">
        <v>85.840307782799883</v>
      </c>
      <c r="O274" s="102">
        <v>13.422320122799999</v>
      </c>
      <c r="P274" s="102">
        <v>8.2750500000000002</v>
      </c>
      <c r="Q274" s="102">
        <v>36.081681913800011</v>
      </c>
      <c r="R274" s="102">
        <v>60.280662267000011</v>
      </c>
      <c r="S274" s="102">
        <v>1969.2103840223967</v>
      </c>
      <c r="T274" s="102"/>
    </row>
    <row r="275" spans="1:20" ht="15" x14ac:dyDescent="0.25">
      <c r="A275" s="102" t="s">
        <v>448</v>
      </c>
      <c r="B275" s="102">
        <v>1308.1050570000014</v>
      </c>
      <c r="C275" s="102">
        <v>653.41707900000017</v>
      </c>
      <c r="D275" s="102">
        <v>0</v>
      </c>
      <c r="E275" s="102">
        <v>33.063778999999997</v>
      </c>
      <c r="F275" s="102">
        <v>184.16425899999996</v>
      </c>
      <c r="G275" s="102">
        <v>9.7531560000000006</v>
      </c>
      <c r="H275" s="102">
        <v>0.80117000000000005</v>
      </c>
      <c r="I275" s="102">
        <v>10</v>
      </c>
      <c r="J275" s="102">
        <v>14.574589</v>
      </c>
      <c r="K275" s="102">
        <v>67.129333078687793</v>
      </c>
      <c r="L275" s="102">
        <v>0</v>
      </c>
      <c r="M275" s="102">
        <v>9.6083341774000015</v>
      </c>
      <c r="N275" s="102">
        <v>135.80272458659965</v>
      </c>
      <c r="O275" s="102">
        <v>17.278691169599998</v>
      </c>
      <c r="P275" s="102">
        <v>1.8942062310000001</v>
      </c>
      <c r="Q275" s="102">
        <v>32.022000000000006</v>
      </c>
      <c r="R275" s="102">
        <v>68.799347374500002</v>
      </c>
      <c r="S275" s="102">
        <v>1640.6396936177889</v>
      </c>
      <c r="T275" s="102"/>
    </row>
    <row r="276" spans="1:20" ht="15" x14ac:dyDescent="0.25">
      <c r="A276" s="102" t="s">
        <v>449</v>
      </c>
      <c r="B276" s="102">
        <v>1795.5920299999993</v>
      </c>
      <c r="C276" s="102">
        <v>724.34946600000046</v>
      </c>
      <c r="D276" s="102">
        <v>7</v>
      </c>
      <c r="E276" s="102">
        <v>57.382310000000004</v>
      </c>
      <c r="F276" s="102">
        <v>163.81115699999998</v>
      </c>
      <c r="G276" s="102">
        <v>11.446484999999999</v>
      </c>
      <c r="H276" s="102">
        <v>0</v>
      </c>
      <c r="I276" s="102">
        <v>18.884125999999998</v>
      </c>
      <c r="J276" s="102">
        <v>16.141950000000001</v>
      </c>
      <c r="K276" s="102">
        <v>60.340520471185769</v>
      </c>
      <c r="L276" s="102">
        <v>2.0342000000000002</v>
      </c>
      <c r="M276" s="102">
        <v>16.675299285999998</v>
      </c>
      <c r="N276" s="102">
        <v>120.7943471717997</v>
      </c>
      <c r="O276" s="102">
        <v>20.278592826000001</v>
      </c>
      <c r="P276" s="102">
        <v>0</v>
      </c>
      <c r="Q276" s="102">
        <v>60.470748277199981</v>
      </c>
      <c r="R276" s="102">
        <v>76.198074975000011</v>
      </c>
      <c r="S276" s="102">
        <v>2152.3838130071849</v>
      </c>
      <c r="T276" s="102"/>
    </row>
    <row r="277" spans="1:20" ht="15" x14ac:dyDescent="0.25">
      <c r="A277" s="102" t="s">
        <v>450</v>
      </c>
      <c r="B277" s="102">
        <v>1268.2859340000002</v>
      </c>
      <c r="C277" s="102">
        <v>460.24671799999987</v>
      </c>
      <c r="D277" s="102">
        <v>0</v>
      </c>
      <c r="E277" s="102">
        <v>33.149811</v>
      </c>
      <c r="F277" s="102">
        <v>76.275582999999997</v>
      </c>
      <c r="G277" s="102">
        <v>5</v>
      </c>
      <c r="H277" s="102">
        <v>1</v>
      </c>
      <c r="I277" s="102">
        <v>8.52881</v>
      </c>
      <c r="J277" s="102">
        <v>8.7493529999999993</v>
      </c>
      <c r="K277" s="102">
        <v>33.645960527816015</v>
      </c>
      <c r="L277" s="102">
        <v>0</v>
      </c>
      <c r="M277" s="102">
        <v>9.6333350766000034</v>
      </c>
      <c r="N277" s="102">
        <v>56.245614904200046</v>
      </c>
      <c r="O277" s="102">
        <v>8.8580000000000005</v>
      </c>
      <c r="P277" s="102">
        <v>2.3643000000000001</v>
      </c>
      <c r="Q277" s="102">
        <v>27.310955382000003</v>
      </c>
      <c r="R277" s="102">
        <v>41.301320836500004</v>
      </c>
      <c r="S277" s="102">
        <v>1447.6454207271163</v>
      </c>
      <c r="T277" s="102"/>
    </row>
    <row r="278" spans="1:20" ht="15" x14ac:dyDescent="0.25">
      <c r="A278" s="102" t="s">
        <v>451</v>
      </c>
      <c r="B278" s="102">
        <v>826.15162399999986</v>
      </c>
      <c r="C278" s="102">
        <v>533.2757059999999</v>
      </c>
      <c r="D278" s="102">
        <v>0</v>
      </c>
      <c r="E278" s="102">
        <v>24.246352000000002</v>
      </c>
      <c r="F278" s="102">
        <v>94.339785999999975</v>
      </c>
      <c r="G278" s="102">
        <v>10.000617999999999</v>
      </c>
      <c r="H278" s="102">
        <v>0</v>
      </c>
      <c r="I278" s="102">
        <v>6</v>
      </c>
      <c r="J278" s="102">
        <v>8.0339130000000001</v>
      </c>
      <c r="K278" s="102">
        <v>70.257681794217604</v>
      </c>
      <c r="L278" s="102">
        <v>0</v>
      </c>
      <c r="M278" s="102">
        <v>7.045989891200005</v>
      </c>
      <c r="N278" s="102">
        <v>69.566158196400011</v>
      </c>
      <c r="O278" s="102">
        <v>17.717094848799999</v>
      </c>
      <c r="P278" s="102">
        <v>0</v>
      </c>
      <c r="Q278" s="102">
        <v>19.213200000000001</v>
      </c>
      <c r="R278" s="102">
        <v>37.924086316500002</v>
      </c>
      <c r="S278" s="102">
        <v>1047.8758350471176</v>
      </c>
      <c r="T278" s="102"/>
    </row>
    <row r="279" spans="1:20" ht="15" x14ac:dyDescent="0.25">
      <c r="A279" s="102" t="s">
        <v>452</v>
      </c>
      <c r="B279" s="102">
        <v>1160.290457000001</v>
      </c>
      <c r="C279" s="102">
        <v>422.35224899999992</v>
      </c>
      <c r="D279" s="102">
        <v>0.31057899999999999</v>
      </c>
      <c r="E279" s="102">
        <v>30.778869</v>
      </c>
      <c r="F279" s="102">
        <v>81.919770999999983</v>
      </c>
      <c r="G279" s="102">
        <v>6.0230530000000009</v>
      </c>
      <c r="H279" s="102">
        <v>1.1754000000000001E-2</v>
      </c>
      <c r="I279" s="102">
        <v>7.7908189999999999</v>
      </c>
      <c r="J279" s="102">
        <v>14.423062</v>
      </c>
      <c r="K279" s="102">
        <v>31.466592644948967</v>
      </c>
      <c r="L279" s="102">
        <v>9.025425740000001E-2</v>
      </c>
      <c r="M279" s="102">
        <v>8.9443393314000037</v>
      </c>
      <c r="N279" s="102">
        <v>60.407639135400061</v>
      </c>
      <c r="O279" s="102">
        <v>10.670440694800002</v>
      </c>
      <c r="P279" s="102">
        <v>2.77899822E-2</v>
      </c>
      <c r="Q279" s="102">
        <v>24.947760601799999</v>
      </c>
      <c r="R279" s="102">
        <v>68.084064171000009</v>
      </c>
      <c r="S279" s="102">
        <v>1364.92933781895</v>
      </c>
      <c r="T279" s="102"/>
    </row>
    <row r="280" spans="1:20" ht="15" x14ac:dyDescent="0.25">
      <c r="A280" s="102" t="s">
        <v>453</v>
      </c>
      <c r="B280" s="102">
        <v>1257.1227429999999</v>
      </c>
      <c r="C280" s="102">
        <v>772.43072999999958</v>
      </c>
      <c r="D280" s="102">
        <v>0</v>
      </c>
      <c r="E280" s="102">
        <v>18.390602999999999</v>
      </c>
      <c r="F280" s="102">
        <v>92.791752000000002</v>
      </c>
      <c r="G280" s="102">
        <v>7.4347580000000004</v>
      </c>
      <c r="H280" s="102">
        <v>0</v>
      </c>
      <c r="I280" s="102">
        <v>7.8216060000000001</v>
      </c>
      <c r="J280" s="102">
        <v>18.922695999999998</v>
      </c>
      <c r="K280" s="102">
        <v>96.92236042760068</v>
      </c>
      <c r="L280" s="102">
        <v>0</v>
      </c>
      <c r="M280" s="102">
        <v>5.3443092318000014</v>
      </c>
      <c r="N280" s="102">
        <v>68.424637924800038</v>
      </c>
      <c r="O280" s="102">
        <v>13.171417272799999</v>
      </c>
      <c r="P280" s="102">
        <v>0</v>
      </c>
      <c r="Q280" s="102">
        <v>25.0463467332</v>
      </c>
      <c r="R280" s="102">
        <v>89.324586468000007</v>
      </c>
      <c r="S280" s="102">
        <v>1555.3564010582006</v>
      </c>
      <c r="T280" s="102"/>
    </row>
    <row r="281" spans="1:20" ht="15" x14ac:dyDescent="0.25">
      <c r="A281" s="102" t="s">
        <v>454</v>
      </c>
      <c r="B281" s="102">
        <v>2002.5809399999987</v>
      </c>
      <c r="C281" s="102">
        <v>1050.9239369999996</v>
      </c>
      <c r="D281" s="102">
        <v>1</v>
      </c>
      <c r="E281" s="102">
        <v>56.998356999999999</v>
      </c>
      <c r="F281" s="102">
        <v>201.679248</v>
      </c>
      <c r="G281" s="102">
        <v>8.7618480000000005</v>
      </c>
      <c r="H281" s="102">
        <v>0.610236</v>
      </c>
      <c r="I281" s="102">
        <v>8</v>
      </c>
      <c r="J281" s="102">
        <v>24.082854999999999</v>
      </c>
      <c r="K281" s="102">
        <v>112.40594253977901</v>
      </c>
      <c r="L281" s="102">
        <v>0.29060000000000002</v>
      </c>
      <c r="M281" s="102">
        <v>16.56372254419999</v>
      </c>
      <c r="N281" s="102">
        <v>148.7182774751997</v>
      </c>
      <c r="O281" s="102">
        <v>15.5224899168</v>
      </c>
      <c r="P281" s="102">
        <v>1.4427809748</v>
      </c>
      <c r="Q281" s="102">
        <v>25.617600000000003</v>
      </c>
      <c r="R281" s="102">
        <v>113.68311702750002</v>
      </c>
      <c r="S281" s="102">
        <v>2436.8254704782776</v>
      </c>
      <c r="T281" s="102"/>
    </row>
    <row r="282" spans="1:20" ht="15" x14ac:dyDescent="0.25">
      <c r="A282" s="102" t="s">
        <v>455</v>
      </c>
      <c r="B282" s="102">
        <v>626.683446</v>
      </c>
      <c r="C282" s="102">
        <v>251.71087899999998</v>
      </c>
      <c r="D282" s="102">
        <v>2</v>
      </c>
      <c r="E282" s="102">
        <v>26.426856000000001</v>
      </c>
      <c r="F282" s="102">
        <v>71.659909999999996</v>
      </c>
      <c r="G282" s="102">
        <v>2.8004150000000001</v>
      </c>
      <c r="H282" s="102">
        <v>0</v>
      </c>
      <c r="I282" s="102">
        <v>6</v>
      </c>
      <c r="J282" s="102">
        <v>4</v>
      </c>
      <c r="K282" s="102">
        <v>20.557090319672259</v>
      </c>
      <c r="L282" s="102">
        <v>0.58120000000000005</v>
      </c>
      <c r="M282" s="102">
        <v>7.679644353600005</v>
      </c>
      <c r="N282" s="102">
        <v>52.842017634000058</v>
      </c>
      <c r="O282" s="102">
        <v>4.9612152140000001</v>
      </c>
      <c r="P282" s="102">
        <v>0</v>
      </c>
      <c r="Q282" s="102">
        <v>19.213200000000001</v>
      </c>
      <c r="R282" s="102">
        <v>18.882000000000001</v>
      </c>
      <c r="S282" s="102">
        <v>751.39981352127234</v>
      </c>
      <c r="T282" s="102"/>
    </row>
    <row r="283" spans="1:20" ht="15" x14ac:dyDescent="0.25">
      <c r="A283" s="102" t="s">
        <v>456</v>
      </c>
      <c r="B283" s="102">
        <v>906.96827299999836</v>
      </c>
      <c r="C283" s="102">
        <v>292.1700459999995</v>
      </c>
      <c r="D283" s="102">
        <v>0</v>
      </c>
      <c r="E283" s="102">
        <v>22.162109999999998</v>
      </c>
      <c r="F283" s="102">
        <v>82.600469000000018</v>
      </c>
      <c r="G283" s="102">
        <v>7.5967370000000001</v>
      </c>
      <c r="H283" s="102">
        <v>0</v>
      </c>
      <c r="I283" s="102">
        <v>5.2987079999999995</v>
      </c>
      <c r="J283" s="102">
        <v>9.3818629999999992</v>
      </c>
      <c r="K283" s="102">
        <v>19.383637762765943</v>
      </c>
      <c r="L283" s="102">
        <v>0</v>
      </c>
      <c r="M283" s="102">
        <v>6.4403091660000031</v>
      </c>
      <c r="N283" s="102">
        <v>60.909585840600066</v>
      </c>
      <c r="O283" s="102">
        <v>13.458379269199998</v>
      </c>
      <c r="P283" s="102">
        <v>0</v>
      </c>
      <c r="Q283" s="102">
        <v>16.967522757600001</v>
      </c>
      <c r="R283" s="102">
        <v>44.287084291500008</v>
      </c>
      <c r="S283" s="102">
        <v>1068.4147920876644</v>
      </c>
      <c r="T283" s="102"/>
    </row>
    <row r="284" spans="1:20" ht="15" x14ac:dyDescent="0.25">
      <c r="A284" s="102" t="s">
        <v>457</v>
      </c>
      <c r="B284" s="102">
        <v>1072.8481720000011</v>
      </c>
      <c r="C284" s="102">
        <v>415.21995300000026</v>
      </c>
      <c r="D284" s="102">
        <v>0.75875700000000001</v>
      </c>
      <c r="E284" s="102">
        <v>45.380732000000009</v>
      </c>
      <c r="F284" s="102">
        <v>94.099806999999998</v>
      </c>
      <c r="G284" s="102">
        <v>2.8156430000000001</v>
      </c>
      <c r="H284" s="102">
        <v>0</v>
      </c>
      <c r="I284" s="102">
        <v>13.734505</v>
      </c>
      <c r="J284" s="102">
        <v>7.01736</v>
      </c>
      <c r="K284" s="102">
        <v>33.179400635699267</v>
      </c>
      <c r="L284" s="102">
        <v>0.22049478420000002</v>
      </c>
      <c r="M284" s="102">
        <v>13.187640719199999</v>
      </c>
      <c r="N284" s="102">
        <v>69.389197681800013</v>
      </c>
      <c r="O284" s="102">
        <v>4.9881931387999998</v>
      </c>
      <c r="P284" s="102">
        <v>0</v>
      </c>
      <c r="Q284" s="102">
        <v>43.980631911000003</v>
      </c>
      <c r="R284" s="102">
        <v>33.125447880000003</v>
      </c>
      <c r="S284" s="102">
        <v>1270.9191787507004</v>
      </c>
      <c r="T284" s="102"/>
    </row>
    <row r="285" spans="1:20" ht="15" x14ac:dyDescent="0.25">
      <c r="A285" s="102" t="s">
        <v>458</v>
      </c>
      <c r="B285" s="102">
        <v>742.92668999999989</v>
      </c>
      <c r="C285" s="102">
        <v>169.00591599999998</v>
      </c>
      <c r="D285" s="102">
        <v>0</v>
      </c>
      <c r="E285" s="102">
        <v>2</v>
      </c>
      <c r="F285" s="102">
        <v>38.647399</v>
      </c>
      <c r="G285" s="102">
        <v>6.5</v>
      </c>
      <c r="H285" s="102">
        <v>0</v>
      </c>
      <c r="I285" s="102">
        <v>2</v>
      </c>
      <c r="J285" s="102">
        <v>10.626437000000001</v>
      </c>
      <c r="K285" s="102">
        <v>7.8592505778901769</v>
      </c>
      <c r="L285" s="102">
        <v>0</v>
      </c>
      <c r="M285" s="102">
        <v>0.58120000000000005</v>
      </c>
      <c r="N285" s="102">
        <v>28.498592022600025</v>
      </c>
      <c r="O285" s="102">
        <v>11.5154</v>
      </c>
      <c r="P285" s="102">
        <v>0</v>
      </c>
      <c r="Q285" s="102">
        <v>6.4043999999999999</v>
      </c>
      <c r="R285" s="102">
        <v>50.16209585850001</v>
      </c>
      <c r="S285" s="102">
        <v>847.94762845899015</v>
      </c>
      <c r="T285" s="102"/>
    </row>
    <row r="286" spans="1:20" ht="15" x14ac:dyDescent="0.25">
      <c r="A286" s="102" t="s">
        <v>459</v>
      </c>
      <c r="B286" s="102">
        <v>1032.9962969999999</v>
      </c>
      <c r="C286" s="102">
        <v>67.718608000000003</v>
      </c>
      <c r="D286" s="102">
        <v>6.9999979999999997</v>
      </c>
      <c r="E286" s="102">
        <v>24.685333999999997</v>
      </c>
      <c r="F286" s="102">
        <v>48.837405000000004</v>
      </c>
      <c r="G286" s="102">
        <v>7</v>
      </c>
      <c r="H286" s="102">
        <v>0</v>
      </c>
      <c r="I286" s="102">
        <v>10.499988</v>
      </c>
      <c r="J286" s="102">
        <v>8.0677190000000003</v>
      </c>
      <c r="K286" s="102">
        <v>0.96983080495629848</v>
      </c>
      <c r="L286" s="102">
        <v>2.0341994188000001</v>
      </c>
      <c r="M286" s="102">
        <v>7.1735580604000049</v>
      </c>
      <c r="N286" s="102">
        <v>36.012702447000038</v>
      </c>
      <c r="O286" s="102">
        <v>12.401199999999999</v>
      </c>
      <c r="P286" s="102">
        <v>0</v>
      </c>
      <c r="Q286" s="102">
        <v>33.623061573599998</v>
      </c>
      <c r="R286" s="102">
        <v>38.083667539500006</v>
      </c>
      <c r="S286" s="102">
        <v>1163.2945168442563</v>
      </c>
      <c r="T286" s="102"/>
    </row>
    <row r="287" spans="1:20" ht="15" x14ac:dyDescent="0.25">
      <c r="A287" s="102" t="s">
        <v>460</v>
      </c>
      <c r="B287" s="102">
        <v>3516.0260629999916</v>
      </c>
      <c r="C287" s="102">
        <v>469.85621699999956</v>
      </c>
      <c r="D287" s="102">
        <v>32.325258000000005</v>
      </c>
      <c r="E287" s="102">
        <v>46.164527000000007</v>
      </c>
      <c r="F287" s="102">
        <v>260.60207000000003</v>
      </c>
      <c r="G287" s="102">
        <v>14.734114</v>
      </c>
      <c r="H287" s="102">
        <v>0</v>
      </c>
      <c r="I287" s="102">
        <v>23.267809</v>
      </c>
      <c r="J287" s="102">
        <v>58.898883000000012</v>
      </c>
      <c r="K287" s="102">
        <v>12.836160746124825</v>
      </c>
      <c r="L287" s="102">
        <v>9.3937199748000033</v>
      </c>
      <c r="M287" s="102">
        <v>13.415411546199996</v>
      </c>
      <c r="N287" s="102">
        <v>192.16796641800022</v>
      </c>
      <c r="O287" s="102">
        <v>26.102956362399997</v>
      </c>
      <c r="P287" s="102">
        <v>0</v>
      </c>
      <c r="Q287" s="102">
        <v>74.50817797980001</v>
      </c>
      <c r="R287" s="102">
        <v>278.03217720149974</v>
      </c>
      <c r="S287" s="102">
        <v>4122.4826332288167</v>
      </c>
      <c r="T287" s="102"/>
    </row>
    <row r="288" spans="1:20" ht="15" x14ac:dyDescent="0.25">
      <c r="A288" s="102" t="s">
        <v>461</v>
      </c>
      <c r="B288" s="102">
        <v>1992.8298819999998</v>
      </c>
      <c r="C288" s="102">
        <v>239.50936000000002</v>
      </c>
      <c r="D288" s="102">
        <v>43.488828000000005</v>
      </c>
      <c r="E288" s="102">
        <v>25.358209999999996</v>
      </c>
      <c r="F288" s="102">
        <v>173.417326</v>
      </c>
      <c r="G288" s="102">
        <v>16.418078000000001</v>
      </c>
      <c r="H288" s="102">
        <v>0</v>
      </c>
      <c r="I288" s="102">
        <v>17.855194999999998</v>
      </c>
      <c r="J288" s="102">
        <v>34.674778000000003</v>
      </c>
      <c r="K288" s="102">
        <v>6.0934052362930533</v>
      </c>
      <c r="L288" s="102">
        <v>12.637853416799999</v>
      </c>
      <c r="M288" s="102">
        <v>7.3690958260000041</v>
      </c>
      <c r="N288" s="102">
        <v>127.8779361923996</v>
      </c>
      <c r="O288" s="102">
        <v>29.086266984799995</v>
      </c>
      <c r="P288" s="102">
        <v>0</v>
      </c>
      <c r="Q288" s="102">
        <v>57.17590542899999</v>
      </c>
      <c r="R288" s="102">
        <v>163.68228954899993</v>
      </c>
      <c r="S288" s="102">
        <v>2396.7526346342925</v>
      </c>
      <c r="T288" s="102"/>
    </row>
    <row r="289" spans="1:20" ht="15" x14ac:dyDescent="0.25">
      <c r="A289" s="102" t="s">
        <v>462</v>
      </c>
      <c r="B289" s="102">
        <v>743.76420899999994</v>
      </c>
      <c r="C289" s="102">
        <v>541.4222000000002</v>
      </c>
      <c r="D289" s="102">
        <v>18.097626999999999</v>
      </c>
      <c r="E289" s="102">
        <v>7.2756559999999997</v>
      </c>
      <c r="F289" s="102">
        <v>79.21602</v>
      </c>
      <c r="G289" s="102">
        <v>12.518457</v>
      </c>
      <c r="H289" s="102">
        <v>0</v>
      </c>
      <c r="I289" s="102">
        <v>11.477428000000002</v>
      </c>
      <c r="J289" s="102">
        <v>19.416450000000001</v>
      </c>
      <c r="K289" s="102">
        <v>81.237235374818709</v>
      </c>
      <c r="L289" s="102">
        <v>5.2591704062000018</v>
      </c>
      <c r="M289" s="102">
        <v>2.1143056335999999</v>
      </c>
      <c r="N289" s="102">
        <v>58.413893148000056</v>
      </c>
      <c r="O289" s="102">
        <v>22.177698421199995</v>
      </c>
      <c r="P289" s="102">
        <v>0</v>
      </c>
      <c r="Q289" s="102">
        <v>36.753019941600002</v>
      </c>
      <c r="R289" s="102">
        <v>91.655352225000016</v>
      </c>
      <c r="S289" s="102">
        <v>1041.3748841504187</v>
      </c>
      <c r="T289" s="102"/>
    </row>
    <row r="290" spans="1:20" ht="15" x14ac:dyDescent="0.25">
      <c r="A290" s="102" t="s">
        <v>463</v>
      </c>
      <c r="B290" s="102">
        <v>4525.9944040000055</v>
      </c>
      <c r="C290" s="102">
        <v>461.23972700000002</v>
      </c>
      <c r="D290" s="102">
        <v>185.78109100000003</v>
      </c>
      <c r="E290" s="102">
        <v>50.53648900000001</v>
      </c>
      <c r="F290" s="102">
        <v>232.94889200000003</v>
      </c>
      <c r="G290" s="102">
        <v>35.227754000000004</v>
      </c>
      <c r="H290" s="102">
        <v>2</v>
      </c>
      <c r="I290" s="102">
        <v>23.522486999999998</v>
      </c>
      <c r="J290" s="102">
        <v>65.929543999999993</v>
      </c>
      <c r="K290" s="102">
        <v>9.6964158436958918</v>
      </c>
      <c r="L290" s="102">
        <v>53.987985044599895</v>
      </c>
      <c r="M290" s="102">
        <v>14.685903703399996</v>
      </c>
      <c r="N290" s="102">
        <v>171.77651296080001</v>
      </c>
      <c r="O290" s="102">
        <v>62.409488986399985</v>
      </c>
      <c r="P290" s="102">
        <v>4.7286000000000001</v>
      </c>
      <c r="Q290" s="102">
        <v>75.323707871400003</v>
      </c>
      <c r="R290" s="102">
        <v>311.22041245199989</v>
      </c>
      <c r="S290" s="102">
        <v>5229.8234308623014</v>
      </c>
      <c r="T290" s="102"/>
    </row>
    <row r="291" spans="1:20" ht="15" x14ac:dyDescent="0.25">
      <c r="A291" s="102" t="s">
        <v>464</v>
      </c>
      <c r="B291" s="102">
        <v>785.31194999999968</v>
      </c>
      <c r="C291" s="102">
        <v>236.84654799999993</v>
      </c>
      <c r="D291" s="102">
        <v>3</v>
      </c>
      <c r="E291" s="102">
        <v>28.473389999999998</v>
      </c>
      <c r="F291" s="102">
        <v>45.922942999999997</v>
      </c>
      <c r="G291" s="102">
        <v>4.7420360000000006</v>
      </c>
      <c r="H291" s="102">
        <v>1</v>
      </c>
      <c r="I291" s="102">
        <v>2</v>
      </c>
      <c r="J291" s="102">
        <v>1</v>
      </c>
      <c r="K291" s="102">
        <v>14.486155983348869</v>
      </c>
      <c r="L291" s="102">
        <v>0.87180000000000013</v>
      </c>
      <c r="M291" s="102">
        <v>8.2743671340000056</v>
      </c>
      <c r="N291" s="102">
        <v>33.863578168200021</v>
      </c>
      <c r="O291" s="102">
        <v>8.4009909776000011</v>
      </c>
      <c r="P291" s="102">
        <v>2.3643000000000001</v>
      </c>
      <c r="Q291" s="102">
        <v>6.4043999999999999</v>
      </c>
      <c r="R291" s="102">
        <v>4.7205000000000004</v>
      </c>
      <c r="S291" s="102">
        <v>864.69804226314864</v>
      </c>
      <c r="T291" s="102"/>
    </row>
    <row r="292" spans="1:20" ht="15" x14ac:dyDescent="0.25">
      <c r="A292" s="102" t="s">
        <v>465</v>
      </c>
      <c r="B292" s="102">
        <v>1135.9247089999999</v>
      </c>
      <c r="C292" s="102">
        <v>250.07096200000001</v>
      </c>
      <c r="D292" s="102">
        <v>1</v>
      </c>
      <c r="E292" s="102">
        <v>17.736286</v>
      </c>
      <c r="F292" s="102">
        <v>58.251535999999987</v>
      </c>
      <c r="G292" s="102">
        <v>2.839852</v>
      </c>
      <c r="H292" s="102">
        <v>0.966395</v>
      </c>
      <c r="I292" s="102">
        <v>8</v>
      </c>
      <c r="J292" s="102">
        <v>6.1751680000000002</v>
      </c>
      <c r="K292" s="102">
        <v>11.317301655786341</v>
      </c>
      <c r="L292" s="102">
        <v>0.29060000000000002</v>
      </c>
      <c r="M292" s="102">
        <v>5.1541647116000018</v>
      </c>
      <c r="N292" s="102">
        <v>42.954682646400023</v>
      </c>
      <c r="O292" s="102">
        <v>5.0310818032000002</v>
      </c>
      <c r="P292" s="102">
        <v>2.2848476985000001</v>
      </c>
      <c r="Q292" s="102">
        <v>25.617600000000003</v>
      </c>
      <c r="R292" s="102">
        <v>29.149880544000002</v>
      </c>
      <c r="S292" s="102">
        <v>1257.7248680594862</v>
      </c>
      <c r="T292" s="102"/>
    </row>
    <row r="293" spans="1:20" ht="15" x14ac:dyDescent="0.25">
      <c r="A293" s="102" t="s">
        <v>466</v>
      </c>
      <c r="B293" s="102">
        <v>620.0809500000006</v>
      </c>
      <c r="C293" s="102">
        <v>118.54371699999999</v>
      </c>
      <c r="D293" s="102">
        <v>1.87</v>
      </c>
      <c r="E293" s="102">
        <v>4</v>
      </c>
      <c r="F293" s="102">
        <v>29.440660000000001</v>
      </c>
      <c r="G293" s="102">
        <v>7.6614250000000004</v>
      </c>
      <c r="H293" s="102">
        <v>0</v>
      </c>
      <c r="I293" s="102">
        <v>0</v>
      </c>
      <c r="J293" s="102">
        <v>0</v>
      </c>
      <c r="K293" s="102">
        <v>4.7130442026852526</v>
      </c>
      <c r="L293" s="102">
        <v>0.54342200000000007</v>
      </c>
      <c r="M293" s="102">
        <v>1.1624000000000001</v>
      </c>
      <c r="N293" s="102">
        <v>21.709542684000002</v>
      </c>
      <c r="O293" s="102">
        <v>13.572980529999999</v>
      </c>
      <c r="P293" s="102">
        <v>0</v>
      </c>
      <c r="Q293" s="102">
        <v>0</v>
      </c>
      <c r="R293" s="102">
        <v>0</v>
      </c>
      <c r="S293" s="102">
        <v>661.78233941668589</v>
      </c>
      <c r="T293" s="102"/>
    </row>
    <row r="294" spans="1:20" ht="15" x14ac:dyDescent="0.25">
      <c r="A294" s="102" t="s">
        <v>467</v>
      </c>
      <c r="B294" s="102">
        <v>613.47667100000024</v>
      </c>
      <c r="C294" s="102">
        <v>307.12009800000004</v>
      </c>
      <c r="D294" s="102">
        <v>7.8274129999999991</v>
      </c>
      <c r="E294" s="102">
        <v>17.166667</v>
      </c>
      <c r="F294" s="102">
        <v>35.144962</v>
      </c>
      <c r="G294" s="102">
        <v>13.564442</v>
      </c>
      <c r="H294" s="102">
        <v>1</v>
      </c>
      <c r="I294" s="102">
        <v>8</v>
      </c>
      <c r="J294" s="102">
        <v>6</v>
      </c>
      <c r="K294" s="102">
        <v>32.56151078187176</v>
      </c>
      <c r="L294" s="102">
        <v>2.2746462178000004</v>
      </c>
      <c r="M294" s="102">
        <v>4.9886334302000011</v>
      </c>
      <c r="N294" s="102">
        <v>25.915894978800011</v>
      </c>
      <c r="O294" s="102">
        <v>24.030765447199997</v>
      </c>
      <c r="P294" s="102">
        <v>2.3643000000000001</v>
      </c>
      <c r="Q294" s="102">
        <v>25.617600000000003</v>
      </c>
      <c r="R294" s="102">
        <v>28.323000000000004</v>
      </c>
      <c r="S294" s="102">
        <v>759.55302185587198</v>
      </c>
      <c r="T294" s="102"/>
    </row>
    <row r="295" spans="1:20" ht="15" x14ac:dyDescent="0.25">
      <c r="A295" s="102" t="s">
        <v>468</v>
      </c>
      <c r="B295" s="102">
        <v>808.090733</v>
      </c>
      <c r="C295" s="102">
        <v>298.36171400000001</v>
      </c>
      <c r="D295" s="102">
        <v>2</v>
      </c>
      <c r="E295" s="102">
        <v>14.607905999999998</v>
      </c>
      <c r="F295" s="102">
        <v>52.241776999999999</v>
      </c>
      <c r="G295" s="102">
        <v>1.252456</v>
      </c>
      <c r="H295" s="102">
        <v>0.97228800000000004</v>
      </c>
      <c r="I295" s="102">
        <v>2.4662470000000001</v>
      </c>
      <c r="J295" s="102">
        <v>5.7082899999999999</v>
      </c>
      <c r="K295" s="102">
        <v>22.281261877420111</v>
      </c>
      <c r="L295" s="102">
        <v>0.58120000000000005</v>
      </c>
      <c r="M295" s="102">
        <v>4.2450574836000001</v>
      </c>
      <c r="N295" s="102">
        <v>38.523086359800033</v>
      </c>
      <c r="O295" s="102">
        <v>2.2188510496</v>
      </c>
      <c r="P295" s="102">
        <v>2.2987805184000001</v>
      </c>
      <c r="Q295" s="102">
        <v>7.8974161434000001</v>
      </c>
      <c r="R295" s="102">
        <v>26.945982945000004</v>
      </c>
      <c r="S295" s="102">
        <v>913.08236937722018</v>
      </c>
      <c r="T295" s="102"/>
    </row>
    <row r="296" spans="1:20" ht="15" x14ac:dyDescent="0.25">
      <c r="A296" s="102" t="s">
        <v>469</v>
      </c>
      <c r="B296" s="102">
        <v>721.09656300000051</v>
      </c>
      <c r="C296" s="102">
        <v>207.77319399999999</v>
      </c>
      <c r="D296" s="102">
        <v>0</v>
      </c>
      <c r="E296" s="102">
        <v>15.923166999999999</v>
      </c>
      <c r="F296" s="102">
        <v>39.411072000000004</v>
      </c>
      <c r="G296" s="102">
        <v>1.1736390000000001</v>
      </c>
      <c r="H296" s="102">
        <v>0</v>
      </c>
      <c r="I296" s="102">
        <v>0</v>
      </c>
      <c r="J296" s="102">
        <v>1.34368</v>
      </c>
      <c r="K296" s="102">
        <v>11.920372528904188</v>
      </c>
      <c r="L296" s="102">
        <v>0</v>
      </c>
      <c r="M296" s="102">
        <v>4.6272723302000012</v>
      </c>
      <c r="N296" s="102">
        <v>29.061724492800021</v>
      </c>
      <c r="O296" s="102">
        <v>2.0792188523999999</v>
      </c>
      <c r="P296" s="102">
        <v>0</v>
      </c>
      <c r="Q296" s="102">
        <v>0</v>
      </c>
      <c r="R296" s="102">
        <v>6.3428414400000008</v>
      </c>
      <c r="S296" s="102">
        <v>775.12799264430475</v>
      </c>
      <c r="T296" s="102"/>
    </row>
    <row r="297" spans="1:20" ht="15" x14ac:dyDescent="0.25">
      <c r="A297" s="102" t="s">
        <v>470</v>
      </c>
      <c r="B297" s="102">
        <v>994.32282300000043</v>
      </c>
      <c r="C297" s="102">
        <v>372.3749289999999</v>
      </c>
      <c r="D297" s="102">
        <v>8.5366220000000013</v>
      </c>
      <c r="E297" s="102">
        <v>19.840765000000001</v>
      </c>
      <c r="F297" s="102">
        <v>87.600708000000012</v>
      </c>
      <c r="G297" s="102">
        <v>7.5225239999999998</v>
      </c>
      <c r="H297" s="102">
        <v>0.70801700000000001</v>
      </c>
      <c r="I297" s="102">
        <v>3</v>
      </c>
      <c r="J297" s="102">
        <v>12</v>
      </c>
      <c r="K297" s="102">
        <v>28.459553032666825</v>
      </c>
      <c r="L297" s="102">
        <v>2.4807423532000001</v>
      </c>
      <c r="M297" s="102">
        <v>5.7657263090000024</v>
      </c>
      <c r="N297" s="102">
        <v>64.596762079200062</v>
      </c>
      <c r="O297" s="102">
        <v>13.326903518399998</v>
      </c>
      <c r="P297" s="102">
        <v>1.6739645931</v>
      </c>
      <c r="Q297" s="102">
        <v>9.6066000000000003</v>
      </c>
      <c r="R297" s="102">
        <v>56.646000000000008</v>
      </c>
      <c r="S297" s="102">
        <v>1176.8790748855674</v>
      </c>
      <c r="T297" s="102"/>
    </row>
    <row r="298" spans="1:20" ht="15" x14ac:dyDescent="0.25">
      <c r="A298" s="102" t="s">
        <v>471</v>
      </c>
      <c r="B298" s="102">
        <v>1088.0376919999992</v>
      </c>
      <c r="C298" s="102">
        <v>256.18400099999985</v>
      </c>
      <c r="D298" s="102">
        <v>0</v>
      </c>
      <c r="E298" s="102">
        <v>19.310411999999999</v>
      </c>
      <c r="F298" s="102">
        <v>87.026888</v>
      </c>
      <c r="G298" s="102">
        <v>6.8104700000000005</v>
      </c>
      <c r="H298" s="102">
        <v>0</v>
      </c>
      <c r="I298" s="102">
        <v>0.236453</v>
      </c>
      <c r="J298" s="102">
        <v>8.9712139999999998</v>
      </c>
      <c r="K298" s="102">
        <v>12.066643946076324</v>
      </c>
      <c r="L298" s="102">
        <v>0</v>
      </c>
      <c r="M298" s="102">
        <v>5.6116057272000024</v>
      </c>
      <c r="N298" s="102">
        <v>64.173627211200042</v>
      </c>
      <c r="O298" s="102">
        <v>12.065428652000001</v>
      </c>
      <c r="P298" s="102">
        <v>0</v>
      </c>
      <c r="Q298" s="102">
        <v>0.75716979659999994</v>
      </c>
      <c r="R298" s="102">
        <v>42.348615687000006</v>
      </c>
      <c r="S298" s="102">
        <v>1225.0607830200756</v>
      </c>
      <c r="T298" s="102"/>
    </row>
    <row r="299" spans="1:20" ht="15" x14ac:dyDescent="0.25">
      <c r="A299" s="102" t="s">
        <v>472</v>
      </c>
      <c r="B299" s="102">
        <v>3463.8928529999994</v>
      </c>
      <c r="C299" s="102">
        <v>522.54872</v>
      </c>
      <c r="D299" s="102">
        <v>19.566175000000001</v>
      </c>
      <c r="E299" s="102">
        <v>44.09482100000001</v>
      </c>
      <c r="F299" s="102">
        <v>210.60957799999991</v>
      </c>
      <c r="G299" s="102">
        <v>19.415187000000003</v>
      </c>
      <c r="H299" s="102">
        <v>0.98446199999999995</v>
      </c>
      <c r="I299" s="102">
        <v>12.913669000000001</v>
      </c>
      <c r="J299" s="102">
        <v>37.554478000000003</v>
      </c>
      <c r="K299" s="102">
        <v>16.089640955096424</v>
      </c>
      <c r="L299" s="102">
        <v>5.6859304550000029</v>
      </c>
      <c r="M299" s="102">
        <v>12.813954982599997</v>
      </c>
      <c r="N299" s="102">
        <v>155.30350281719984</v>
      </c>
      <c r="O299" s="102">
        <v>34.395945289199993</v>
      </c>
      <c r="P299" s="102">
        <v>2.3275635065999998</v>
      </c>
      <c r="Q299" s="102">
        <v>41.352150871799999</v>
      </c>
      <c r="R299" s="102">
        <v>177.27591339899993</v>
      </c>
      <c r="S299" s="102">
        <v>3909.1374552764955</v>
      </c>
      <c r="T299" s="102"/>
    </row>
    <row r="300" spans="1:20" ht="15" x14ac:dyDescent="0.25">
      <c r="A300" s="102" t="s">
        <v>473</v>
      </c>
      <c r="B300" s="102">
        <v>2100.3300370000011</v>
      </c>
      <c r="C300" s="102">
        <v>420.32919000000027</v>
      </c>
      <c r="D300" s="102">
        <v>5.5</v>
      </c>
      <c r="E300" s="102">
        <v>40.238787000000002</v>
      </c>
      <c r="F300" s="102">
        <v>145.57175599999999</v>
      </c>
      <c r="G300" s="102">
        <v>5.4311959999999999</v>
      </c>
      <c r="H300" s="102">
        <v>1.1950080000000001</v>
      </c>
      <c r="I300" s="102">
        <v>12.479806000000002</v>
      </c>
      <c r="J300" s="102">
        <v>14.067102</v>
      </c>
      <c r="K300" s="102">
        <v>17.140040816028581</v>
      </c>
      <c r="L300" s="102">
        <v>1.5983000000000001</v>
      </c>
      <c r="M300" s="102">
        <v>11.693391502200001</v>
      </c>
      <c r="N300" s="102">
        <v>107.34461287439976</v>
      </c>
      <c r="O300" s="102">
        <v>9.6219068336000007</v>
      </c>
      <c r="P300" s="102">
        <v>2.8253574144</v>
      </c>
      <c r="Q300" s="102">
        <v>39.962834773200001</v>
      </c>
      <c r="R300" s="102">
        <v>66.403754991000014</v>
      </c>
      <c r="S300" s="102">
        <v>2356.9202362048295</v>
      </c>
      <c r="T300" s="102"/>
    </row>
    <row r="301" spans="1:20" ht="15" x14ac:dyDescent="0.25">
      <c r="A301" s="102" t="s">
        <v>474</v>
      </c>
      <c r="B301" s="102">
        <v>19716.285905999972</v>
      </c>
      <c r="C301" s="102">
        <v>1229.9765839999995</v>
      </c>
      <c r="D301" s="102">
        <v>378.77710099999996</v>
      </c>
      <c r="E301" s="102">
        <v>252.78919300000004</v>
      </c>
      <c r="F301" s="102">
        <v>1535.9660079999992</v>
      </c>
      <c r="G301" s="102">
        <v>71.27511100000001</v>
      </c>
      <c r="H301" s="102">
        <v>6.5</v>
      </c>
      <c r="I301" s="102">
        <v>71.767899</v>
      </c>
      <c r="J301" s="102">
        <v>323.274878</v>
      </c>
      <c r="K301" s="102">
        <v>15.813037914306193</v>
      </c>
      <c r="L301" s="102">
        <v>110.07262555059968</v>
      </c>
      <c r="M301" s="102">
        <v>73.46053948579987</v>
      </c>
      <c r="N301" s="102">
        <v>1132.6213342991778</v>
      </c>
      <c r="O301" s="102">
        <v>126.27098664760018</v>
      </c>
      <c r="P301" s="102">
        <v>15.36795</v>
      </c>
      <c r="Q301" s="102">
        <v>229.81516617780022</v>
      </c>
      <c r="R301" s="102">
        <v>1526.0190615989927</v>
      </c>
      <c r="S301" s="102">
        <v>22945.726607674249</v>
      </c>
      <c r="T301" s="102"/>
    </row>
    <row r="302" spans="1:20" ht="15" x14ac:dyDescent="0.25">
      <c r="A302" s="102" t="s">
        <v>475</v>
      </c>
      <c r="B302" s="102">
        <v>1504.1472579999993</v>
      </c>
      <c r="C302" s="102">
        <v>553.33541599999978</v>
      </c>
      <c r="D302" s="102">
        <v>11.396867</v>
      </c>
      <c r="E302" s="102">
        <v>53.926335999999992</v>
      </c>
      <c r="F302" s="102">
        <v>103.05401999999998</v>
      </c>
      <c r="G302" s="102">
        <v>4.5695759999999996</v>
      </c>
      <c r="H302" s="102">
        <v>1.872036</v>
      </c>
      <c r="I302" s="102">
        <v>6.7318790000000002</v>
      </c>
      <c r="J302" s="102">
        <v>22.201116999999996</v>
      </c>
      <c r="K302" s="102">
        <v>41.315406429856701</v>
      </c>
      <c r="L302" s="102">
        <v>3.3119295501999995</v>
      </c>
      <c r="M302" s="102">
        <v>15.670993241599994</v>
      </c>
      <c r="N302" s="102">
        <v>75.992034347999976</v>
      </c>
      <c r="O302" s="102">
        <v>8.0954608416000013</v>
      </c>
      <c r="P302" s="102">
        <v>4.4260547148000002</v>
      </c>
      <c r="Q302" s="102">
        <v>21.556822933800003</v>
      </c>
      <c r="R302" s="102">
        <v>104.80037279850002</v>
      </c>
      <c r="S302" s="102">
        <v>1779.316332858356</v>
      </c>
      <c r="T302" s="102"/>
    </row>
    <row r="303" spans="1:20" ht="15" x14ac:dyDescent="0.25">
      <c r="A303" s="102" t="s">
        <v>1515</v>
      </c>
      <c r="B303" s="102">
        <v>1</v>
      </c>
      <c r="C303" s="102">
        <v>0</v>
      </c>
      <c r="D303" s="102">
        <v>0</v>
      </c>
      <c r="E303" s="102">
        <v>0</v>
      </c>
      <c r="F303" s="102">
        <v>0</v>
      </c>
      <c r="G303" s="102">
        <v>0</v>
      </c>
      <c r="H303" s="102">
        <v>0</v>
      </c>
      <c r="I303" s="102">
        <v>0</v>
      </c>
      <c r="J303" s="102">
        <v>0</v>
      </c>
      <c r="K303" s="102">
        <v>0</v>
      </c>
      <c r="L303" s="102">
        <v>0</v>
      </c>
      <c r="M303" s="102">
        <v>0</v>
      </c>
      <c r="N303" s="102">
        <v>0</v>
      </c>
      <c r="O303" s="102">
        <v>0</v>
      </c>
      <c r="P303" s="102">
        <v>0</v>
      </c>
      <c r="Q303" s="102">
        <v>0</v>
      </c>
      <c r="R303" s="102">
        <v>0</v>
      </c>
      <c r="S303" s="102">
        <v>1</v>
      </c>
      <c r="T303"/>
    </row>
    <row r="304" spans="1:20" ht="15" x14ac:dyDescent="0.25">
      <c r="A304" s="102" t="s">
        <v>476</v>
      </c>
      <c r="B304" s="102">
        <v>1141.7308440000006</v>
      </c>
      <c r="C304" s="102">
        <v>388.50926300000003</v>
      </c>
      <c r="D304" s="102">
        <v>0</v>
      </c>
      <c r="E304" s="102">
        <v>63.367739999999998</v>
      </c>
      <c r="F304" s="102">
        <v>98.370401999999999</v>
      </c>
      <c r="G304" s="102">
        <v>3.5067810000000001</v>
      </c>
      <c r="H304" s="102">
        <v>2</v>
      </c>
      <c r="I304" s="102">
        <v>5.9134659999999997</v>
      </c>
      <c r="J304" s="102">
        <v>10.484465999999999</v>
      </c>
      <c r="K304" s="102">
        <v>26.571864386043227</v>
      </c>
      <c r="L304" s="102">
        <v>0</v>
      </c>
      <c r="M304" s="102">
        <v>18.414665244000009</v>
      </c>
      <c r="N304" s="102">
        <v>72.538334434799992</v>
      </c>
      <c r="O304" s="102">
        <v>6.2126132196000006</v>
      </c>
      <c r="P304" s="102">
        <v>4.7286000000000001</v>
      </c>
      <c r="Q304" s="102">
        <v>18.9361008252</v>
      </c>
      <c r="R304" s="102">
        <v>49.491921753000007</v>
      </c>
      <c r="S304" s="102">
        <v>1338.6249438626439</v>
      </c>
      <c r="T304" s="102"/>
    </row>
    <row r="305" spans="1:20" ht="15" x14ac:dyDescent="0.25">
      <c r="A305" s="102" t="s">
        <v>477</v>
      </c>
      <c r="B305" s="102">
        <v>2090.6596399999989</v>
      </c>
      <c r="C305" s="102">
        <v>673.73405199999991</v>
      </c>
      <c r="D305" s="102">
        <v>6.8297620000000006</v>
      </c>
      <c r="E305" s="102">
        <v>22.190018999999999</v>
      </c>
      <c r="F305" s="102">
        <v>121.42385699999998</v>
      </c>
      <c r="G305" s="102">
        <v>15.982340000000001</v>
      </c>
      <c r="H305" s="102">
        <v>0</v>
      </c>
      <c r="I305" s="102">
        <v>42.689104999999998</v>
      </c>
      <c r="J305" s="102">
        <v>23.856087000000002</v>
      </c>
      <c r="K305" s="102">
        <v>44.801897438250251</v>
      </c>
      <c r="L305" s="102">
        <v>1.9847288372</v>
      </c>
      <c r="M305" s="102">
        <v>6.4484195214000035</v>
      </c>
      <c r="N305" s="102">
        <v>89.537952151799914</v>
      </c>
      <c r="O305" s="102">
        <v>28.314313543999997</v>
      </c>
      <c r="P305" s="102">
        <v>0</v>
      </c>
      <c r="Q305" s="102">
        <v>136.69905203100009</v>
      </c>
      <c r="R305" s="102">
        <v>112.61265868350003</v>
      </c>
      <c r="S305" s="102">
        <v>2511.0586622071492</v>
      </c>
      <c r="T305" s="102"/>
    </row>
    <row r="306" spans="1:20" ht="15" x14ac:dyDescent="0.25">
      <c r="A306" s="102" t="s">
        <v>478</v>
      </c>
      <c r="B306" s="102">
        <v>1804.3603690000004</v>
      </c>
      <c r="C306" s="102">
        <v>668.42571599999985</v>
      </c>
      <c r="D306" s="102">
        <v>4</v>
      </c>
      <c r="E306" s="102">
        <v>21</v>
      </c>
      <c r="F306" s="102">
        <v>204.39795900000001</v>
      </c>
      <c r="G306" s="102">
        <v>18.005101</v>
      </c>
      <c r="H306" s="102">
        <v>2</v>
      </c>
      <c r="I306" s="102">
        <v>8.8554919999999999</v>
      </c>
      <c r="J306" s="102">
        <v>23.784252000000002</v>
      </c>
      <c r="K306" s="102">
        <v>51.152469698897448</v>
      </c>
      <c r="L306" s="102">
        <v>1.1624000000000001</v>
      </c>
      <c r="M306" s="102">
        <v>6.1026000000000034</v>
      </c>
      <c r="N306" s="102">
        <v>150.72305496659973</v>
      </c>
      <c r="O306" s="102">
        <v>31.897836931599993</v>
      </c>
      <c r="P306" s="102">
        <v>4.7286000000000001</v>
      </c>
      <c r="Q306" s="102">
        <v>28.357056482400004</v>
      </c>
      <c r="R306" s="102">
        <v>112.27356156600001</v>
      </c>
      <c r="S306" s="102">
        <v>2190.7579486454974</v>
      </c>
      <c r="T306" s="102"/>
    </row>
    <row r="307" spans="1:20" ht="15" x14ac:dyDescent="0.25">
      <c r="A307" s="102" t="s">
        <v>479</v>
      </c>
      <c r="B307" s="102">
        <v>1488.999088999999</v>
      </c>
      <c r="C307" s="102">
        <v>495.48951799999986</v>
      </c>
      <c r="D307" s="102">
        <v>1</v>
      </c>
      <c r="E307" s="102">
        <v>8.6833030000000004</v>
      </c>
      <c r="F307" s="102">
        <v>113.65796300000001</v>
      </c>
      <c r="G307" s="102">
        <v>23.395129000000001</v>
      </c>
      <c r="H307" s="102">
        <v>1</v>
      </c>
      <c r="I307" s="102">
        <v>16.999999000000003</v>
      </c>
      <c r="J307" s="102">
        <v>22.784952999999998</v>
      </c>
      <c r="K307" s="102">
        <v>34.424167697932702</v>
      </c>
      <c r="L307" s="102">
        <v>0.29060000000000002</v>
      </c>
      <c r="M307" s="102">
        <v>2.5233678518000002</v>
      </c>
      <c r="N307" s="102">
        <v>83.811381916199906</v>
      </c>
      <c r="O307" s="102">
        <v>41.446810536400001</v>
      </c>
      <c r="P307" s="102">
        <v>2.3643000000000001</v>
      </c>
      <c r="Q307" s="102">
        <v>54.437396797799991</v>
      </c>
      <c r="R307" s="102">
        <v>107.55637063650002</v>
      </c>
      <c r="S307" s="102">
        <v>1815.8534844366316</v>
      </c>
      <c r="T307" s="102"/>
    </row>
    <row r="308" spans="1:20" ht="15" x14ac:dyDescent="0.25">
      <c r="A308" s="102" t="s">
        <v>480</v>
      </c>
      <c r="B308" s="102">
        <v>863.17906600000026</v>
      </c>
      <c r="C308" s="102">
        <v>460.98934100000014</v>
      </c>
      <c r="D308" s="102">
        <v>0</v>
      </c>
      <c r="E308" s="102">
        <v>36.533334000000011</v>
      </c>
      <c r="F308" s="102">
        <v>88.895499000000001</v>
      </c>
      <c r="G308" s="102">
        <v>10.770949</v>
      </c>
      <c r="H308" s="102">
        <v>0</v>
      </c>
      <c r="I308" s="102">
        <v>4</v>
      </c>
      <c r="J308" s="102">
        <v>8.9710110000000007</v>
      </c>
      <c r="K308" s="102">
        <v>50.199084471083268</v>
      </c>
      <c r="L308" s="102">
        <v>0</v>
      </c>
      <c r="M308" s="102">
        <v>10.616586860400002</v>
      </c>
      <c r="N308" s="102">
        <v>65.551540962600043</v>
      </c>
      <c r="O308" s="102">
        <v>19.081813248399996</v>
      </c>
      <c r="P308" s="102">
        <v>0</v>
      </c>
      <c r="Q308" s="102">
        <v>12.8088</v>
      </c>
      <c r="R308" s="102">
        <v>42.347657425500003</v>
      </c>
      <c r="S308" s="102">
        <v>1063.7845489679835</v>
      </c>
      <c r="T308" s="102"/>
    </row>
    <row r="309" spans="1:20" ht="15" x14ac:dyDescent="0.25">
      <c r="A309" s="102" t="s">
        <v>481</v>
      </c>
      <c r="B309" s="102">
        <v>1940.7118929999995</v>
      </c>
      <c r="C309" s="102">
        <v>339.3073950000001</v>
      </c>
      <c r="D309" s="102">
        <v>3</v>
      </c>
      <c r="E309" s="102">
        <v>29.089357</v>
      </c>
      <c r="F309" s="102">
        <v>110.527198</v>
      </c>
      <c r="G309" s="102">
        <v>11.023062000000001</v>
      </c>
      <c r="H309" s="102">
        <v>3.8623609999999999</v>
      </c>
      <c r="I309" s="102">
        <v>9.6463029999999996</v>
      </c>
      <c r="J309" s="102">
        <v>19.445494999999998</v>
      </c>
      <c r="K309" s="102">
        <v>12.14700187996316</v>
      </c>
      <c r="L309" s="102">
        <v>0.87180000000000013</v>
      </c>
      <c r="M309" s="102">
        <v>8.4533671442000049</v>
      </c>
      <c r="N309" s="102">
        <v>81.502755805199925</v>
      </c>
      <c r="O309" s="102">
        <v>19.528456639199998</v>
      </c>
      <c r="P309" s="102">
        <v>9.1317801122999995</v>
      </c>
      <c r="Q309" s="102">
        <v>30.889391466600006</v>
      </c>
      <c r="R309" s="102">
        <v>91.792459147499997</v>
      </c>
      <c r="S309" s="102">
        <v>2195.0289051949626</v>
      </c>
      <c r="T309" s="102"/>
    </row>
    <row r="310" spans="1:20" ht="15" x14ac:dyDescent="0.25">
      <c r="A310" s="102" t="s">
        <v>482</v>
      </c>
      <c r="B310" s="102">
        <v>1919.1388199999992</v>
      </c>
      <c r="C310" s="102">
        <v>667.39164100000028</v>
      </c>
      <c r="D310" s="102">
        <v>0.37705499999999997</v>
      </c>
      <c r="E310" s="102">
        <v>33.215947</v>
      </c>
      <c r="F310" s="102">
        <v>169.77625699999999</v>
      </c>
      <c r="G310" s="102">
        <v>21.281300999999999</v>
      </c>
      <c r="H310" s="102">
        <v>1</v>
      </c>
      <c r="I310" s="102">
        <v>10.335407999999999</v>
      </c>
      <c r="J310" s="102">
        <v>13.808579999999999</v>
      </c>
      <c r="K310" s="102">
        <v>47.148942461772215</v>
      </c>
      <c r="L310" s="102">
        <v>0.109572183</v>
      </c>
      <c r="M310" s="102">
        <v>9.6525541982000025</v>
      </c>
      <c r="N310" s="102">
        <v>125.19301191179959</v>
      </c>
      <c r="O310" s="102">
        <v>37.701952851600005</v>
      </c>
      <c r="P310" s="102">
        <v>2.3643000000000001</v>
      </c>
      <c r="Q310" s="102">
        <v>33.096043497600007</v>
      </c>
      <c r="R310" s="102">
        <v>65.183401890000013</v>
      </c>
      <c r="S310" s="102">
        <v>2239.5885989939711</v>
      </c>
      <c r="T310" s="102"/>
    </row>
    <row r="311" spans="1:20" ht="15" x14ac:dyDescent="0.25">
      <c r="A311" s="102" t="s">
        <v>483</v>
      </c>
      <c r="B311" s="102">
        <v>1315.4222500000003</v>
      </c>
      <c r="C311" s="102">
        <v>425.34756100000004</v>
      </c>
      <c r="D311" s="102">
        <v>2.0225280000000003</v>
      </c>
      <c r="E311" s="102">
        <v>25.078847</v>
      </c>
      <c r="F311" s="102">
        <v>147.47577100000001</v>
      </c>
      <c r="G311" s="102">
        <v>8.6598579999999998</v>
      </c>
      <c r="H311" s="102">
        <v>3</v>
      </c>
      <c r="I311" s="102">
        <v>7.5336230000000004</v>
      </c>
      <c r="J311" s="102">
        <v>7.7188720000000002</v>
      </c>
      <c r="K311" s="102">
        <v>27.978570264413872</v>
      </c>
      <c r="L311" s="102">
        <v>0.58774663680000006</v>
      </c>
      <c r="M311" s="102">
        <v>7.2879129382000052</v>
      </c>
      <c r="N311" s="102">
        <v>108.7486335353997</v>
      </c>
      <c r="O311" s="102">
        <v>15.3418044328</v>
      </c>
      <c r="P311" s="102">
        <v>7.0929000000000002</v>
      </c>
      <c r="Q311" s="102">
        <v>24.124167570600001</v>
      </c>
      <c r="R311" s="102">
        <v>36.436935276000007</v>
      </c>
      <c r="S311" s="102">
        <v>1543.0209206542138</v>
      </c>
      <c r="T311" s="102"/>
    </row>
    <row r="312" spans="1:20" ht="15" x14ac:dyDescent="0.25">
      <c r="A312" s="102" t="s">
        <v>484</v>
      </c>
      <c r="B312" s="102">
        <v>10001.621618999965</v>
      </c>
      <c r="C312" s="102">
        <v>2484.5357760000015</v>
      </c>
      <c r="D312" s="102">
        <v>447.65856000000014</v>
      </c>
      <c r="E312" s="102">
        <v>203.40341200000009</v>
      </c>
      <c r="F312" s="102">
        <v>927.33312799999987</v>
      </c>
      <c r="G312" s="102">
        <v>72.753755999999996</v>
      </c>
      <c r="H312" s="102">
        <v>4</v>
      </c>
      <c r="I312" s="102">
        <v>44.476862999999994</v>
      </c>
      <c r="J312" s="102">
        <v>171.32961999999998</v>
      </c>
      <c r="K312" s="102">
        <v>126.44380825531037</v>
      </c>
      <c r="L312" s="102">
        <v>130.08957753599958</v>
      </c>
      <c r="M312" s="102">
        <v>59.109031527199896</v>
      </c>
      <c r="N312" s="102">
        <v>683.81544858718962</v>
      </c>
      <c r="O312" s="102">
        <v>128.89055412960022</v>
      </c>
      <c r="P312" s="102">
        <v>9.4572000000000003</v>
      </c>
      <c r="Q312" s="102">
        <v>142.42381069860008</v>
      </c>
      <c r="R312" s="102">
        <v>808.76147121000088</v>
      </c>
      <c r="S312" s="102">
        <v>12090.612520943865</v>
      </c>
      <c r="T312" s="102"/>
    </row>
    <row r="313" spans="1:20" ht="15" x14ac:dyDescent="0.25">
      <c r="A313" s="102" t="s">
        <v>485</v>
      </c>
      <c r="B313" s="102">
        <v>530.52218000000005</v>
      </c>
      <c r="C313" s="102">
        <v>271.68624400000004</v>
      </c>
      <c r="D313" s="102">
        <v>0</v>
      </c>
      <c r="E313" s="102">
        <v>10.736560000000001</v>
      </c>
      <c r="F313" s="102">
        <v>56.990351000000004</v>
      </c>
      <c r="G313" s="102">
        <v>3.9834169999999998</v>
      </c>
      <c r="H313" s="102">
        <v>1</v>
      </c>
      <c r="I313" s="102">
        <v>5.5797660000000002</v>
      </c>
      <c r="J313" s="102">
        <v>4.1672640000000003</v>
      </c>
      <c r="K313" s="102">
        <v>28.418964284508878</v>
      </c>
      <c r="L313" s="102">
        <v>0</v>
      </c>
      <c r="M313" s="102">
        <v>3.1200443360000003</v>
      </c>
      <c r="N313" s="102">
        <v>42.024684827400037</v>
      </c>
      <c r="O313" s="102">
        <v>7.0570215572000006</v>
      </c>
      <c r="P313" s="102">
        <v>2.3643000000000001</v>
      </c>
      <c r="Q313" s="102">
        <v>17.867526685200001</v>
      </c>
      <c r="R313" s="102">
        <v>19.671569712</v>
      </c>
      <c r="S313" s="102">
        <v>651.04629140230895</v>
      </c>
      <c r="T313" s="102"/>
    </row>
    <row r="314" spans="1:20" ht="15" x14ac:dyDescent="0.25">
      <c r="A314" s="102" t="s">
        <v>486</v>
      </c>
      <c r="B314" s="102">
        <v>2475.6114009999988</v>
      </c>
      <c r="C314" s="102">
        <v>1090.3122549999989</v>
      </c>
      <c r="D314" s="102">
        <v>19.105129000000002</v>
      </c>
      <c r="E314" s="102">
        <v>36.595042000000007</v>
      </c>
      <c r="F314" s="102">
        <v>244.40493200000006</v>
      </c>
      <c r="G314" s="102">
        <v>19.899567999999995</v>
      </c>
      <c r="H314" s="102">
        <v>1.9072979999999999</v>
      </c>
      <c r="I314" s="102">
        <v>18.632361</v>
      </c>
      <c r="J314" s="102">
        <v>24.795024000000002</v>
      </c>
      <c r="K314" s="102">
        <v>98.828210551490926</v>
      </c>
      <c r="L314" s="102">
        <v>5.551950487400001</v>
      </c>
      <c r="M314" s="102">
        <v>10.634519205200002</v>
      </c>
      <c r="N314" s="102">
        <v>180.22419685680003</v>
      </c>
      <c r="O314" s="102">
        <v>35.254074668800001</v>
      </c>
      <c r="P314" s="102">
        <v>4.5094246613999998</v>
      </c>
      <c r="Q314" s="102">
        <v>59.664546394199981</v>
      </c>
      <c r="R314" s="102">
        <v>117.04491079200004</v>
      </c>
      <c r="S314" s="102">
        <v>2987.3232346172899</v>
      </c>
      <c r="T314" s="102"/>
    </row>
    <row r="315" spans="1:20" ht="15" x14ac:dyDescent="0.25">
      <c r="A315" s="102" t="s">
        <v>487</v>
      </c>
      <c r="B315" s="102">
        <v>3629.6923829999951</v>
      </c>
      <c r="C315" s="102">
        <v>1177.5938780000004</v>
      </c>
      <c r="D315" s="102">
        <v>91.634478000000001</v>
      </c>
      <c r="E315" s="102">
        <v>70.106723000000002</v>
      </c>
      <c r="F315" s="102">
        <v>244.32339399999998</v>
      </c>
      <c r="G315" s="102">
        <v>35.112979999999993</v>
      </c>
      <c r="H315" s="102">
        <v>3.7826239999999998</v>
      </c>
      <c r="I315" s="102">
        <v>26.889538000000002</v>
      </c>
      <c r="J315" s="102">
        <v>42.949874000000001</v>
      </c>
      <c r="K315" s="102">
        <v>78.605532063070811</v>
      </c>
      <c r="L315" s="102">
        <v>26.62897930680003</v>
      </c>
      <c r="M315" s="102">
        <v>20.373013703800005</v>
      </c>
      <c r="N315" s="102">
        <v>180.16407073560009</v>
      </c>
      <c r="O315" s="102">
        <v>62.206155367999983</v>
      </c>
      <c r="P315" s="102">
        <v>8.9432579231999991</v>
      </c>
      <c r="Q315" s="102">
        <v>86.105678583599996</v>
      </c>
      <c r="R315" s="102">
        <v>202.74488021699995</v>
      </c>
      <c r="S315" s="102">
        <v>4295.4639509010658</v>
      </c>
      <c r="T315" s="102"/>
    </row>
    <row r="316" spans="1:20" ht="15" x14ac:dyDescent="0.25">
      <c r="A316" s="102" t="s">
        <v>488</v>
      </c>
      <c r="B316" s="102">
        <v>3117.4138909999983</v>
      </c>
      <c r="C316" s="102">
        <v>2107.8192170000002</v>
      </c>
      <c r="D316" s="102">
        <v>31.917477000000002</v>
      </c>
      <c r="E316" s="102">
        <v>44.508355999999992</v>
      </c>
      <c r="F316" s="102">
        <v>232.26389699999987</v>
      </c>
      <c r="G316" s="102">
        <v>7.6310459999999996</v>
      </c>
      <c r="H316" s="102">
        <v>3</v>
      </c>
      <c r="I316" s="102">
        <v>8.003972000000001</v>
      </c>
      <c r="J316" s="102">
        <v>31.694436</v>
      </c>
      <c r="K316" s="102">
        <v>285.78360247767478</v>
      </c>
      <c r="L316" s="102">
        <v>9.2752188162000007</v>
      </c>
      <c r="M316" s="102">
        <v>12.934128253599999</v>
      </c>
      <c r="N316" s="102">
        <v>171.2713976478</v>
      </c>
      <c r="O316" s="102">
        <v>13.519161093599998</v>
      </c>
      <c r="P316" s="102">
        <v>7.0929000000000002</v>
      </c>
      <c r="Q316" s="102">
        <v>25.630319138399997</v>
      </c>
      <c r="R316" s="102">
        <v>149.61358513799996</v>
      </c>
      <c r="S316" s="102">
        <v>3792.5342035652729</v>
      </c>
      <c r="T316" s="102"/>
    </row>
    <row r="317" spans="1:20" ht="15" x14ac:dyDescent="0.25">
      <c r="A317" s="102" t="s">
        <v>489</v>
      </c>
      <c r="B317" s="102">
        <v>7516.0805239999927</v>
      </c>
      <c r="C317" s="102">
        <v>7290.6248339999966</v>
      </c>
      <c r="D317" s="102">
        <v>342.15191899999996</v>
      </c>
      <c r="E317" s="102">
        <v>93.483863000000014</v>
      </c>
      <c r="F317" s="102">
        <v>768.63145500000019</v>
      </c>
      <c r="G317" s="102">
        <v>54.32579299999999</v>
      </c>
      <c r="H317" s="102">
        <v>4.7125000000000004</v>
      </c>
      <c r="I317" s="102">
        <v>57.430517000000002</v>
      </c>
      <c r="J317" s="102">
        <v>108.98688</v>
      </c>
      <c r="K317" s="102">
        <v>1443.5196333851247</v>
      </c>
      <c r="L317" s="102">
        <v>99.42934766139966</v>
      </c>
      <c r="M317" s="102">
        <v>27.166410587800041</v>
      </c>
      <c r="N317" s="102">
        <v>566.78883491699253</v>
      </c>
      <c r="O317" s="102">
        <v>96.243574878800104</v>
      </c>
      <c r="P317" s="102">
        <v>11.141763750000001</v>
      </c>
      <c r="Q317" s="102">
        <v>183.90400153740015</v>
      </c>
      <c r="R317" s="102">
        <v>514.4725670400004</v>
      </c>
      <c r="S317" s="102">
        <v>10458.746657757511</v>
      </c>
      <c r="T317" s="102"/>
    </row>
    <row r="318" spans="1:20" ht="15" x14ac:dyDescent="0.25">
      <c r="A318" s="102" t="s">
        <v>490</v>
      </c>
      <c r="B318" s="102">
        <v>5679.0231749999848</v>
      </c>
      <c r="C318" s="102">
        <v>3804.0459369999962</v>
      </c>
      <c r="D318" s="102">
        <v>240.35620000000003</v>
      </c>
      <c r="E318" s="102">
        <v>152.67293699999996</v>
      </c>
      <c r="F318" s="102">
        <v>534.14160899999979</v>
      </c>
      <c r="G318" s="102">
        <v>78.398457999999977</v>
      </c>
      <c r="H318" s="102">
        <v>3</v>
      </c>
      <c r="I318" s="102">
        <v>58.205543999999989</v>
      </c>
      <c r="J318" s="102">
        <v>94.137463999999994</v>
      </c>
      <c r="K318" s="102">
        <v>525.64236716424216</v>
      </c>
      <c r="L318" s="102">
        <v>69.847511719999829</v>
      </c>
      <c r="M318" s="102">
        <v>44.366755492199985</v>
      </c>
      <c r="N318" s="102">
        <v>393.87602247659805</v>
      </c>
      <c r="O318" s="102">
        <v>138.89070819280022</v>
      </c>
      <c r="P318" s="102">
        <v>7.0929000000000002</v>
      </c>
      <c r="Q318" s="102">
        <v>186.38579299680012</v>
      </c>
      <c r="R318" s="102">
        <v>444.37589881200023</v>
      </c>
      <c r="S318" s="102">
        <v>7489.5011318546258</v>
      </c>
      <c r="T318" s="102"/>
    </row>
    <row r="319" spans="1:20" ht="15" x14ac:dyDescent="0.25">
      <c r="A319" s="102" t="s">
        <v>491</v>
      </c>
      <c r="B319" s="102">
        <v>4679.9967329999954</v>
      </c>
      <c r="C319" s="102">
        <v>338.54028800000003</v>
      </c>
      <c r="D319" s="102">
        <v>183.35371300000006</v>
      </c>
      <c r="E319" s="102">
        <v>64.87</v>
      </c>
      <c r="F319" s="102">
        <v>318.97193899999996</v>
      </c>
      <c r="G319" s="102">
        <v>35.093592000000001</v>
      </c>
      <c r="H319" s="102">
        <v>3</v>
      </c>
      <c r="I319" s="102">
        <v>28.074206000000004</v>
      </c>
      <c r="J319" s="102">
        <v>67.774055000000004</v>
      </c>
      <c r="K319" s="102">
        <v>5.057437620959087</v>
      </c>
      <c r="L319" s="102">
        <v>53.28258899779992</v>
      </c>
      <c r="M319" s="102">
        <v>18.851222000000007</v>
      </c>
      <c r="N319" s="102">
        <v>235.20990781860058</v>
      </c>
      <c r="O319" s="102">
        <v>62.171807587199986</v>
      </c>
      <c r="P319" s="102">
        <v>7.0929000000000002</v>
      </c>
      <c r="Q319" s="102">
        <v>89.899222453200025</v>
      </c>
      <c r="R319" s="102">
        <v>319.92742662749987</v>
      </c>
      <c r="S319" s="102">
        <v>5471.489246105255</v>
      </c>
      <c r="T319" s="102"/>
    </row>
    <row r="320" spans="1:20" ht="15" x14ac:dyDescent="0.25">
      <c r="A320" s="102" t="s">
        <v>492</v>
      </c>
      <c r="B320" s="102">
        <v>6771.3866099999868</v>
      </c>
      <c r="C320" s="102">
        <v>3612.081258000002</v>
      </c>
      <c r="D320" s="102">
        <v>536.92074200000002</v>
      </c>
      <c r="E320" s="102">
        <v>129.90586100000004</v>
      </c>
      <c r="F320" s="102">
        <v>410.87363599999998</v>
      </c>
      <c r="G320" s="102">
        <v>52.409845999999995</v>
      </c>
      <c r="H320" s="102">
        <v>1.2471909999999999</v>
      </c>
      <c r="I320" s="102">
        <v>13.038786999999999</v>
      </c>
      <c r="J320" s="102">
        <v>106.11530399999998</v>
      </c>
      <c r="K320" s="102">
        <v>391.65609517464901</v>
      </c>
      <c r="L320" s="102">
        <v>156.02916762520064</v>
      </c>
      <c r="M320" s="102">
        <v>37.750643206599982</v>
      </c>
      <c r="N320" s="102">
        <v>302.97821918639971</v>
      </c>
      <c r="O320" s="102">
        <v>92.849283173600028</v>
      </c>
      <c r="P320" s="102">
        <v>2.9487336813000002</v>
      </c>
      <c r="Q320" s="102">
        <v>41.7528037314</v>
      </c>
      <c r="R320" s="102">
        <v>500.91729253200043</v>
      </c>
      <c r="S320" s="102">
        <v>8298.268848311136</v>
      </c>
      <c r="T320" s="102"/>
    </row>
    <row r="321" spans="1:20" ht="15" x14ac:dyDescent="0.25">
      <c r="A321" s="102" t="s">
        <v>493</v>
      </c>
      <c r="B321" s="102">
        <v>15632.05700599999</v>
      </c>
      <c r="C321" s="102">
        <v>3689.5730559999975</v>
      </c>
      <c r="D321" s="102">
        <v>995.67883800000084</v>
      </c>
      <c r="E321" s="102">
        <v>384.55240200000009</v>
      </c>
      <c r="F321" s="102">
        <v>1134.3050930000002</v>
      </c>
      <c r="G321" s="102">
        <v>83.120570000000001</v>
      </c>
      <c r="H321" s="102">
        <v>9.6389829999999996</v>
      </c>
      <c r="I321" s="102">
        <v>81.71345100000002</v>
      </c>
      <c r="J321" s="102">
        <v>180.31791999999993</v>
      </c>
      <c r="K321" s="102">
        <v>177.02263276379836</v>
      </c>
      <c r="L321" s="102">
        <v>289.34427032280252</v>
      </c>
      <c r="M321" s="102">
        <v>111.75092802119961</v>
      </c>
      <c r="N321" s="102">
        <v>836.43657557818631</v>
      </c>
      <c r="O321" s="102">
        <v>147.25640181200023</v>
      </c>
      <c r="P321" s="102">
        <v>22.7894475069</v>
      </c>
      <c r="Q321" s="102">
        <v>261.66281279220027</v>
      </c>
      <c r="R321" s="102">
        <v>851.19074136000131</v>
      </c>
      <c r="S321" s="102">
        <v>18329.510816157079</v>
      </c>
      <c r="T321" s="102"/>
    </row>
    <row r="322" spans="1:20" ht="15" x14ac:dyDescent="0.25">
      <c r="A322" s="102" t="s">
        <v>494</v>
      </c>
      <c r="B322" s="102">
        <v>15146.158595000003</v>
      </c>
      <c r="C322" s="102">
        <v>2258.822992999997</v>
      </c>
      <c r="D322" s="102">
        <v>1362.5442139999993</v>
      </c>
      <c r="E322" s="102">
        <v>105.58708199999998</v>
      </c>
      <c r="F322" s="102">
        <v>976.1434099999999</v>
      </c>
      <c r="G322" s="102">
        <v>97.288459000000003</v>
      </c>
      <c r="H322" s="102">
        <v>8.86</v>
      </c>
      <c r="I322" s="102">
        <v>90.938202000000018</v>
      </c>
      <c r="J322" s="102">
        <v>295.02583199999998</v>
      </c>
      <c r="K322" s="102">
        <v>69.501334789149539</v>
      </c>
      <c r="L322" s="102">
        <v>395.95534858840057</v>
      </c>
      <c r="M322" s="102">
        <v>30.683606029200043</v>
      </c>
      <c r="N322" s="102">
        <v>719.80815053398976</v>
      </c>
      <c r="O322" s="102">
        <v>172.3562339644003</v>
      </c>
      <c r="P322" s="102">
        <v>20.947698000000003</v>
      </c>
      <c r="Q322" s="102">
        <v>291.20231044440015</v>
      </c>
      <c r="R322" s="102">
        <v>1392.6694399559956</v>
      </c>
      <c r="S322" s="102">
        <v>18239.282717305538</v>
      </c>
      <c r="T322" s="102"/>
    </row>
    <row r="323" spans="1:20" ht="15" x14ac:dyDescent="0.25">
      <c r="A323" s="102" t="s">
        <v>495</v>
      </c>
      <c r="B323" s="102">
        <v>1206.2672289999998</v>
      </c>
      <c r="C323" s="102">
        <v>301.92594499999996</v>
      </c>
      <c r="D323" s="102">
        <v>16.241240999999999</v>
      </c>
      <c r="E323" s="102">
        <v>19</v>
      </c>
      <c r="F323" s="102">
        <v>65.187866999999997</v>
      </c>
      <c r="G323" s="102">
        <v>5.119104000000001</v>
      </c>
      <c r="H323" s="102">
        <v>0</v>
      </c>
      <c r="I323" s="102">
        <v>8</v>
      </c>
      <c r="J323" s="102">
        <v>6</v>
      </c>
      <c r="K323" s="102">
        <v>15.203614781005973</v>
      </c>
      <c r="L323" s="102">
        <v>4.7197046346000002</v>
      </c>
      <c r="M323" s="102">
        <v>5.5214000000000025</v>
      </c>
      <c r="N323" s="102">
        <v>48.069533125800049</v>
      </c>
      <c r="O323" s="102">
        <v>9.0690046463999998</v>
      </c>
      <c r="P323" s="102">
        <v>0</v>
      </c>
      <c r="Q323" s="102">
        <v>25.617600000000003</v>
      </c>
      <c r="R323" s="102">
        <v>28.323000000000004</v>
      </c>
      <c r="S323" s="102">
        <v>1342.7910861878058</v>
      </c>
      <c r="T323" s="102"/>
    </row>
    <row r="324" spans="1:20" ht="15" x14ac:dyDescent="0.25">
      <c r="A324" s="102" t="s">
        <v>496</v>
      </c>
      <c r="B324" s="102">
        <v>1184.3991819999994</v>
      </c>
      <c r="C324" s="102">
        <v>315.92629800000014</v>
      </c>
      <c r="D324" s="102">
        <v>8</v>
      </c>
      <c r="E324" s="102">
        <v>28.626568000000002</v>
      </c>
      <c r="F324" s="102">
        <v>122.04899800000003</v>
      </c>
      <c r="G324" s="102">
        <v>8.8182430000000007</v>
      </c>
      <c r="H324" s="102">
        <v>1</v>
      </c>
      <c r="I324" s="102">
        <v>10.007092</v>
      </c>
      <c r="J324" s="102">
        <v>11</v>
      </c>
      <c r="K324" s="102">
        <v>17.403004328927032</v>
      </c>
      <c r="L324" s="102">
        <v>2.3248000000000002</v>
      </c>
      <c r="M324" s="102">
        <v>8.318880660800005</v>
      </c>
      <c r="N324" s="102">
        <v>89.998931125199888</v>
      </c>
      <c r="O324" s="102">
        <v>15.622399298800001</v>
      </c>
      <c r="P324" s="102">
        <v>2.3643000000000001</v>
      </c>
      <c r="Q324" s="102">
        <v>32.044710002400002</v>
      </c>
      <c r="R324" s="102">
        <v>51.925500000000007</v>
      </c>
      <c r="S324" s="102">
        <v>1404.4017074161263</v>
      </c>
      <c r="T324" s="102"/>
    </row>
    <row r="325" spans="1:20" ht="15" x14ac:dyDescent="0.25">
      <c r="A325" s="102" t="s">
        <v>497</v>
      </c>
      <c r="B325" s="102">
        <v>428.62481899999989</v>
      </c>
      <c r="C325" s="102">
        <v>216.17326100000002</v>
      </c>
      <c r="D325" s="102">
        <v>10.714986</v>
      </c>
      <c r="E325" s="102">
        <v>18.098776999999998</v>
      </c>
      <c r="F325" s="102">
        <v>31.603438000000001</v>
      </c>
      <c r="G325" s="102">
        <v>5</v>
      </c>
      <c r="H325" s="102">
        <v>0</v>
      </c>
      <c r="I325" s="102">
        <v>1</v>
      </c>
      <c r="J325" s="102">
        <v>3</v>
      </c>
      <c r="K325" s="102">
        <v>22.085906286449326</v>
      </c>
      <c r="L325" s="102">
        <v>3.1137749316000005</v>
      </c>
      <c r="M325" s="102">
        <v>5.259504596200002</v>
      </c>
      <c r="N325" s="102">
        <v>23.304375181200015</v>
      </c>
      <c r="O325" s="102">
        <v>8.8580000000000005</v>
      </c>
      <c r="P325" s="102">
        <v>0</v>
      </c>
      <c r="Q325" s="102">
        <v>3.2021999999999999</v>
      </c>
      <c r="R325" s="102">
        <v>14.1615</v>
      </c>
      <c r="S325" s="102">
        <v>508.61007999544921</v>
      </c>
      <c r="T325" s="102"/>
    </row>
    <row r="326" spans="1:20" ht="15" x14ac:dyDescent="0.25">
      <c r="A326" s="102" t="s">
        <v>498</v>
      </c>
      <c r="B326" s="102">
        <v>507.85409099999993</v>
      </c>
      <c r="C326" s="102">
        <v>96.181663999999998</v>
      </c>
      <c r="D326" s="102">
        <v>0</v>
      </c>
      <c r="E326" s="102">
        <v>12.675406999999998</v>
      </c>
      <c r="F326" s="102">
        <v>27.636093000000002</v>
      </c>
      <c r="G326" s="102">
        <v>1</v>
      </c>
      <c r="H326" s="102">
        <v>0</v>
      </c>
      <c r="I326" s="102">
        <v>2</v>
      </c>
      <c r="J326" s="102">
        <v>2</v>
      </c>
      <c r="K326" s="102">
        <v>3.7566394648502093</v>
      </c>
      <c r="L326" s="102">
        <v>0</v>
      </c>
      <c r="M326" s="102">
        <v>3.6834732742000003</v>
      </c>
      <c r="N326" s="102">
        <v>20.37885497820001</v>
      </c>
      <c r="O326" s="102">
        <v>1.7716000000000001</v>
      </c>
      <c r="P326" s="102">
        <v>0</v>
      </c>
      <c r="Q326" s="102">
        <v>6.4043999999999999</v>
      </c>
      <c r="R326" s="102">
        <v>9.4410000000000007</v>
      </c>
      <c r="S326" s="102">
        <v>553.29005871725019</v>
      </c>
      <c r="T326" s="102"/>
    </row>
    <row r="327" spans="1:20" ht="15" x14ac:dyDescent="0.25">
      <c r="A327" s="102" t="s">
        <v>499</v>
      </c>
      <c r="B327" s="102">
        <v>1260.5692139999992</v>
      </c>
      <c r="C327" s="102">
        <v>518.18631400000004</v>
      </c>
      <c r="D327" s="102">
        <v>19.210654999999999</v>
      </c>
      <c r="E327" s="102">
        <v>22.754346999999999</v>
      </c>
      <c r="F327" s="102">
        <v>130.83005799999998</v>
      </c>
      <c r="G327" s="102">
        <v>19.738230999999999</v>
      </c>
      <c r="H327" s="102">
        <v>0</v>
      </c>
      <c r="I327" s="102">
        <v>6.6726200000000002</v>
      </c>
      <c r="J327" s="102">
        <v>12.739031000000001</v>
      </c>
      <c r="K327" s="102">
        <v>44.140414746349002</v>
      </c>
      <c r="L327" s="102">
        <v>5.5826163430000024</v>
      </c>
      <c r="M327" s="102">
        <v>6.6124132382000038</v>
      </c>
      <c r="N327" s="102">
        <v>96.474084769199806</v>
      </c>
      <c r="O327" s="102">
        <v>34.968250039600001</v>
      </c>
      <c r="P327" s="102">
        <v>0</v>
      </c>
      <c r="Q327" s="102">
        <v>21.367063764000001</v>
      </c>
      <c r="R327" s="102">
        <v>60.134595835500008</v>
      </c>
      <c r="S327" s="102">
        <v>1529.848652735848</v>
      </c>
      <c r="T327" s="102"/>
    </row>
    <row r="328" spans="1:20" ht="15" x14ac:dyDescent="0.25">
      <c r="A328" s="102" t="s">
        <v>500</v>
      </c>
      <c r="B328" s="102">
        <v>1213.9549759999993</v>
      </c>
      <c r="C328" s="102">
        <v>479.90080800000032</v>
      </c>
      <c r="D328" s="102">
        <v>3.6514769999999999</v>
      </c>
      <c r="E328" s="102">
        <v>42.787481999999997</v>
      </c>
      <c r="F328" s="102">
        <v>126.12721100000003</v>
      </c>
      <c r="G328" s="102">
        <v>18.485795</v>
      </c>
      <c r="H328" s="102">
        <v>0</v>
      </c>
      <c r="I328" s="102">
        <v>12</v>
      </c>
      <c r="J328" s="102">
        <v>14.828389000000001</v>
      </c>
      <c r="K328" s="102">
        <v>39.383391402366968</v>
      </c>
      <c r="L328" s="102">
        <v>1.0611192162</v>
      </c>
      <c r="M328" s="102">
        <v>12.434042269199999</v>
      </c>
      <c r="N328" s="102">
        <v>93.006205391399831</v>
      </c>
      <c r="O328" s="102">
        <v>32.749434421999993</v>
      </c>
      <c r="P328" s="102">
        <v>0</v>
      </c>
      <c r="Q328" s="102">
        <v>38.426400000000001</v>
      </c>
      <c r="R328" s="102">
        <v>69.997410274500012</v>
      </c>
      <c r="S328" s="102">
        <v>1501.0129789756661</v>
      </c>
      <c r="T328" s="102"/>
    </row>
    <row r="329" spans="1:20" ht="15" x14ac:dyDescent="0.25">
      <c r="A329" s="102" t="s">
        <v>501</v>
      </c>
      <c r="B329" s="102">
        <v>1211.7491919999998</v>
      </c>
      <c r="C329" s="102">
        <v>267.42578200000003</v>
      </c>
      <c r="D329" s="102">
        <v>1.2219169999999999</v>
      </c>
      <c r="E329" s="102">
        <v>37.024020999999998</v>
      </c>
      <c r="F329" s="102">
        <v>101.80572999999998</v>
      </c>
      <c r="G329" s="102">
        <v>13.136364</v>
      </c>
      <c r="H329" s="102">
        <v>0</v>
      </c>
      <c r="I329" s="102">
        <v>2.9883139999999999</v>
      </c>
      <c r="J329" s="102">
        <v>6.375589999999999</v>
      </c>
      <c r="K329" s="102">
        <v>11.952273024645061</v>
      </c>
      <c r="L329" s="102">
        <v>0.35508908020000002</v>
      </c>
      <c r="M329" s="102">
        <v>10.759180502600001</v>
      </c>
      <c r="N329" s="102">
        <v>75.07154530199999</v>
      </c>
      <c r="O329" s="102">
        <v>23.2723824624</v>
      </c>
      <c r="P329" s="102">
        <v>0</v>
      </c>
      <c r="Q329" s="102">
        <v>9.5691790908000005</v>
      </c>
      <c r="R329" s="102">
        <v>30.095972595000003</v>
      </c>
      <c r="S329" s="102">
        <v>1372.8248140576447</v>
      </c>
      <c r="T329" s="102"/>
    </row>
    <row r="330" spans="1:20" ht="15" x14ac:dyDescent="0.25">
      <c r="A330" s="102" t="s">
        <v>503</v>
      </c>
      <c r="B330" s="102">
        <v>1011.6315800000007</v>
      </c>
      <c r="C330" s="102">
        <v>411.10818799999998</v>
      </c>
      <c r="D330" s="102">
        <v>31.801169000000002</v>
      </c>
      <c r="E330" s="102">
        <v>23.353801000000001</v>
      </c>
      <c r="F330" s="102">
        <v>83.154971999999987</v>
      </c>
      <c r="G330" s="102">
        <v>17.017544000000001</v>
      </c>
      <c r="H330" s="102">
        <v>2.573099</v>
      </c>
      <c r="I330" s="102">
        <v>3.1111110000000002</v>
      </c>
      <c r="J330" s="102">
        <v>11.862572999999999</v>
      </c>
      <c r="K330" s="102">
        <v>34.399220774506915</v>
      </c>
      <c r="L330" s="102">
        <v>9.2414197114000043</v>
      </c>
      <c r="M330" s="102">
        <v>6.7866145706000038</v>
      </c>
      <c r="N330" s="102">
        <v>61.318476352800062</v>
      </c>
      <c r="O330" s="102">
        <v>30.148280950399993</v>
      </c>
      <c r="P330" s="102">
        <v>6.0835779657</v>
      </c>
      <c r="Q330" s="102">
        <v>9.9623996441999996</v>
      </c>
      <c r="R330" s="102">
        <v>55.99727584650001</v>
      </c>
      <c r="S330" s="102">
        <v>1225.5688458161076</v>
      </c>
      <c r="T330" s="102"/>
    </row>
    <row r="331" spans="1:20" ht="15" x14ac:dyDescent="0.25">
      <c r="A331" s="102" t="s">
        <v>504</v>
      </c>
      <c r="B331" s="102">
        <v>2762.5829080000012</v>
      </c>
      <c r="C331" s="102">
        <v>460.62822699999998</v>
      </c>
      <c r="D331" s="102">
        <v>32.534777000000005</v>
      </c>
      <c r="E331" s="102">
        <v>23.380116999999998</v>
      </c>
      <c r="F331" s="102">
        <v>209.57905100000002</v>
      </c>
      <c r="G331" s="102">
        <v>19.514963999999999</v>
      </c>
      <c r="H331" s="102">
        <v>4</v>
      </c>
      <c r="I331" s="102">
        <v>10.397660999999999</v>
      </c>
      <c r="J331" s="102">
        <v>17.985379000000002</v>
      </c>
      <c r="K331" s="102">
        <v>15.609551962195917</v>
      </c>
      <c r="L331" s="102">
        <v>9.4546061962000039</v>
      </c>
      <c r="M331" s="102">
        <v>6.7942620002000034</v>
      </c>
      <c r="N331" s="102">
        <v>154.54359220739983</v>
      </c>
      <c r="O331" s="102">
        <v>34.572710222399991</v>
      </c>
      <c r="P331" s="102">
        <v>9.4572000000000003</v>
      </c>
      <c r="Q331" s="102">
        <v>33.295390054200006</v>
      </c>
      <c r="R331" s="102">
        <v>84.899981569500014</v>
      </c>
      <c r="S331" s="102">
        <v>3111.2102022120971</v>
      </c>
      <c r="T331" s="102"/>
    </row>
    <row r="332" spans="1:20" ht="15" x14ac:dyDescent="0.25">
      <c r="A332" s="102" t="s">
        <v>505</v>
      </c>
      <c r="B332" s="102">
        <v>2700.2581830000013</v>
      </c>
      <c r="C332" s="102">
        <v>261.70299899999998</v>
      </c>
      <c r="D332" s="102">
        <v>10.701754000000001</v>
      </c>
      <c r="E332" s="102">
        <v>11.517647</v>
      </c>
      <c r="F332" s="102">
        <v>156.97441900000001</v>
      </c>
      <c r="G332" s="102">
        <v>21.045403999999998</v>
      </c>
      <c r="H332" s="102">
        <v>2</v>
      </c>
      <c r="I332" s="102">
        <v>6</v>
      </c>
      <c r="J332" s="102">
        <v>25.5</v>
      </c>
      <c r="K332" s="102">
        <v>5.1703727769231369</v>
      </c>
      <c r="L332" s="102">
        <v>3.1099297124000005</v>
      </c>
      <c r="M332" s="102">
        <v>3.3470282182000002</v>
      </c>
      <c r="N332" s="102">
        <v>115.75293657059967</v>
      </c>
      <c r="O332" s="102">
        <v>37.284037726399994</v>
      </c>
      <c r="P332" s="102">
        <v>4.7286000000000001</v>
      </c>
      <c r="Q332" s="102">
        <v>19.213200000000001</v>
      </c>
      <c r="R332" s="102">
        <v>120.37275000000002</v>
      </c>
      <c r="S332" s="102">
        <v>3009.237038004524</v>
      </c>
      <c r="T332" s="102"/>
    </row>
    <row r="333" spans="1:20" ht="15" x14ac:dyDescent="0.25">
      <c r="A333" s="102" t="s">
        <v>506</v>
      </c>
      <c r="B333" s="102">
        <v>386.91536799999994</v>
      </c>
      <c r="C333" s="102">
        <v>139.05202399999999</v>
      </c>
      <c r="D333" s="102">
        <v>1</v>
      </c>
      <c r="E333" s="102">
        <v>9.6763010000000005</v>
      </c>
      <c r="F333" s="102">
        <v>52.236993999999996</v>
      </c>
      <c r="G333" s="102">
        <v>9.4132950000000015</v>
      </c>
      <c r="H333" s="102">
        <v>1</v>
      </c>
      <c r="I333" s="102">
        <v>2</v>
      </c>
      <c r="J333" s="102">
        <v>2</v>
      </c>
      <c r="K333" s="102">
        <v>10.250348803636351</v>
      </c>
      <c r="L333" s="102">
        <v>0.29060000000000002</v>
      </c>
      <c r="M333" s="102">
        <v>2.8119330705999999</v>
      </c>
      <c r="N333" s="102">
        <v>38.519559375600032</v>
      </c>
      <c r="O333" s="102">
        <v>16.676593422</v>
      </c>
      <c r="P333" s="102">
        <v>2.3643000000000001</v>
      </c>
      <c r="Q333" s="102">
        <v>6.4043999999999999</v>
      </c>
      <c r="R333" s="102">
        <v>9.4410000000000007</v>
      </c>
      <c r="S333" s="102">
        <v>473.67410267183635</v>
      </c>
      <c r="T333" s="102"/>
    </row>
    <row r="334" spans="1:20" ht="15" x14ac:dyDescent="0.25">
      <c r="A334" s="102" t="s">
        <v>507</v>
      </c>
      <c r="B334" s="102">
        <v>1796.5758600000004</v>
      </c>
      <c r="C334" s="102">
        <v>175.83535999999998</v>
      </c>
      <c r="D334" s="102">
        <v>15.674699</v>
      </c>
      <c r="E334" s="102">
        <v>38</v>
      </c>
      <c r="F334" s="102">
        <v>113.65983399999999</v>
      </c>
      <c r="G334" s="102">
        <v>4</v>
      </c>
      <c r="H334" s="102">
        <v>1</v>
      </c>
      <c r="I334" s="102">
        <v>0.63253000000000004</v>
      </c>
      <c r="J334" s="102">
        <v>16.46988</v>
      </c>
      <c r="K334" s="102">
        <v>3.5236838848840502</v>
      </c>
      <c r="L334" s="102">
        <v>4.5550675294000005</v>
      </c>
      <c r="M334" s="102">
        <v>11.042800000000002</v>
      </c>
      <c r="N334" s="102">
        <v>83.812761591599923</v>
      </c>
      <c r="O334" s="102">
        <v>7.0864000000000003</v>
      </c>
      <c r="P334" s="102">
        <v>2.3643000000000001</v>
      </c>
      <c r="Q334" s="102">
        <v>2.0254875660000002</v>
      </c>
      <c r="R334" s="102">
        <v>77.74606854000001</v>
      </c>
      <c r="S334" s="102">
        <v>1988.7324291118844</v>
      </c>
      <c r="T334" s="102"/>
    </row>
    <row r="335" spans="1:20" ht="15" x14ac:dyDescent="0.25">
      <c r="A335" s="102" t="s">
        <v>508</v>
      </c>
      <c r="B335" s="102">
        <v>7712.2614619999913</v>
      </c>
      <c r="C335" s="102">
        <v>986.60994499999958</v>
      </c>
      <c r="D335" s="102">
        <v>167.73827000000003</v>
      </c>
      <c r="E335" s="102">
        <v>147.92637200000004</v>
      </c>
      <c r="F335" s="102">
        <v>652.10968700000001</v>
      </c>
      <c r="G335" s="102">
        <v>54.050181000000002</v>
      </c>
      <c r="H335" s="102">
        <v>5.4928569999999999</v>
      </c>
      <c r="I335" s="102">
        <v>70.842745999999991</v>
      </c>
      <c r="J335" s="102">
        <v>134.861728</v>
      </c>
      <c r="K335" s="102">
        <v>26.235196050560216</v>
      </c>
      <c r="L335" s="102">
        <v>48.74474126199997</v>
      </c>
      <c r="M335" s="102">
        <v>42.987403703199966</v>
      </c>
      <c r="N335" s="102">
        <v>480.86568319379529</v>
      </c>
      <c r="O335" s="102">
        <v>95.755300659600081</v>
      </c>
      <c r="P335" s="102">
        <v>12.9867618051</v>
      </c>
      <c r="Q335" s="102">
        <v>226.85264124120013</v>
      </c>
      <c r="R335" s="102">
        <v>636.61478702400063</v>
      </c>
      <c r="S335" s="102">
        <v>9283.3039769394472</v>
      </c>
      <c r="T335" s="102"/>
    </row>
    <row r="336" spans="1:20" ht="15" x14ac:dyDescent="0.25">
      <c r="A336" s="102" t="s">
        <v>509</v>
      </c>
      <c r="B336" s="102">
        <v>571.68873199999996</v>
      </c>
      <c r="C336" s="102">
        <v>124.300343</v>
      </c>
      <c r="D336" s="102">
        <v>0</v>
      </c>
      <c r="E336" s="102">
        <v>9.4632989999999992</v>
      </c>
      <c r="F336" s="102">
        <v>39.791216999999996</v>
      </c>
      <c r="G336" s="102">
        <v>4.3474349999999999</v>
      </c>
      <c r="H336" s="102">
        <v>1</v>
      </c>
      <c r="I336" s="102">
        <v>0.96329900000000002</v>
      </c>
      <c r="J336" s="102">
        <v>1.3599999999999999</v>
      </c>
      <c r="K336" s="102">
        <v>5.5030573611268085</v>
      </c>
      <c r="L336" s="102">
        <v>0</v>
      </c>
      <c r="M336" s="102">
        <v>2.7500346894000005</v>
      </c>
      <c r="N336" s="102">
        <v>29.342043415800017</v>
      </c>
      <c r="O336" s="102">
        <v>7.7019158460000012</v>
      </c>
      <c r="P336" s="102">
        <v>2.3643000000000001</v>
      </c>
      <c r="Q336" s="102">
        <v>3.0846760577999999</v>
      </c>
      <c r="R336" s="102">
        <v>6.4198800000000009</v>
      </c>
      <c r="S336" s="102">
        <v>628.85463937012673</v>
      </c>
      <c r="T336" s="102"/>
    </row>
    <row r="337" spans="1:20" ht="15" x14ac:dyDescent="0.25">
      <c r="A337" s="102" t="s">
        <v>510</v>
      </c>
      <c r="B337" s="102">
        <v>1247.0093600000002</v>
      </c>
      <c r="C337" s="102">
        <v>350.49624700000004</v>
      </c>
      <c r="D337" s="102">
        <v>3</v>
      </c>
      <c r="E337" s="102">
        <v>31.969609000000002</v>
      </c>
      <c r="F337" s="102">
        <v>105.125277</v>
      </c>
      <c r="G337" s="102">
        <v>9.8105170000000008</v>
      </c>
      <c r="H337" s="102">
        <v>0</v>
      </c>
      <c r="I337" s="102">
        <v>2.2107130000000002</v>
      </c>
      <c r="J337" s="102">
        <v>10.979783000000001</v>
      </c>
      <c r="K337" s="102">
        <v>19.925514105307226</v>
      </c>
      <c r="L337" s="102">
        <v>0.87180000000000013</v>
      </c>
      <c r="M337" s="102">
        <v>9.290368375400007</v>
      </c>
      <c r="N337" s="102">
        <v>77.519379259799948</v>
      </c>
      <c r="O337" s="102">
        <v>17.380311917199997</v>
      </c>
      <c r="P337" s="102">
        <v>0</v>
      </c>
      <c r="Q337" s="102">
        <v>7.0791451686000002</v>
      </c>
      <c r="R337" s="102">
        <v>51.830065651500007</v>
      </c>
      <c r="S337" s="102">
        <v>1430.9059444778075</v>
      </c>
      <c r="T337" s="102"/>
    </row>
    <row r="338" spans="1:20" ht="15" x14ac:dyDescent="0.25">
      <c r="A338" s="102" t="s">
        <v>511</v>
      </c>
      <c r="B338" s="102">
        <v>2534.9942779999978</v>
      </c>
      <c r="C338" s="102">
        <v>386.08286800000019</v>
      </c>
      <c r="D338" s="102">
        <v>38.773038</v>
      </c>
      <c r="E338" s="102">
        <v>40.003251999999996</v>
      </c>
      <c r="F338" s="102">
        <v>141.55629199999998</v>
      </c>
      <c r="G338" s="102">
        <v>14.583214999999999</v>
      </c>
      <c r="H338" s="102">
        <v>2.275067</v>
      </c>
      <c r="I338" s="102">
        <v>11.950123999999999</v>
      </c>
      <c r="J338" s="102">
        <v>35.005767000000006</v>
      </c>
      <c r="K338" s="102">
        <v>12.093641876134406</v>
      </c>
      <c r="L338" s="102">
        <v>11.267444842800003</v>
      </c>
      <c r="M338" s="102">
        <v>11.624945031199999</v>
      </c>
      <c r="N338" s="102">
        <v>104.38360972079981</v>
      </c>
      <c r="O338" s="102">
        <v>25.835623693999999</v>
      </c>
      <c r="P338" s="102">
        <v>5.3789409081000006</v>
      </c>
      <c r="Q338" s="102">
        <v>38.266687072800003</v>
      </c>
      <c r="R338" s="102">
        <v>165.24472312349991</v>
      </c>
      <c r="S338" s="102">
        <v>2909.089894269332</v>
      </c>
      <c r="T338" s="102"/>
    </row>
    <row r="339" spans="1:20" ht="15" x14ac:dyDescent="0.25">
      <c r="A339" s="102" t="s">
        <v>512</v>
      </c>
      <c r="B339" s="102">
        <v>1530.1449820000005</v>
      </c>
      <c r="C339" s="102">
        <v>956.89895800000056</v>
      </c>
      <c r="D339" s="102">
        <v>3</v>
      </c>
      <c r="E339" s="102">
        <v>51.276263</v>
      </c>
      <c r="F339" s="102">
        <v>151.03201499999994</v>
      </c>
      <c r="G339" s="102">
        <v>6.0348410000000001</v>
      </c>
      <c r="H339" s="102">
        <v>1</v>
      </c>
      <c r="I339" s="102">
        <v>12.883021000000001</v>
      </c>
      <c r="J339" s="102">
        <v>13.577318999999999</v>
      </c>
      <c r="K339" s="102">
        <v>111.20747473110765</v>
      </c>
      <c r="L339" s="102">
        <v>0.87180000000000013</v>
      </c>
      <c r="M339" s="102">
        <v>14.900882027799996</v>
      </c>
      <c r="N339" s="102">
        <v>111.37100786099971</v>
      </c>
      <c r="O339" s="102">
        <v>10.691324315599999</v>
      </c>
      <c r="P339" s="102">
        <v>2.3643000000000001</v>
      </c>
      <c r="Q339" s="102">
        <v>41.254009846199999</v>
      </c>
      <c r="R339" s="102">
        <v>64.091734339500007</v>
      </c>
      <c r="S339" s="102">
        <v>1886.8975151212078</v>
      </c>
      <c r="T339" s="102"/>
    </row>
    <row r="340" spans="1:20" ht="15" x14ac:dyDescent="0.25">
      <c r="A340" s="102" t="s">
        <v>513</v>
      </c>
      <c r="B340" s="102">
        <v>1393.665408999997</v>
      </c>
      <c r="C340" s="102">
        <v>690.14687200000117</v>
      </c>
      <c r="D340" s="102">
        <v>61.661819000000001</v>
      </c>
      <c r="E340" s="102">
        <v>11.345583000000001</v>
      </c>
      <c r="F340" s="102">
        <v>155.49349700000008</v>
      </c>
      <c r="G340" s="102">
        <v>28.255432999999996</v>
      </c>
      <c r="H340" s="102">
        <v>0</v>
      </c>
      <c r="I340" s="102">
        <v>15.229884999999999</v>
      </c>
      <c r="J340" s="102">
        <v>14.523218999999999</v>
      </c>
      <c r="K340" s="102">
        <v>71.150885416904671</v>
      </c>
      <c r="L340" s="102">
        <v>17.918924601399993</v>
      </c>
      <c r="M340" s="102">
        <v>3.2970264197999999</v>
      </c>
      <c r="N340" s="102">
        <v>114.66090468779971</v>
      </c>
      <c r="O340" s="102">
        <v>50.057325102799993</v>
      </c>
      <c r="P340" s="102">
        <v>0</v>
      </c>
      <c r="Q340" s="102">
        <v>48.769137746999995</v>
      </c>
      <c r="R340" s="102">
        <v>68.556855289500007</v>
      </c>
      <c r="S340" s="102">
        <v>1768.0764682652014</v>
      </c>
      <c r="T340" s="102"/>
    </row>
    <row r="341" spans="1:20" ht="15" x14ac:dyDescent="0.25">
      <c r="A341" s="102" t="s">
        <v>514</v>
      </c>
      <c r="B341" s="102">
        <v>7069.4879879999944</v>
      </c>
      <c r="C341" s="102">
        <v>709.12351199999966</v>
      </c>
      <c r="D341" s="102">
        <v>89.010491000000002</v>
      </c>
      <c r="E341" s="102">
        <v>58.544718999999994</v>
      </c>
      <c r="F341" s="102">
        <v>385.93243400000006</v>
      </c>
      <c r="G341" s="102">
        <v>28.876358</v>
      </c>
      <c r="H341" s="102">
        <v>1</v>
      </c>
      <c r="I341" s="102">
        <v>36.403686999999998</v>
      </c>
      <c r="J341" s="102">
        <v>84.478757000000002</v>
      </c>
      <c r="K341" s="102">
        <v>14.653365508362699</v>
      </c>
      <c r="L341" s="102">
        <v>25.866448684600027</v>
      </c>
      <c r="M341" s="102">
        <v>17.013095341400007</v>
      </c>
      <c r="N341" s="102">
        <v>284.58657683159993</v>
      </c>
      <c r="O341" s="102">
        <v>51.1573558328</v>
      </c>
      <c r="P341" s="102">
        <v>2.3643000000000001</v>
      </c>
      <c r="Q341" s="102">
        <v>116.57188651140005</v>
      </c>
      <c r="R341" s="102">
        <v>398.78197241850017</v>
      </c>
      <c r="S341" s="102">
        <v>7980.4829891286572</v>
      </c>
      <c r="T341" s="102"/>
    </row>
    <row r="342" spans="1:20" ht="15" x14ac:dyDescent="0.25">
      <c r="A342" s="102" t="s">
        <v>515</v>
      </c>
      <c r="B342" s="102">
        <v>8120.1824790000119</v>
      </c>
      <c r="C342" s="102">
        <v>4268.5484030000116</v>
      </c>
      <c r="D342" s="102">
        <v>340.24514000000016</v>
      </c>
      <c r="E342" s="102">
        <v>177.10875800000008</v>
      </c>
      <c r="F342" s="102">
        <v>834.5448040000017</v>
      </c>
      <c r="G342" s="102">
        <v>112.97290799999998</v>
      </c>
      <c r="H342" s="102">
        <v>8.4533020000000008</v>
      </c>
      <c r="I342" s="102">
        <v>54.513374000000006</v>
      </c>
      <c r="J342" s="102">
        <v>81.697676999999985</v>
      </c>
      <c r="K342" s="102">
        <v>460.93488572451935</v>
      </c>
      <c r="L342" s="102">
        <v>98.875237683999813</v>
      </c>
      <c r="M342" s="102">
        <v>51.467805074799941</v>
      </c>
      <c r="N342" s="102">
        <v>615.3933384695946</v>
      </c>
      <c r="O342" s="102">
        <v>200.14280381280031</v>
      </c>
      <c r="P342" s="102">
        <v>19.986141918600001</v>
      </c>
      <c r="Q342" s="102">
        <v>174.56272622280011</v>
      </c>
      <c r="R342" s="102">
        <v>385.65388427850013</v>
      </c>
      <c r="S342" s="102">
        <v>10127.199302185627</v>
      </c>
      <c r="T342" s="102"/>
    </row>
    <row r="343" spans="1:20" ht="15" x14ac:dyDescent="0.25">
      <c r="A343" s="102" t="s">
        <v>516</v>
      </c>
      <c r="B343" s="102">
        <v>7407.6089620000002</v>
      </c>
      <c r="C343" s="102">
        <v>1365.4749069999991</v>
      </c>
      <c r="D343" s="102">
        <v>47.201769999999996</v>
      </c>
      <c r="E343" s="102">
        <v>118.30265999999997</v>
      </c>
      <c r="F343" s="102">
        <v>708.2459429999999</v>
      </c>
      <c r="G343" s="102">
        <v>72.954734000000002</v>
      </c>
      <c r="H343" s="102">
        <v>8.6</v>
      </c>
      <c r="I343" s="102">
        <v>112.95468599999998</v>
      </c>
      <c r="J343" s="102">
        <v>100.724266</v>
      </c>
      <c r="K343" s="102">
        <v>52.265052897255018</v>
      </c>
      <c r="L343" s="102">
        <v>13.716834361999998</v>
      </c>
      <c r="M343" s="102">
        <v>34.378752996000038</v>
      </c>
      <c r="N343" s="102">
        <v>522.26055836819432</v>
      </c>
      <c r="O343" s="102">
        <v>129.24660675440018</v>
      </c>
      <c r="P343" s="102">
        <v>20.332979999999999</v>
      </c>
      <c r="Q343" s="102">
        <v>361.70349550920037</v>
      </c>
      <c r="R343" s="102">
        <v>475.4688976530004</v>
      </c>
      <c r="S343" s="102">
        <v>9016.9821405400508</v>
      </c>
      <c r="T343" s="102"/>
    </row>
    <row r="344" spans="1:20" ht="15" x14ac:dyDescent="0.25">
      <c r="A344" s="102" t="s">
        <v>517</v>
      </c>
      <c r="B344" s="102">
        <v>3458.7041329999847</v>
      </c>
      <c r="C344" s="102">
        <v>1444.1397720000029</v>
      </c>
      <c r="D344" s="102">
        <v>4</v>
      </c>
      <c r="E344" s="102">
        <v>76.016077999999993</v>
      </c>
      <c r="F344" s="102">
        <v>306.52121900000009</v>
      </c>
      <c r="G344" s="102">
        <v>27.341964000000001</v>
      </c>
      <c r="H344" s="102">
        <v>3.5</v>
      </c>
      <c r="I344" s="102">
        <v>28.546476999999999</v>
      </c>
      <c r="J344" s="102">
        <v>34.085926000000001</v>
      </c>
      <c r="K344" s="102">
        <v>124.19918468079929</v>
      </c>
      <c r="L344" s="102">
        <v>1.1624000000000001</v>
      </c>
      <c r="M344" s="102">
        <v>22.090272266800003</v>
      </c>
      <c r="N344" s="102">
        <v>226.0287468906003</v>
      </c>
      <c r="O344" s="102">
        <v>48.439023422399991</v>
      </c>
      <c r="P344" s="102">
        <v>8.2750500000000002</v>
      </c>
      <c r="Q344" s="102">
        <v>91.411528649400026</v>
      </c>
      <c r="R344" s="102">
        <v>160.90261368299994</v>
      </c>
      <c r="S344" s="102">
        <v>4141.212952592984</v>
      </c>
      <c r="T344" s="102"/>
    </row>
    <row r="345" spans="1:20" ht="15" x14ac:dyDescent="0.25">
      <c r="A345" s="102" t="s">
        <v>518</v>
      </c>
      <c r="B345" s="102">
        <v>2022.5004540000045</v>
      </c>
      <c r="C345" s="102">
        <v>737.33763399999827</v>
      </c>
      <c r="D345" s="102">
        <v>6.6935209999999987</v>
      </c>
      <c r="E345" s="102">
        <v>68.004958000000002</v>
      </c>
      <c r="F345" s="102">
        <v>193.6698670000001</v>
      </c>
      <c r="G345" s="102">
        <v>20.057458</v>
      </c>
      <c r="H345" s="102">
        <v>0</v>
      </c>
      <c r="I345" s="102">
        <v>19.615731999999998</v>
      </c>
      <c r="J345" s="102">
        <v>17.903689</v>
      </c>
      <c r="K345" s="102">
        <v>55.170692080778714</v>
      </c>
      <c r="L345" s="102">
        <v>1.9451372026</v>
      </c>
      <c r="M345" s="102">
        <v>19.762240794800007</v>
      </c>
      <c r="N345" s="102">
        <v>142.81215992579982</v>
      </c>
      <c r="O345" s="102">
        <v>35.533792592799998</v>
      </c>
      <c r="P345" s="102">
        <v>0</v>
      </c>
      <c r="Q345" s="102">
        <v>62.813497010399978</v>
      </c>
      <c r="R345" s="102">
        <v>84.514363924499989</v>
      </c>
      <c r="S345" s="102">
        <v>2425.052337531683</v>
      </c>
      <c r="T345" s="102"/>
    </row>
    <row r="346" spans="1:20" ht="15" x14ac:dyDescent="0.25">
      <c r="A346" s="102" t="s">
        <v>519</v>
      </c>
      <c r="B346" s="102">
        <v>551.12451200000021</v>
      </c>
      <c r="C346" s="102">
        <v>198.54641300000003</v>
      </c>
      <c r="D346" s="102">
        <v>0</v>
      </c>
      <c r="E346" s="102">
        <v>7.3036750000000001</v>
      </c>
      <c r="F346" s="102">
        <v>34.756450000000001</v>
      </c>
      <c r="G346" s="102">
        <v>2.6073499999999998</v>
      </c>
      <c r="H346" s="102">
        <v>0</v>
      </c>
      <c r="I346" s="102">
        <v>0</v>
      </c>
      <c r="J346" s="102">
        <v>4</v>
      </c>
      <c r="K346" s="102">
        <v>14.419562791832645</v>
      </c>
      <c r="L346" s="102">
        <v>0</v>
      </c>
      <c r="M346" s="102">
        <v>2.1224479550000002</v>
      </c>
      <c r="N346" s="102">
        <v>25.629406230000015</v>
      </c>
      <c r="O346" s="102">
        <v>4.6191812600000004</v>
      </c>
      <c r="P346" s="102">
        <v>0</v>
      </c>
      <c r="Q346" s="102">
        <v>0</v>
      </c>
      <c r="R346" s="102">
        <v>18.882000000000001</v>
      </c>
      <c r="S346" s="102">
        <v>616.79711023683285</v>
      </c>
      <c r="T346" s="102"/>
    </row>
    <row r="347" spans="1:20" ht="15" x14ac:dyDescent="0.25">
      <c r="A347" s="102" t="s">
        <v>520</v>
      </c>
      <c r="B347" s="102">
        <v>567.90784100000008</v>
      </c>
      <c r="C347" s="102">
        <v>124.43446399999999</v>
      </c>
      <c r="D347" s="102">
        <v>0</v>
      </c>
      <c r="E347" s="102">
        <v>15</v>
      </c>
      <c r="F347" s="102">
        <v>61.858845000000002</v>
      </c>
      <c r="G347" s="102">
        <v>2</v>
      </c>
      <c r="H347" s="102">
        <v>0</v>
      </c>
      <c r="I347" s="102">
        <v>2.3602699999999999</v>
      </c>
      <c r="J347" s="102">
        <v>9</v>
      </c>
      <c r="K347" s="102">
        <v>5.4851212571143808</v>
      </c>
      <c r="L347" s="102">
        <v>0</v>
      </c>
      <c r="M347" s="102">
        <v>4.3590000000000009</v>
      </c>
      <c r="N347" s="102">
        <v>45.614712303000047</v>
      </c>
      <c r="O347" s="102">
        <v>3.5432000000000001</v>
      </c>
      <c r="P347" s="102">
        <v>0</v>
      </c>
      <c r="Q347" s="102">
        <v>7.558056594</v>
      </c>
      <c r="R347" s="102">
        <v>42.484500000000004</v>
      </c>
      <c r="S347" s="102">
        <v>676.95243115411449</v>
      </c>
      <c r="T347" s="102"/>
    </row>
    <row r="348" spans="1:20" ht="15" x14ac:dyDescent="0.25">
      <c r="A348" s="102" t="s">
        <v>521</v>
      </c>
      <c r="B348" s="102">
        <v>530.41714999999999</v>
      </c>
      <c r="C348" s="102">
        <v>190.197869</v>
      </c>
      <c r="D348" s="102">
        <v>0</v>
      </c>
      <c r="E348" s="102">
        <v>12</v>
      </c>
      <c r="F348" s="102">
        <v>54.627186999999992</v>
      </c>
      <c r="G348" s="102">
        <v>7.1342530000000002</v>
      </c>
      <c r="H348" s="102">
        <v>0</v>
      </c>
      <c r="I348" s="102">
        <v>7.6005289999999999</v>
      </c>
      <c r="J348" s="102">
        <v>3.8286229999999999</v>
      </c>
      <c r="K348" s="102">
        <v>14.069013939429336</v>
      </c>
      <c r="L348" s="102">
        <v>0</v>
      </c>
      <c r="M348" s="102">
        <v>3.4872000000000001</v>
      </c>
      <c r="N348" s="102">
        <v>40.28208769380003</v>
      </c>
      <c r="O348" s="102">
        <v>12.639042614799999</v>
      </c>
      <c r="P348" s="102">
        <v>0</v>
      </c>
      <c r="Q348" s="102">
        <v>24.338413963800001</v>
      </c>
      <c r="R348" s="102">
        <v>18.0730148715</v>
      </c>
      <c r="S348" s="102">
        <v>643.30592308332939</v>
      </c>
      <c r="T348" s="102"/>
    </row>
    <row r="349" spans="1:20" ht="15" x14ac:dyDescent="0.25">
      <c r="A349" s="102" t="s">
        <v>522</v>
      </c>
      <c r="B349" s="102">
        <v>1335.1077170000019</v>
      </c>
      <c r="C349" s="102">
        <v>272.65974699999992</v>
      </c>
      <c r="D349" s="102">
        <v>1</v>
      </c>
      <c r="E349" s="102">
        <v>24.360334000000002</v>
      </c>
      <c r="F349" s="102">
        <v>88.454534999999979</v>
      </c>
      <c r="G349" s="102">
        <v>3</v>
      </c>
      <c r="H349" s="102">
        <v>0</v>
      </c>
      <c r="I349" s="102">
        <v>4</v>
      </c>
      <c r="J349" s="102">
        <v>11.619691</v>
      </c>
      <c r="K349" s="102">
        <v>11.37367073655075</v>
      </c>
      <c r="L349" s="102">
        <v>0.29060000000000002</v>
      </c>
      <c r="M349" s="102">
        <v>7.0791130604000045</v>
      </c>
      <c r="N349" s="102">
        <v>65.226374109000048</v>
      </c>
      <c r="O349" s="102">
        <v>5.3148</v>
      </c>
      <c r="P349" s="102">
        <v>0</v>
      </c>
      <c r="Q349" s="102">
        <v>12.8088</v>
      </c>
      <c r="R349" s="102">
        <v>54.85075136550001</v>
      </c>
      <c r="S349" s="102">
        <v>1492.0518262714527</v>
      </c>
      <c r="T349" s="102"/>
    </row>
    <row r="350" spans="1:20" ht="15" x14ac:dyDescent="0.25">
      <c r="A350" s="102" t="s">
        <v>523</v>
      </c>
      <c r="B350" s="102">
        <v>668.62802900000008</v>
      </c>
      <c r="C350" s="102">
        <v>293.64019999999999</v>
      </c>
      <c r="D350" s="102">
        <v>21</v>
      </c>
      <c r="E350" s="102">
        <v>8.5</v>
      </c>
      <c r="F350" s="102">
        <v>46.582121000000008</v>
      </c>
      <c r="G350" s="102">
        <v>7.1737840000000004</v>
      </c>
      <c r="H350" s="102">
        <v>0</v>
      </c>
      <c r="I350" s="102">
        <v>4.4088469999999997</v>
      </c>
      <c r="J350" s="102">
        <v>5.1816930000000001</v>
      </c>
      <c r="K350" s="102">
        <v>26.24457933637931</v>
      </c>
      <c r="L350" s="102">
        <v>6.1026000000000034</v>
      </c>
      <c r="M350" s="102">
        <v>2.4701</v>
      </c>
      <c r="N350" s="102">
        <v>34.34965602540003</v>
      </c>
      <c r="O350" s="102">
        <v>12.709075734399999</v>
      </c>
      <c r="P350" s="102">
        <v>0</v>
      </c>
      <c r="Q350" s="102">
        <v>14.118009863399999</v>
      </c>
      <c r="R350" s="102">
        <v>24.460181806500003</v>
      </c>
      <c r="S350" s="102">
        <v>789.08223176607942</v>
      </c>
      <c r="T350" s="102"/>
    </row>
    <row r="351" spans="1:20" ht="15" x14ac:dyDescent="0.25">
      <c r="A351" s="102" t="s">
        <v>524</v>
      </c>
      <c r="B351" s="102">
        <v>1040.3477489999998</v>
      </c>
      <c r="C351" s="102">
        <v>157.42354699999996</v>
      </c>
      <c r="D351" s="102">
        <v>9.3049559999999989</v>
      </c>
      <c r="E351" s="102">
        <v>10.377698000000001</v>
      </c>
      <c r="F351" s="102">
        <v>45.066178000000001</v>
      </c>
      <c r="G351" s="102">
        <v>1</v>
      </c>
      <c r="H351" s="102">
        <v>0</v>
      </c>
      <c r="I351" s="102">
        <v>7</v>
      </c>
      <c r="J351" s="102">
        <v>19.371633000000003</v>
      </c>
      <c r="K351" s="102">
        <v>4.8835164250092982</v>
      </c>
      <c r="L351" s="102">
        <v>2.7040202135999998</v>
      </c>
      <c r="M351" s="102">
        <v>3.0157590388000002</v>
      </c>
      <c r="N351" s="102">
        <v>33.231799657200028</v>
      </c>
      <c r="O351" s="102">
        <v>1.7716000000000001</v>
      </c>
      <c r="P351" s="102">
        <v>0</v>
      </c>
      <c r="Q351" s="102">
        <v>22.415400000000002</v>
      </c>
      <c r="R351" s="102">
        <v>91.443793576500028</v>
      </c>
      <c r="S351" s="102">
        <v>1199.8136379111093</v>
      </c>
      <c r="T351" s="102"/>
    </row>
    <row r="352" spans="1:20" ht="15" x14ac:dyDescent="0.25">
      <c r="A352" s="102" t="s">
        <v>525</v>
      </c>
      <c r="B352" s="102">
        <v>204.119721</v>
      </c>
      <c r="C352" s="102">
        <v>71.023527000000001</v>
      </c>
      <c r="D352" s="102">
        <v>0</v>
      </c>
      <c r="E352" s="102">
        <v>1</v>
      </c>
      <c r="F352" s="102">
        <v>23.067588999999998</v>
      </c>
      <c r="G352" s="102">
        <v>1.9711650000000001</v>
      </c>
      <c r="H352" s="102">
        <v>0</v>
      </c>
      <c r="I352" s="102">
        <v>1</v>
      </c>
      <c r="J352" s="102">
        <v>1.8385229999999999</v>
      </c>
      <c r="K352" s="102">
        <v>5.0177000329833854</v>
      </c>
      <c r="L352" s="102">
        <v>0</v>
      </c>
      <c r="M352" s="102">
        <v>0.29060000000000002</v>
      </c>
      <c r="N352" s="102">
        <v>17.010040128600007</v>
      </c>
      <c r="O352" s="102">
        <v>3.4921159140000002</v>
      </c>
      <c r="P352" s="102">
        <v>0</v>
      </c>
      <c r="Q352" s="102">
        <v>3.2021999999999999</v>
      </c>
      <c r="R352" s="102">
        <v>8.6787478215</v>
      </c>
      <c r="S352" s="102">
        <v>241.8111248970834</v>
      </c>
      <c r="T352" s="102"/>
    </row>
    <row r="353" spans="1:20" ht="15" x14ac:dyDescent="0.25">
      <c r="A353" s="102" t="s">
        <v>526</v>
      </c>
      <c r="B353" s="102">
        <v>420.40294700000004</v>
      </c>
      <c r="C353" s="102">
        <v>148.05479</v>
      </c>
      <c r="D353" s="102">
        <v>0</v>
      </c>
      <c r="E353" s="102">
        <v>21.073665000000002</v>
      </c>
      <c r="F353" s="102">
        <v>29.471454999999999</v>
      </c>
      <c r="G353" s="102">
        <v>4.4318600000000004</v>
      </c>
      <c r="H353" s="102">
        <v>0</v>
      </c>
      <c r="I353" s="102">
        <v>0</v>
      </c>
      <c r="J353" s="102">
        <v>2</v>
      </c>
      <c r="K353" s="102">
        <v>10.594086528952639</v>
      </c>
      <c r="L353" s="102">
        <v>0</v>
      </c>
      <c r="M353" s="102">
        <v>6.1240070490000029</v>
      </c>
      <c r="N353" s="102">
        <v>21.732250917000016</v>
      </c>
      <c r="O353" s="102">
        <v>7.8514831760000003</v>
      </c>
      <c r="P353" s="102">
        <v>0</v>
      </c>
      <c r="Q353" s="102">
        <v>0</v>
      </c>
      <c r="R353" s="102">
        <v>9.4410000000000007</v>
      </c>
      <c r="S353" s="102">
        <v>476.14577467095268</v>
      </c>
      <c r="T353" s="102"/>
    </row>
    <row r="354" spans="1:20" ht="15" x14ac:dyDescent="0.25">
      <c r="A354" s="102" t="s">
        <v>527</v>
      </c>
      <c r="B354" s="102">
        <v>484.94104800000019</v>
      </c>
      <c r="C354" s="102">
        <v>163.44962899999999</v>
      </c>
      <c r="D354" s="102">
        <v>2</v>
      </c>
      <c r="E354" s="102">
        <v>15.453429</v>
      </c>
      <c r="F354" s="102">
        <v>35.649430000000002</v>
      </c>
      <c r="G354" s="102">
        <v>0.72342499999999998</v>
      </c>
      <c r="H354" s="102">
        <v>0</v>
      </c>
      <c r="I354" s="102">
        <v>1</v>
      </c>
      <c r="J354" s="102">
        <v>2</v>
      </c>
      <c r="K354" s="102">
        <v>11.089540174696305</v>
      </c>
      <c r="L354" s="102">
        <v>0.58120000000000005</v>
      </c>
      <c r="M354" s="102">
        <v>4.4907664674000003</v>
      </c>
      <c r="N354" s="102">
        <v>26.287889682000021</v>
      </c>
      <c r="O354" s="102">
        <v>1.2816197300000001</v>
      </c>
      <c r="P354" s="102">
        <v>0</v>
      </c>
      <c r="Q354" s="102">
        <v>3.2021999999999999</v>
      </c>
      <c r="R354" s="102">
        <v>9.4410000000000007</v>
      </c>
      <c r="S354" s="102">
        <v>541.31526405409647</v>
      </c>
      <c r="T354" s="102"/>
    </row>
    <row r="355" spans="1:20" ht="15" x14ac:dyDescent="0.25">
      <c r="A355" s="102" t="s">
        <v>528</v>
      </c>
      <c r="B355" s="102">
        <v>963.45016800000019</v>
      </c>
      <c r="C355" s="102">
        <v>327.73165800000004</v>
      </c>
      <c r="D355" s="102">
        <v>0</v>
      </c>
      <c r="E355" s="102">
        <v>29.701222000000001</v>
      </c>
      <c r="F355" s="102">
        <v>104.422757</v>
      </c>
      <c r="G355" s="102">
        <v>6.7054710000000002</v>
      </c>
      <c r="H355" s="102">
        <v>2</v>
      </c>
      <c r="I355" s="102">
        <v>8</v>
      </c>
      <c r="J355" s="102">
        <v>2</v>
      </c>
      <c r="K355" s="102">
        <v>22.78132767137857</v>
      </c>
      <c r="L355" s="102">
        <v>0</v>
      </c>
      <c r="M355" s="102">
        <v>8.6311751132000047</v>
      </c>
      <c r="N355" s="102">
        <v>77.001341011799965</v>
      </c>
      <c r="O355" s="102">
        <v>11.8794124236</v>
      </c>
      <c r="P355" s="102">
        <v>4.7286000000000001</v>
      </c>
      <c r="Q355" s="102">
        <v>25.617600000000003</v>
      </c>
      <c r="R355" s="102">
        <v>9.4410000000000007</v>
      </c>
      <c r="S355" s="102">
        <v>1123.5306242199788</v>
      </c>
      <c r="T355" s="102"/>
    </row>
    <row r="356" spans="1:20" ht="15" x14ac:dyDescent="0.25">
      <c r="A356" s="102" t="s">
        <v>529</v>
      </c>
      <c r="B356" s="102">
        <v>440.14111099999951</v>
      </c>
      <c r="C356" s="102">
        <v>237.05975499999988</v>
      </c>
      <c r="D356" s="102">
        <v>4.802441</v>
      </c>
      <c r="E356" s="102">
        <v>18.849492000000001</v>
      </c>
      <c r="F356" s="102">
        <v>57.278435000000016</v>
      </c>
      <c r="G356" s="102">
        <v>1.8771930000000001</v>
      </c>
      <c r="H356" s="102">
        <v>0</v>
      </c>
      <c r="I356" s="102">
        <v>5</v>
      </c>
      <c r="J356" s="102">
        <v>2.4890119999999998</v>
      </c>
      <c r="K356" s="102">
        <v>26.000861088882726</v>
      </c>
      <c r="L356" s="102">
        <v>1.3955893546</v>
      </c>
      <c r="M356" s="102">
        <v>5.4776623752000022</v>
      </c>
      <c r="N356" s="102">
        <v>42.237117969000018</v>
      </c>
      <c r="O356" s="102">
        <v>3.3256351188000002</v>
      </c>
      <c r="P356" s="102">
        <v>0</v>
      </c>
      <c r="Q356" s="102">
        <v>16.010999999999999</v>
      </c>
      <c r="R356" s="102">
        <v>11.749381145999999</v>
      </c>
      <c r="S356" s="102">
        <v>546.33835805248225</v>
      </c>
      <c r="T356" s="102"/>
    </row>
    <row r="357" spans="1:20" ht="15" x14ac:dyDescent="0.25">
      <c r="A357" s="102" t="s">
        <v>530</v>
      </c>
      <c r="B357" s="102">
        <v>402.61420199999998</v>
      </c>
      <c r="C357" s="102">
        <v>187.359746</v>
      </c>
      <c r="D357" s="102">
        <v>2</v>
      </c>
      <c r="E357" s="102">
        <v>16.562194999999999</v>
      </c>
      <c r="F357" s="102">
        <v>56.047537000000005</v>
      </c>
      <c r="G357" s="102">
        <v>2.8064520000000002</v>
      </c>
      <c r="H357" s="102">
        <v>0.68421100000000001</v>
      </c>
      <c r="I357" s="102">
        <v>2</v>
      </c>
      <c r="J357" s="102">
        <v>5</v>
      </c>
      <c r="K357" s="102">
        <v>17.908180620808665</v>
      </c>
      <c r="L357" s="102">
        <v>0.58120000000000005</v>
      </c>
      <c r="M357" s="102">
        <v>4.8129738670000011</v>
      </c>
      <c r="N357" s="102">
        <v>41.329453783800034</v>
      </c>
      <c r="O357" s="102">
        <v>4.9719103632000001</v>
      </c>
      <c r="P357" s="102">
        <v>1.6176800673</v>
      </c>
      <c r="Q357" s="102">
        <v>6.4043999999999999</v>
      </c>
      <c r="R357" s="102">
        <v>23.602500000000003</v>
      </c>
      <c r="S357" s="102">
        <v>503.84250070210868</v>
      </c>
      <c r="T357" s="102"/>
    </row>
    <row r="358" spans="1:20" ht="15" x14ac:dyDescent="0.25">
      <c r="A358" s="102" t="s">
        <v>531</v>
      </c>
      <c r="B358" s="102">
        <v>427.90304799999996</v>
      </c>
      <c r="C358" s="102">
        <v>119.225128</v>
      </c>
      <c r="D358" s="102">
        <v>2</v>
      </c>
      <c r="E358" s="102">
        <v>5.8678039999999996</v>
      </c>
      <c r="F358" s="102">
        <v>30.091804999999997</v>
      </c>
      <c r="G358" s="102">
        <v>3.8364340000000001</v>
      </c>
      <c r="H358" s="102">
        <v>1</v>
      </c>
      <c r="I358" s="102">
        <v>1.9971130000000001</v>
      </c>
      <c r="J358" s="102">
        <v>2</v>
      </c>
      <c r="K358" s="102">
        <v>6.9081511860536811</v>
      </c>
      <c r="L358" s="102">
        <v>0.58120000000000005</v>
      </c>
      <c r="M358" s="102">
        <v>1.7051838424000001</v>
      </c>
      <c r="N358" s="102">
        <v>22.189697007000014</v>
      </c>
      <c r="O358" s="102">
        <v>6.7966264744</v>
      </c>
      <c r="P358" s="102">
        <v>2.3643000000000001</v>
      </c>
      <c r="Q358" s="102">
        <v>6.3951552486000001</v>
      </c>
      <c r="R358" s="102">
        <v>9.4410000000000007</v>
      </c>
      <c r="S358" s="102">
        <v>484.28436175845366</v>
      </c>
      <c r="T358" s="102"/>
    </row>
    <row r="359" spans="1:20" ht="15" x14ac:dyDescent="0.25">
      <c r="A359" s="102" t="s">
        <v>532</v>
      </c>
      <c r="B359" s="102">
        <v>1042.6441949999999</v>
      </c>
      <c r="C359" s="102">
        <v>284.64474299999989</v>
      </c>
      <c r="D359" s="102">
        <v>4</v>
      </c>
      <c r="E359" s="102">
        <v>28</v>
      </c>
      <c r="F359" s="102">
        <v>97.342447000000021</v>
      </c>
      <c r="G359" s="102">
        <v>17.274794000000004</v>
      </c>
      <c r="H359" s="102">
        <v>0</v>
      </c>
      <c r="I359" s="102">
        <v>9.9186949999999996</v>
      </c>
      <c r="J359" s="102">
        <v>14.33142</v>
      </c>
      <c r="K359" s="102">
        <v>16.236133354110866</v>
      </c>
      <c r="L359" s="102">
        <v>1.1624000000000001</v>
      </c>
      <c r="M359" s="102">
        <v>8.1368000000000062</v>
      </c>
      <c r="N359" s="102">
        <v>71.780320417800027</v>
      </c>
      <c r="O359" s="102">
        <v>30.60402505039999</v>
      </c>
      <c r="P359" s="102">
        <v>0</v>
      </c>
      <c r="Q359" s="102">
        <v>31.761645129000005</v>
      </c>
      <c r="R359" s="102">
        <v>67.65146811000001</v>
      </c>
      <c r="S359" s="102">
        <v>1269.9769870613109</v>
      </c>
      <c r="T359" s="102"/>
    </row>
    <row r="360" spans="1:20" ht="15" x14ac:dyDescent="0.25">
      <c r="A360" s="102" t="s">
        <v>533</v>
      </c>
      <c r="B360" s="102">
        <v>803.12680099999875</v>
      </c>
      <c r="C360" s="102">
        <v>234.86979199999971</v>
      </c>
      <c r="D360" s="102">
        <v>3</v>
      </c>
      <c r="E360" s="102">
        <v>9.423807</v>
      </c>
      <c r="F360" s="102">
        <v>87.565009000000003</v>
      </c>
      <c r="G360" s="102">
        <v>6.686788</v>
      </c>
      <c r="H360" s="102">
        <v>0</v>
      </c>
      <c r="I360" s="102">
        <v>1</v>
      </c>
      <c r="J360" s="102">
        <v>7.7324470000000005</v>
      </c>
      <c r="K360" s="102">
        <v>14.14506503377976</v>
      </c>
      <c r="L360" s="102">
        <v>0.87180000000000013</v>
      </c>
      <c r="M360" s="102">
        <v>2.7385583142000001</v>
      </c>
      <c r="N360" s="102">
        <v>64.570437636600062</v>
      </c>
      <c r="O360" s="102">
        <v>11.8463136208</v>
      </c>
      <c r="P360" s="102">
        <v>0</v>
      </c>
      <c r="Q360" s="102">
        <v>3.2021999999999999</v>
      </c>
      <c r="R360" s="102">
        <v>36.501016063500003</v>
      </c>
      <c r="S360" s="102">
        <v>937.0021916688786</v>
      </c>
      <c r="T360" s="102"/>
    </row>
    <row r="361" spans="1:20" ht="15" x14ac:dyDescent="0.25">
      <c r="A361" s="102" t="s">
        <v>534</v>
      </c>
      <c r="B361" s="102">
        <v>671.24788299999989</v>
      </c>
      <c r="C361" s="102">
        <v>397.76278000000025</v>
      </c>
      <c r="D361" s="102">
        <v>0</v>
      </c>
      <c r="E361" s="102">
        <v>18.644766000000001</v>
      </c>
      <c r="F361" s="102">
        <v>64.286867999999998</v>
      </c>
      <c r="G361" s="102">
        <v>4.0117929999999999</v>
      </c>
      <c r="H361" s="102">
        <v>2</v>
      </c>
      <c r="I361" s="102">
        <v>6</v>
      </c>
      <c r="J361" s="102">
        <v>8.3242119999999993</v>
      </c>
      <c r="K361" s="102">
        <v>47.998464856480332</v>
      </c>
      <c r="L361" s="102">
        <v>0</v>
      </c>
      <c r="M361" s="102">
        <v>5.4181689996000006</v>
      </c>
      <c r="N361" s="102">
        <v>47.405136463200044</v>
      </c>
      <c r="O361" s="102">
        <v>7.1072924788000007</v>
      </c>
      <c r="P361" s="102">
        <v>4.7286000000000001</v>
      </c>
      <c r="Q361" s="102">
        <v>19.213200000000001</v>
      </c>
      <c r="R361" s="102">
        <v>39.294442746000001</v>
      </c>
      <c r="S361" s="102">
        <v>842.4131885440803</v>
      </c>
      <c r="T361" s="102"/>
    </row>
    <row r="362" spans="1:20" ht="15" x14ac:dyDescent="0.25">
      <c r="A362" s="102" t="s">
        <v>535</v>
      </c>
      <c r="B362" s="102">
        <v>907.33599899999911</v>
      </c>
      <c r="C362" s="102">
        <v>292.26902799999999</v>
      </c>
      <c r="D362" s="102">
        <v>0</v>
      </c>
      <c r="E362" s="102">
        <v>22.767386999999999</v>
      </c>
      <c r="F362" s="102">
        <v>71.069977000000009</v>
      </c>
      <c r="G362" s="102">
        <v>2.2661409999999997</v>
      </c>
      <c r="H362" s="102">
        <v>1</v>
      </c>
      <c r="I362" s="102">
        <v>3</v>
      </c>
      <c r="J362" s="102">
        <v>8.1760529999999996</v>
      </c>
      <c r="K362" s="102">
        <v>18.917612437913345</v>
      </c>
      <c r="L362" s="102">
        <v>0</v>
      </c>
      <c r="M362" s="102">
        <v>6.6162026622000036</v>
      </c>
      <c r="N362" s="102">
        <v>52.407001039800043</v>
      </c>
      <c r="O362" s="102">
        <v>4.0146953956000004</v>
      </c>
      <c r="P362" s="102">
        <v>2.3643000000000001</v>
      </c>
      <c r="Q362" s="102">
        <v>9.6066000000000003</v>
      </c>
      <c r="R362" s="102">
        <v>38.595058186500005</v>
      </c>
      <c r="S362" s="102">
        <v>1039.8574687220125</v>
      </c>
      <c r="T362" s="102"/>
    </row>
    <row r="363" spans="1:20" ht="15" x14ac:dyDescent="0.25">
      <c r="A363" s="102" t="s">
        <v>536</v>
      </c>
      <c r="B363" s="102">
        <v>1180.9838750000013</v>
      </c>
      <c r="C363" s="102">
        <v>479.99883400000027</v>
      </c>
      <c r="D363" s="102">
        <v>0</v>
      </c>
      <c r="E363" s="102">
        <v>49.730573</v>
      </c>
      <c r="F363" s="102">
        <v>115.66120699999999</v>
      </c>
      <c r="G363" s="102">
        <v>8.5818470000000016</v>
      </c>
      <c r="H363" s="102">
        <v>1</v>
      </c>
      <c r="I363" s="102">
        <v>5.234273</v>
      </c>
      <c r="J363" s="102">
        <v>18.548676</v>
      </c>
      <c r="K363" s="102">
        <v>39.914734244937939</v>
      </c>
      <c r="L363" s="102">
        <v>0</v>
      </c>
      <c r="M363" s="102">
        <v>14.451704513799998</v>
      </c>
      <c r="N363" s="102">
        <v>85.288574041799919</v>
      </c>
      <c r="O363" s="102">
        <v>15.203600145199999</v>
      </c>
      <c r="P363" s="102">
        <v>2.3643000000000001</v>
      </c>
      <c r="Q363" s="102">
        <v>16.761189000600002</v>
      </c>
      <c r="R363" s="102">
        <v>87.559025058000017</v>
      </c>
      <c r="S363" s="102">
        <v>1442.5270020043392</v>
      </c>
      <c r="T363" s="102"/>
    </row>
    <row r="364" spans="1:20" ht="15" x14ac:dyDescent="0.25">
      <c r="A364" s="102" t="s">
        <v>537</v>
      </c>
      <c r="B364" s="102">
        <v>1611.8475160000012</v>
      </c>
      <c r="C364" s="102">
        <v>444.67275099999995</v>
      </c>
      <c r="D364" s="102">
        <v>487.95475400000004</v>
      </c>
      <c r="E364" s="102">
        <v>15</v>
      </c>
      <c r="F364" s="102">
        <v>133.33767599999996</v>
      </c>
      <c r="G364" s="102">
        <v>4.5124279999999999</v>
      </c>
      <c r="H364" s="102">
        <v>0</v>
      </c>
      <c r="I364" s="102">
        <v>10</v>
      </c>
      <c r="J364" s="102">
        <v>9.9710979999999996</v>
      </c>
      <c r="K364" s="102">
        <v>24.588827364265168</v>
      </c>
      <c r="L364" s="102">
        <v>141.79965151239992</v>
      </c>
      <c r="M364" s="102">
        <v>4.3590000000000009</v>
      </c>
      <c r="N364" s="102">
        <v>98.323202282399791</v>
      </c>
      <c r="O364" s="102">
        <v>7.9942174448000003</v>
      </c>
      <c r="P364" s="102">
        <v>0</v>
      </c>
      <c r="Q364" s="102">
        <v>32.022000000000006</v>
      </c>
      <c r="R364" s="102">
        <v>47.068568109000005</v>
      </c>
      <c r="S364" s="102">
        <v>1968.002982712866</v>
      </c>
      <c r="T364" s="102"/>
    </row>
    <row r="365" spans="1:20" ht="15" x14ac:dyDescent="0.25">
      <c r="A365" s="102" t="s">
        <v>539</v>
      </c>
      <c r="B365" s="102">
        <v>2198.9240459999992</v>
      </c>
      <c r="C365" s="102">
        <v>858.54353799999978</v>
      </c>
      <c r="D365" s="102">
        <v>7.24207</v>
      </c>
      <c r="E365" s="102">
        <v>49.64082599999999</v>
      </c>
      <c r="F365" s="102">
        <v>260.49645400000003</v>
      </c>
      <c r="G365" s="102">
        <v>19.997805000000003</v>
      </c>
      <c r="H365" s="102">
        <v>0</v>
      </c>
      <c r="I365" s="102">
        <v>10.67118</v>
      </c>
      <c r="J365" s="102">
        <v>8.1451379999999993</v>
      </c>
      <c r="K365" s="102">
        <v>68.121180915786255</v>
      </c>
      <c r="L365" s="102">
        <v>2.1045455419999999</v>
      </c>
      <c r="M365" s="102">
        <v>14.425624035599999</v>
      </c>
      <c r="N365" s="102">
        <v>192.09008517960021</v>
      </c>
      <c r="O365" s="102">
        <v>35.428111337999994</v>
      </c>
      <c r="P365" s="102">
        <v>0</v>
      </c>
      <c r="Q365" s="102">
        <v>34.171252596000002</v>
      </c>
      <c r="R365" s="102">
        <v>38.449123929000002</v>
      </c>
      <c r="S365" s="102">
        <v>2583.7139695359856</v>
      </c>
      <c r="T365" s="102"/>
    </row>
    <row r="366" spans="1:20" ht="15" x14ac:dyDescent="0.25">
      <c r="A366" s="102" t="s">
        <v>540</v>
      </c>
      <c r="B366" s="102">
        <v>617.99107399999968</v>
      </c>
      <c r="C366" s="102">
        <v>190.99280099999999</v>
      </c>
      <c r="D366" s="102">
        <v>0</v>
      </c>
      <c r="E366" s="102">
        <v>23.385515000000002</v>
      </c>
      <c r="F366" s="102">
        <v>57.233970000000014</v>
      </c>
      <c r="G366" s="102">
        <v>3.8098390000000002</v>
      </c>
      <c r="H366" s="102">
        <v>1</v>
      </c>
      <c r="I366" s="102">
        <v>4</v>
      </c>
      <c r="J366" s="102">
        <v>7.3666489999999998</v>
      </c>
      <c r="K366" s="102">
        <v>12.054330524219337</v>
      </c>
      <c r="L366" s="102">
        <v>0</v>
      </c>
      <c r="M366" s="102">
        <v>6.7958306590000026</v>
      </c>
      <c r="N366" s="102">
        <v>42.204329478000041</v>
      </c>
      <c r="O366" s="102">
        <v>6.7495107723999999</v>
      </c>
      <c r="P366" s="102">
        <v>2.3643000000000001</v>
      </c>
      <c r="Q366" s="102">
        <v>12.8088</v>
      </c>
      <c r="R366" s="102">
        <v>34.774266604500006</v>
      </c>
      <c r="S366" s="102">
        <v>735.74244203811907</v>
      </c>
      <c r="T366" s="102"/>
    </row>
    <row r="367" spans="1:20" ht="15" x14ac:dyDescent="0.25">
      <c r="A367" s="102" t="s">
        <v>541</v>
      </c>
      <c r="B367" s="102">
        <v>926.58190900000045</v>
      </c>
      <c r="C367" s="102">
        <v>370.99996099999998</v>
      </c>
      <c r="D367" s="102">
        <v>0</v>
      </c>
      <c r="E367" s="102">
        <v>21.169810999999999</v>
      </c>
      <c r="F367" s="102">
        <v>103.936032</v>
      </c>
      <c r="G367" s="102">
        <v>5.3520779999999997</v>
      </c>
      <c r="H367" s="102">
        <v>1</v>
      </c>
      <c r="I367" s="102">
        <v>3</v>
      </c>
      <c r="J367" s="102">
        <v>6.2905709999999999</v>
      </c>
      <c r="K367" s="102">
        <v>29.994668790375911</v>
      </c>
      <c r="L367" s="102">
        <v>0</v>
      </c>
      <c r="M367" s="102">
        <v>6.1519470766000035</v>
      </c>
      <c r="N367" s="102">
        <v>76.642429996799962</v>
      </c>
      <c r="O367" s="102">
        <v>9.4817413848000012</v>
      </c>
      <c r="P367" s="102">
        <v>2.3643000000000001</v>
      </c>
      <c r="Q367" s="102">
        <v>9.6066000000000003</v>
      </c>
      <c r="R367" s="102">
        <v>29.694640405500003</v>
      </c>
      <c r="S367" s="102">
        <v>1090.5182366540764</v>
      </c>
      <c r="T367" s="102"/>
    </row>
    <row r="368" spans="1:20" ht="15" x14ac:dyDescent="0.25">
      <c r="A368" s="102" t="s">
        <v>542</v>
      </c>
      <c r="B368" s="102">
        <v>766.66154600000027</v>
      </c>
      <c r="C368" s="102">
        <v>289.80242800000002</v>
      </c>
      <c r="D368" s="102">
        <v>6</v>
      </c>
      <c r="E368" s="102">
        <v>31.181137999999997</v>
      </c>
      <c r="F368" s="102">
        <v>54.015136000000005</v>
      </c>
      <c r="G368" s="102">
        <v>4.1218509999999995</v>
      </c>
      <c r="H368" s="102">
        <v>2</v>
      </c>
      <c r="I368" s="102">
        <v>7.6636509999999998</v>
      </c>
      <c r="J368" s="102">
        <v>7.046805</v>
      </c>
      <c r="K368" s="102">
        <v>22.068232729955561</v>
      </c>
      <c r="L368" s="102">
        <v>1.7436</v>
      </c>
      <c r="M368" s="102">
        <v>9.0612387028000043</v>
      </c>
      <c r="N368" s="102">
        <v>39.830761286400026</v>
      </c>
      <c r="O368" s="102">
        <v>7.3022712316000007</v>
      </c>
      <c r="P368" s="102">
        <v>4.7286000000000001</v>
      </c>
      <c r="Q368" s="102">
        <v>24.540543232200001</v>
      </c>
      <c r="R368" s="102">
        <v>33.264443002500002</v>
      </c>
      <c r="S368" s="102">
        <v>909.20123618545585</v>
      </c>
      <c r="T368" s="102"/>
    </row>
    <row r="369" spans="1:20" ht="15" x14ac:dyDescent="0.25">
      <c r="A369" s="102" t="s">
        <v>543</v>
      </c>
      <c r="B369" s="102">
        <v>1057.0519039999995</v>
      </c>
      <c r="C369" s="102">
        <v>447.05536499999999</v>
      </c>
      <c r="D369" s="102">
        <v>2.0801609999999999</v>
      </c>
      <c r="E369" s="102">
        <v>31.835056000000002</v>
      </c>
      <c r="F369" s="102">
        <v>111.15622400000001</v>
      </c>
      <c r="G369" s="102">
        <v>7.8823550000000004</v>
      </c>
      <c r="H369" s="102">
        <v>0.25</v>
      </c>
      <c r="I369" s="102">
        <v>11.169603</v>
      </c>
      <c r="J369" s="102">
        <v>9.3770030000000002</v>
      </c>
      <c r="K369" s="102">
        <v>38.500316549392167</v>
      </c>
      <c r="L369" s="102">
        <v>0.60449478660000011</v>
      </c>
      <c r="M369" s="102">
        <v>9.2512672736000017</v>
      </c>
      <c r="N369" s="102">
        <v>81.966599577599908</v>
      </c>
      <c r="O369" s="102">
        <v>13.964380118000001</v>
      </c>
      <c r="P369" s="102">
        <v>0.59107500000000002</v>
      </c>
      <c r="Q369" s="102">
        <v>35.767302726600008</v>
      </c>
      <c r="R369" s="102">
        <v>44.264142661500003</v>
      </c>
      <c r="S369" s="102">
        <v>1281.9614826932916</v>
      </c>
      <c r="T369" s="102"/>
    </row>
    <row r="370" spans="1:20" ht="15" x14ac:dyDescent="0.25">
      <c r="A370" s="102" t="s">
        <v>544</v>
      </c>
      <c r="B370" s="102">
        <v>1185.3280969999992</v>
      </c>
      <c r="C370" s="102">
        <v>691.62009900000021</v>
      </c>
      <c r="D370" s="102">
        <v>0</v>
      </c>
      <c r="E370" s="102">
        <v>28.801399</v>
      </c>
      <c r="F370" s="102">
        <v>91.797612000000001</v>
      </c>
      <c r="G370" s="102">
        <v>7.0457810000000007</v>
      </c>
      <c r="H370" s="102">
        <v>3</v>
      </c>
      <c r="I370" s="102">
        <v>28.367207999999998</v>
      </c>
      <c r="J370" s="102">
        <v>5.1222510000000003</v>
      </c>
      <c r="K370" s="102">
        <v>83.969012920769302</v>
      </c>
      <c r="L370" s="102">
        <v>0</v>
      </c>
      <c r="M370" s="102">
        <v>8.3696865494000043</v>
      </c>
      <c r="N370" s="102">
        <v>67.69155908880002</v>
      </c>
      <c r="O370" s="102">
        <v>12.482305619599998</v>
      </c>
      <c r="P370" s="102">
        <v>7.0929000000000002</v>
      </c>
      <c r="Q370" s="102">
        <v>90.837473457600012</v>
      </c>
      <c r="R370" s="102">
        <v>24.179585845500004</v>
      </c>
      <c r="S370" s="102">
        <v>1479.9506204816685</v>
      </c>
      <c r="T370" s="102"/>
    </row>
    <row r="371" spans="1:20" ht="15" x14ac:dyDescent="0.25">
      <c r="A371" s="102" t="s">
        <v>545</v>
      </c>
      <c r="B371" s="102">
        <v>1721.4441780000013</v>
      </c>
      <c r="C371" s="102">
        <v>1037.0371810000004</v>
      </c>
      <c r="D371" s="102">
        <v>0.52621399999999996</v>
      </c>
      <c r="E371" s="102">
        <v>28.552734999999998</v>
      </c>
      <c r="F371" s="102">
        <v>192.05080100000001</v>
      </c>
      <c r="G371" s="102">
        <v>19.744449000000003</v>
      </c>
      <c r="H371" s="102">
        <v>5</v>
      </c>
      <c r="I371" s="102">
        <v>15</v>
      </c>
      <c r="J371" s="102">
        <v>18.547731999999996</v>
      </c>
      <c r="K371" s="102">
        <v>122.46647201453821</v>
      </c>
      <c r="L371" s="102">
        <v>0.1529177884</v>
      </c>
      <c r="M371" s="102">
        <v>8.2974247910000063</v>
      </c>
      <c r="N371" s="102">
        <v>141.61826065739973</v>
      </c>
      <c r="O371" s="102">
        <v>34.97926584839999</v>
      </c>
      <c r="P371" s="102">
        <v>11.8215</v>
      </c>
      <c r="Q371" s="102">
        <v>48.032999999999994</v>
      </c>
      <c r="R371" s="102">
        <v>87.554568906</v>
      </c>
      <c r="S371" s="102">
        <v>2176.3675880057394</v>
      </c>
      <c r="T371" s="102"/>
    </row>
    <row r="372" spans="1:20" ht="15" x14ac:dyDescent="0.25">
      <c r="A372" s="102" t="s">
        <v>546</v>
      </c>
      <c r="B372" s="102">
        <v>1513.9979580000004</v>
      </c>
      <c r="C372" s="102">
        <v>807.38214300000027</v>
      </c>
      <c r="D372" s="102">
        <v>0</v>
      </c>
      <c r="E372" s="102">
        <v>34.921736999999993</v>
      </c>
      <c r="F372" s="102">
        <v>143.38689199999996</v>
      </c>
      <c r="G372" s="102">
        <v>10.265208000000001</v>
      </c>
      <c r="H372" s="102">
        <v>2</v>
      </c>
      <c r="I372" s="102">
        <v>20.443915000000001</v>
      </c>
      <c r="J372" s="102">
        <v>11.122622</v>
      </c>
      <c r="K372" s="102">
        <v>88.670973618296117</v>
      </c>
      <c r="L372" s="102">
        <v>0</v>
      </c>
      <c r="M372" s="102">
        <v>10.148256772200003</v>
      </c>
      <c r="N372" s="102">
        <v>105.73349416079976</v>
      </c>
      <c r="O372" s="102">
        <v>18.185842492799999</v>
      </c>
      <c r="P372" s="102">
        <v>4.7286000000000001</v>
      </c>
      <c r="Q372" s="102">
        <v>65.465504612999993</v>
      </c>
      <c r="R372" s="102">
        <v>52.504337151000001</v>
      </c>
      <c r="S372" s="102">
        <v>1859.4349668080963</v>
      </c>
      <c r="T372" s="102"/>
    </row>
    <row r="373" spans="1:20" ht="15" x14ac:dyDescent="0.25">
      <c r="A373" s="102" t="s">
        <v>547</v>
      </c>
      <c r="B373" s="102">
        <v>2157.7075180000011</v>
      </c>
      <c r="C373" s="102">
        <v>1149.1727060000003</v>
      </c>
      <c r="D373" s="102">
        <v>0</v>
      </c>
      <c r="E373" s="102">
        <v>17.195469000000003</v>
      </c>
      <c r="F373" s="102">
        <v>158.53392799999997</v>
      </c>
      <c r="G373" s="102">
        <v>21.098861000000003</v>
      </c>
      <c r="H373" s="102">
        <v>2</v>
      </c>
      <c r="I373" s="102">
        <v>32.993880000000004</v>
      </c>
      <c r="J373" s="102">
        <v>27.328731000000001</v>
      </c>
      <c r="K373" s="102">
        <v>127.4548552804476</v>
      </c>
      <c r="L373" s="102">
        <v>0</v>
      </c>
      <c r="M373" s="102">
        <v>4.9970032914000013</v>
      </c>
      <c r="N373" s="102">
        <v>116.90291850719967</v>
      </c>
      <c r="O373" s="102">
        <v>37.378742147600001</v>
      </c>
      <c r="P373" s="102">
        <v>4.7286000000000001</v>
      </c>
      <c r="Q373" s="102">
        <v>105.65300253600003</v>
      </c>
      <c r="R373" s="102">
        <v>129.00527468550001</v>
      </c>
      <c r="S373" s="102">
        <v>2683.8279144481485</v>
      </c>
      <c r="T373" s="102"/>
    </row>
    <row r="374" spans="1:20" ht="15" x14ac:dyDescent="0.25">
      <c r="A374" s="102" t="s">
        <v>548</v>
      </c>
      <c r="B374" s="102">
        <v>1070.7117660000004</v>
      </c>
      <c r="C374" s="102">
        <v>235.833426</v>
      </c>
      <c r="D374" s="102">
        <v>0</v>
      </c>
      <c r="E374" s="102">
        <v>12.539291</v>
      </c>
      <c r="F374" s="102">
        <v>66.881298000000001</v>
      </c>
      <c r="G374" s="102">
        <v>4</v>
      </c>
      <c r="H374" s="102">
        <v>1</v>
      </c>
      <c r="I374" s="102">
        <v>5.299156</v>
      </c>
      <c r="J374" s="102">
        <v>12.5</v>
      </c>
      <c r="K374" s="102">
        <v>10.690346185976834</v>
      </c>
      <c r="L374" s="102">
        <v>0</v>
      </c>
      <c r="M374" s="102">
        <v>3.6439179645999999</v>
      </c>
      <c r="N374" s="102">
        <v>49.318269145200048</v>
      </c>
      <c r="O374" s="102">
        <v>7.0864000000000003</v>
      </c>
      <c r="P374" s="102">
        <v>2.3643000000000001</v>
      </c>
      <c r="Q374" s="102">
        <v>16.9689573432</v>
      </c>
      <c r="R374" s="102">
        <v>59.006250000000009</v>
      </c>
      <c r="S374" s="102">
        <v>1219.7902066389772</v>
      </c>
      <c r="T374" s="102"/>
    </row>
    <row r="375" spans="1:20" ht="15" x14ac:dyDescent="0.25">
      <c r="A375" s="102" t="s">
        <v>549</v>
      </c>
      <c r="B375" s="102">
        <v>623.52569599999993</v>
      </c>
      <c r="C375" s="102">
        <v>240.90957599999999</v>
      </c>
      <c r="D375" s="102">
        <v>3.8889740000000002</v>
      </c>
      <c r="E375" s="102">
        <v>10.510202999999999</v>
      </c>
      <c r="F375" s="102">
        <v>68.916194999999988</v>
      </c>
      <c r="G375" s="102">
        <v>15.127108999999999</v>
      </c>
      <c r="H375" s="102">
        <v>0</v>
      </c>
      <c r="I375" s="102">
        <v>1.2671540000000001</v>
      </c>
      <c r="J375" s="102">
        <v>4</v>
      </c>
      <c r="K375" s="102">
        <v>19.549643763635757</v>
      </c>
      <c r="L375" s="102">
        <v>1.1301358444</v>
      </c>
      <c r="M375" s="102">
        <v>3.0542649918000002</v>
      </c>
      <c r="N375" s="102">
        <v>50.818802193000046</v>
      </c>
      <c r="O375" s="102">
        <v>26.799186304399996</v>
      </c>
      <c r="P375" s="102">
        <v>0</v>
      </c>
      <c r="Q375" s="102">
        <v>4.0576805387999997</v>
      </c>
      <c r="R375" s="102">
        <v>18.882000000000001</v>
      </c>
      <c r="S375" s="102">
        <v>747.81740963603568</v>
      </c>
      <c r="T375" s="102"/>
    </row>
    <row r="376" spans="1:20" ht="15" x14ac:dyDescent="0.25">
      <c r="A376" s="102" t="s">
        <v>550</v>
      </c>
      <c r="B376" s="102">
        <v>883.95545299999981</v>
      </c>
      <c r="C376" s="102">
        <v>363.7876169999999</v>
      </c>
      <c r="D376" s="102">
        <v>0</v>
      </c>
      <c r="E376" s="102">
        <v>16.067962000000001</v>
      </c>
      <c r="F376" s="102">
        <v>86.621829000000005</v>
      </c>
      <c r="G376" s="102">
        <v>9.5322009999999988</v>
      </c>
      <c r="H376" s="102">
        <v>2</v>
      </c>
      <c r="I376" s="102">
        <v>3.8544420000000001</v>
      </c>
      <c r="J376" s="102">
        <v>13</v>
      </c>
      <c r="K376" s="102">
        <v>30.350022520214548</v>
      </c>
      <c r="L376" s="102">
        <v>0</v>
      </c>
      <c r="M376" s="102">
        <v>4.6693497572000009</v>
      </c>
      <c r="N376" s="102">
        <v>63.87493670460006</v>
      </c>
      <c r="O376" s="102">
        <v>16.887247291600001</v>
      </c>
      <c r="P376" s="102">
        <v>4.7286000000000001</v>
      </c>
      <c r="Q376" s="102">
        <v>12.3426941724</v>
      </c>
      <c r="R376" s="102">
        <v>61.366500000000009</v>
      </c>
      <c r="S376" s="102">
        <v>1078.1748034460145</v>
      </c>
      <c r="T376" s="102"/>
    </row>
    <row r="377" spans="1:20" ht="15" x14ac:dyDescent="0.25">
      <c r="A377" s="102" t="s">
        <v>551</v>
      </c>
      <c r="B377" s="102">
        <v>1222.3420760000001</v>
      </c>
      <c r="C377" s="102">
        <v>399.99646899999999</v>
      </c>
      <c r="D377" s="102">
        <v>0</v>
      </c>
      <c r="E377" s="102">
        <v>18.178163999999999</v>
      </c>
      <c r="F377" s="102">
        <v>161.50743800000001</v>
      </c>
      <c r="G377" s="102">
        <v>6.2078569999999997</v>
      </c>
      <c r="H377" s="102">
        <v>6</v>
      </c>
      <c r="I377" s="102">
        <v>7</v>
      </c>
      <c r="J377" s="102">
        <v>24.453631000000001</v>
      </c>
      <c r="K377" s="102">
        <v>27.4850438205467</v>
      </c>
      <c r="L377" s="102">
        <v>0</v>
      </c>
      <c r="M377" s="102">
        <v>5.2825744584000018</v>
      </c>
      <c r="N377" s="102">
        <v>119.09558478119963</v>
      </c>
      <c r="O377" s="102">
        <v>10.9978394612</v>
      </c>
      <c r="P377" s="102">
        <v>14.1858</v>
      </c>
      <c r="Q377" s="102">
        <v>22.415400000000002</v>
      </c>
      <c r="R377" s="102">
        <v>115.43336513550003</v>
      </c>
      <c r="S377" s="102">
        <v>1537.2376836568465</v>
      </c>
      <c r="T377" s="102"/>
    </row>
    <row r="378" spans="1:20" ht="15" x14ac:dyDescent="0.25">
      <c r="A378" s="102" t="s">
        <v>552</v>
      </c>
      <c r="B378" s="102">
        <v>1169.7752409999998</v>
      </c>
      <c r="C378" s="102">
        <v>103.64462399999998</v>
      </c>
      <c r="D378" s="102">
        <v>3</v>
      </c>
      <c r="E378" s="102">
        <v>10</v>
      </c>
      <c r="F378" s="102">
        <v>98.530037999999976</v>
      </c>
      <c r="G378" s="102">
        <v>10.213018</v>
      </c>
      <c r="H378" s="102">
        <v>0</v>
      </c>
      <c r="I378" s="102">
        <v>1.473373</v>
      </c>
      <c r="J378" s="102">
        <v>5</v>
      </c>
      <c r="K378" s="102">
        <v>1.9082294816375274</v>
      </c>
      <c r="L378" s="102">
        <v>0.87180000000000013</v>
      </c>
      <c r="M378" s="102">
        <v>2.9060000000000001</v>
      </c>
      <c r="N378" s="102">
        <v>72.656050021199988</v>
      </c>
      <c r="O378" s="102">
        <v>18.093382688799998</v>
      </c>
      <c r="P378" s="102">
        <v>0</v>
      </c>
      <c r="Q378" s="102">
        <v>4.7180350206000004</v>
      </c>
      <c r="R378" s="102">
        <v>23.602500000000003</v>
      </c>
      <c r="S378" s="102">
        <v>1294.5312382122374</v>
      </c>
      <c r="T378" s="102"/>
    </row>
    <row r="379" spans="1:20" ht="15" x14ac:dyDescent="0.25">
      <c r="A379" s="102" t="s">
        <v>553</v>
      </c>
      <c r="B379" s="102">
        <v>3037.5006820000012</v>
      </c>
      <c r="C379" s="102">
        <v>1117.8651339999994</v>
      </c>
      <c r="D379" s="102">
        <v>46.476746000000006</v>
      </c>
      <c r="E379" s="102">
        <v>51.481986999999997</v>
      </c>
      <c r="F379" s="102">
        <v>182.98306400000004</v>
      </c>
      <c r="G379" s="102">
        <v>18.423586</v>
      </c>
      <c r="H379" s="102">
        <v>3</v>
      </c>
      <c r="I379" s="102">
        <v>16.593023000000002</v>
      </c>
      <c r="J379" s="102">
        <v>43.863522000000003</v>
      </c>
      <c r="K379" s="102">
        <v>84.376468536659743</v>
      </c>
      <c r="L379" s="102">
        <v>13.506142387600001</v>
      </c>
      <c r="M379" s="102">
        <v>14.960665422200002</v>
      </c>
      <c r="N379" s="102">
        <v>134.93171139359967</v>
      </c>
      <c r="O379" s="102">
        <v>32.6392249576</v>
      </c>
      <c r="P379" s="102">
        <v>7.0929000000000002</v>
      </c>
      <c r="Q379" s="102">
        <v>53.134178250599994</v>
      </c>
      <c r="R379" s="102">
        <v>207.05775560099988</v>
      </c>
      <c r="S379" s="102">
        <v>3585.1997285492607</v>
      </c>
      <c r="T379" s="102"/>
    </row>
    <row r="380" spans="1:20" ht="15" x14ac:dyDescent="0.25">
      <c r="A380" s="102" t="s">
        <v>554</v>
      </c>
      <c r="B380" s="102">
        <v>4042.892885000012</v>
      </c>
      <c r="C380" s="102">
        <v>937.12508899999978</v>
      </c>
      <c r="D380" s="102">
        <v>122.44879700000006</v>
      </c>
      <c r="E380" s="102">
        <v>46.276812999999983</v>
      </c>
      <c r="F380" s="102">
        <v>329.59638299999989</v>
      </c>
      <c r="G380" s="102">
        <v>19.626504999999998</v>
      </c>
      <c r="H380" s="102">
        <v>8</v>
      </c>
      <c r="I380" s="102">
        <v>8.6929929999999995</v>
      </c>
      <c r="J380" s="102">
        <v>41.376266000000001</v>
      </c>
      <c r="K380" s="102">
        <v>44.231175853729511</v>
      </c>
      <c r="L380" s="102">
        <v>35.583620408200019</v>
      </c>
      <c r="M380" s="102">
        <v>13.4480418578</v>
      </c>
      <c r="N380" s="102">
        <v>243.04437282420074</v>
      </c>
      <c r="O380" s="102">
        <v>34.770316257999994</v>
      </c>
      <c r="P380" s="102">
        <v>18.914400000000001</v>
      </c>
      <c r="Q380" s="102">
        <v>27.836702184600004</v>
      </c>
      <c r="R380" s="102">
        <v>195.31666365299986</v>
      </c>
      <c r="S380" s="102">
        <v>4656.0381780395419</v>
      </c>
      <c r="T380" s="102"/>
    </row>
    <row r="381" spans="1:20" ht="15" x14ac:dyDescent="0.25">
      <c r="A381" s="102" t="s">
        <v>555</v>
      </c>
      <c r="B381" s="102">
        <v>1721.0389719999998</v>
      </c>
      <c r="C381" s="102">
        <v>449.31261300000011</v>
      </c>
      <c r="D381" s="102">
        <v>74.538559000000006</v>
      </c>
      <c r="E381" s="102">
        <v>34.093255000000006</v>
      </c>
      <c r="F381" s="102">
        <v>87.177753999999979</v>
      </c>
      <c r="G381" s="102">
        <v>13.260066999999999</v>
      </c>
      <c r="H381" s="102">
        <v>1.1845760000000001</v>
      </c>
      <c r="I381" s="102">
        <v>10</v>
      </c>
      <c r="J381" s="102">
        <v>13.810545000000001</v>
      </c>
      <c r="K381" s="102">
        <v>23.854046808522789</v>
      </c>
      <c r="L381" s="102">
        <v>21.66090524540002</v>
      </c>
      <c r="M381" s="102">
        <v>9.9074999030000015</v>
      </c>
      <c r="N381" s="102">
        <v>64.284875799600059</v>
      </c>
      <c r="O381" s="102">
        <v>23.491534697199995</v>
      </c>
      <c r="P381" s="102">
        <v>2.8006930368000003</v>
      </c>
      <c r="Q381" s="102">
        <v>32.022000000000006</v>
      </c>
      <c r="R381" s="102">
        <v>65.192677672500011</v>
      </c>
      <c r="S381" s="102">
        <v>1964.2532051630228</v>
      </c>
      <c r="T381" s="102"/>
    </row>
    <row r="382" spans="1:20" ht="15" x14ac:dyDescent="0.25">
      <c r="A382" s="102" t="s">
        <v>556</v>
      </c>
      <c r="B382" s="102">
        <v>1079.0512740000006</v>
      </c>
      <c r="C382" s="102">
        <v>1039.8198660000028</v>
      </c>
      <c r="D382" s="102">
        <v>0.33775100000000002</v>
      </c>
      <c r="E382" s="102">
        <v>11.406571</v>
      </c>
      <c r="F382" s="102">
        <v>166.820571</v>
      </c>
      <c r="G382" s="102">
        <v>10.696348</v>
      </c>
      <c r="H382" s="102">
        <v>2.86</v>
      </c>
      <c r="I382" s="102">
        <v>15.895325000000001</v>
      </c>
      <c r="J382" s="102">
        <v>6.5700389999999995</v>
      </c>
      <c r="K382" s="102">
        <v>205.02787605820444</v>
      </c>
      <c r="L382" s="102">
        <v>9.8150440600000013E-2</v>
      </c>
      <c r="M382" s="102">
        <v>3.3147495326</v>
      </c>
      <c r="N382" s="102">
        <v>123.01348905539963</v>
      </c>
      <c r="O382" s="102">
        <v>18.949650116799997</v>
      </c>
      <c r="P382" s="102">
        <v>6.7618980000000004</v>
      </c>
      <c r="Q382" s="102">
        <v>50.900009714999996</v>
      </c>
      <c r="R382" s="102">
        <v>31.013869099500006</v>
      </c>
      <c r="S382" s="102">
        <v>1518.1309660181046</v>
      </c>
      <c r="T382" s="102"/>
    </row>
    <row r="383" spans="1:20" ht="15" x14ac:dyDescent="0.25">
      <c r="A383" s="102" t="s">
        <v>557</v>
      </c>
      <c r="B383" s="102">
        <v>1587.7899370000025</v>
      </c>
      <c r="C383" s="102">
        <v>823.94752699999992</v>
      </c>
      <c r="D383" s="102">
        <v>0</v>
      </c>
      <c r="E383" s="102">
        <v>5.7272730000000003</v>
      </c>
      <c r="F383" s="102">
        <v>169.13621099999997</v>
      </c>
      <c r="G383" s="102">
        <v>2.875051</v>
      </c>
      <c r="H383" s="102">
        <v>1</v>
      </c>
      <c r="I383" s="102">
        <v>10.464646</v>
      </c>
      <c r="J383" s="102">
        <v>15.180575999999999</v>
      </c>
      <c r="K383" s="102">
        <v>86.336968021881376</v>
      </c>
      <c r="L383" s="102">
        <v>0</v>
      </c>
      <c r="M383" s="102">
        <v>1.6643455338000002</v>
      </c>
      <c r="N383" s="102">
        <v>124.72104199139963</v>
      </c>
      <c r="O383" s="102">
        <v>5.0934403516000009</v>
      </c>
      <c r="P383" s="102">
        <v>2.3643000000000001</v>
      </c>
      <c r="Q383" s="102">
        <v>33.509889421200008</v>
      </c>
      <c r="R383" s="102">
        <v>71.659909008000014</v>
      </c>
      <c r="S383" s="102">
        <v>1913.1398313278835</v>
      </c>
      <c r="T383" s="102"/>
    </row>
    <row r="384" spans="1:20" ht="15" x14ac:dyDescent="0.25">
      <c r="A384" s="102" t="s">
        <v>558</v>
      </c>
      <c r="B384" s="102">
        <v>1361.7668600000009</v>
      </c>
      <c r="C384" s="102">
        <v>1146.0293709999994</v>
      </c>
      <c r="D384" s="102">
        <v>0</v>
      </c>
      <c r="E384" s="102">
        <v>43.54902899999999</v>
      </c>
      <c r="F384" s="102">
        <v>143.11280699999998</v>
      </c>
      <c r="G384" s="102">
        <v>22.725168999999998</v>
      </c>
      <c r="H384" s="102">
        <v>1.5730330000000001</v>
      </c>
      <c r="I384" s="102">
        <v>49.258426</v>
      </c>
      <c r="J384" s="102">
        <v>24.023146000000004</v>
      </c>
      <c r="K384" s="102">
        <v>207.05488307564542</v>
      </c>
      <c r="L384" s="102">
        <v>0</v>
      </c>
      <c r="M384" s="102">
        <v>12.6553478274</v>
      </c>
      <c r="N384" s="102">
        <v>105.53138388179977</v>
      </c>
      <c r="O384" s="102">
        <v>40.259909400399991</v>
      </c>
      <c r="P384" s="102">
        <v>3.7191219219000002</v>
      </c>
      <c r="Q384" s="102">
        <v>157.73533173720011</v>
      </c>
      <c r="R384" s="102">
        <v>113.40126069300001</v>
      </c>
      <c r="S384" s="102">
        <v>2002.1240985373461</v>
      </c>
      <c r="T384" s="102"/>
    </row>
    <row r="385" spans="1:20" ht="15" x14ac:dyDescent="0.25">
      <c r="A385" s="102" t="s">
        <v>559</v>
      </c>
      <c r="B385" s="102">
        <v>1527.6013889999983</v>
      </c>
      <c r="C385" s="102">
        <v>1438.1954130000015</v>
      </c>
      <c r="D385" s="102">
        <v>1</v>
      </c>
      <c r="E385" s="102">
        <v>32</v>
      </c>
      <c r="F385" s="102">
        <v>107.24574699999999</v>
      </c>
      <c r="G385" s="102">
        <v>17.005747</v>
      </c>
      <c r="H385" s="102">
        <v>1</v>
      </c>
      <c r="I385" s="102">
        <v>9.8620689999999982</v>
      </c>
      <c r="J385" s="102">
        <v>13.210574999999999</v>
      </c>
      <c r="K385" s="102">
        <v>273.7791209218791</v>
      </c>
      <c r="L385" s="102">
        <v>0.29060000000000002</v>
      </c>
      <c r="M385" s="102">
        <v>9.2992000000000044</v>
      </c>
      <c r="N385" s="102">
        <v>79.083013837799996</v>
      </c>
      <c r="O385" s="102">
        <v>30.127381385199996</v>
      </c>
      <c r="P385" s="102">
        <v>2.3643000000000001</v>
      </c>
      <c r="Q385" s="102">
        <v>31.580317351800005</v>
      </c>
      <c r="R385" s="102">
        <v>62.360519287500011</v>
      </c>
      <c r="S385" s="102">
        <v>2016.4858417841774</v>
      </c>
      <c r="T385" s="102"/>
    </row>
    <row r="386" spans="1:20" ht="15" x14ac:dyDescent="0.25">
      <c r="A386" s="102" t="s">
        <v>560</v>
      </c>
      <c r="B386" s="102">
        <v>729.45860600000037</v>
      </c>
      <c r="C386" s="102">
        <v>653.6122059999999</v>
      </c>
      <c r="D386" s="102">
        <v>0</v>
      </c>
      <c r="E386" s="102">
        <v>16.127862999999998</v>
      </c>
      <c r="F386" s="102">
        <v>100.847661</v>
      </c>
      <c r="G386" s="102">
        <v>4.4746570000000006</v>
      </c>
      <c r="H386" s="102">
        <v>0.20013300000000001</v>
      </c>
      <c r="I386" s="102">
        <v>6.5212919999999999</v>
      </c>
      <c r="J386" s="102">
        <v>7.631087</v>
      </c>
      <c r="K386" s="102">
        <v>118.69109739050937</v>
      </c>
      <c r="L386" s="102">
        <v>0</v>
      </c>
      <c r="M386" s="102">
        <v>4.6867569878000017</v>
      </c>
      <c r="N386" s="102">
        <v>74.365065221399988</v>
      </c>
      <c r="O386" s="102">
        <v>7.9273023412000008</v>
      </c>
      <c r="P386" s="102">
        <v>0.47317445190000001</v>
      </c>
      <c r="Q386" s="102">
        <v>20.882481242400001</v>
      </c>
      <c r="R386" s="102">
        <v>36.022546183500005</v>
      </c>
      <c r="S386" s="102">
        <v>992.50702981870973</v>
      </c>
      <c r="T386" s="102"/>
    </row>
    <row r="387" spans="1:20" ht="15" x14ac:dyDescent="0.25">
      <c r="A387" s="102" t="s">
        <v>561</v>
      </c>
      <c r="B387" s="102">
        <v>1504.0648930000009</v>
      </c>
      <c r="C387" s="102">
        <v>315.70995700000014</v>
      </c>
      <c r="D387" s="102">
        <v>17.968926</v>
      </c>
      <c r="E387" s="102">
        <v>24.655368000000003</v>
      </c>
      <c r="F387" s="102">
        <v>90.581559999999982</v>
      </c>
      <c r="G387" s="102">
        <v>5.4166670000000003</v>
      </c>
      <c r="H387" s="102">
        <v>0</v>
      </c>
      <c r="I387" s="102">
        <v>9.6862750000000002</v>
      </c>
      <c r="J387" s="102">
        <v>8.0933010000000003</v>
      </c>
      <c r="K387" s="102">
        <v>13.287271570234712</v>
      </c>
      <c r="L387" s="102">
        <v>5.2217698956000014</v>
      </c>
      <c r="M387" s="102">
        <v>7.1648499408000035</v>
      </c>
      <c r="N387" s="102">
        <v>66.794842344000017</v>
      </c>
      <c r="O387" s="102">
        <v>9.5961672571999994</v>
      </c>
      <c r="P387" s="102">
        <v>0</v>
      </c>
      <c r="Q387" s="102">
        <v>31.017389805000004</v>
      </c>
      <c r="R387" s="102">
        <v>38.204427370500007</v>
      </c>
      <c r="S387" s="102">
        <v>1675.3516111833355</v>
      </c>
      <c r="T387" s="102"/>
    </row>
    <row r="388" spans="1:20" ht="15" x14ac:dyDescent="0.25">
      <c r="A388" s="102" t="s">
        <v>562</v>
      </c>
      <c r="B388" s="102">
        <v>1867.2616489999973</v>
      </c>
      <c r="C388" s="102">
        <v>834.51509199999998</v>
      </c>
      <c r="D388" s="102">
        <v>12.629384</v>
      </c>
      <c r="E388" s="102">
        <v>48.631718000000006</v>
      </c>
      <c r="F388" s="102">
        <v>162.76178800000005</v>
      </c>
      <c r="G388" s="102">
        <v>16.506864</v>
      </c>
      <c r="H388" s="102">
        <v>0</v>
      </c>
      <c r="I388" s="102">
        <v>13.053732</v>
      </c>
      <c r="J388" s="102">
        <v>26.579124</v>
      </c>
      <c r="K388" s="102">
        <v>76.814374727305548</v>
      </c>
      <c r="L388" s="102">
        <v>3.6700989904000001</v>
      </c>
      <c r="M388" s="102">
        <v>14.132377250799996</v>
      </c>
      <c r="N388" s="102">
        <v>120.02054247119976</v>
      </c>
      <c r="O388" s="102">
        <v>29.243560262399996</v>
      </c>
      <c r="P388" s="102">
        <v>0</v>
      </c>
      <c r="Q388" s="102">
        <v>41.800660610399994</v>
      </c>
      <c r="R388" s="102">
        <v>125.46675484200001</v>
      </c>
      <c r="S388" s="102">
        <v>2278.4100181545027</v>
      </c>
      <c r="T388" s="102"/>
    </row>
    <row r="389" spans="1:20" ht="15" x14ac:dyDescent="0.25">
      <c r="A389" s="102" t="s">
        <v>563</v>
      </c>
      <c r="B389" s="102">
        <v>4143.9077380000035</v>
      </c>
      <c r="C389" s="102">
        <v>1508.7291720000012</v>
      </c>
      <c r="D389" s="102">
        <v>281.08516400000002</v>
      </c>
      <c r="E389" s="102">
        <v>98.764049000000014</v>
      </c>
      <c r="F389" s="102">
        <v>279.570899</v>
      </c>
      <c r="G389" s="102">
        <v>27.856790999999998</v>
      </c>
      <c r="H389" s="102">
        <v>2.923556</v>
      </c>
      <c r="I389" s="102">
        <v>26.583683000000001</v>
      </c>
      <c r="J389" s="102">
        <v>65.730485000000002</v>
      </c>
      <c r="K389" s="102">
        <v>112.28614822922417</v>
      </c>
      <c r="L389" s="102">
        <v>81.683348658399737</v>
      </c>
      <c r="M389" s="102">
        <v>28.700832639400037</v>
      </c>
      <c r="N389" s="102">
        <v>206.15558092260031</v>
      </c>
      <c r="O389" s="102">
        <v>49.351090935599991</v>
      </c>
      <c r="P389" s="102">
        <v>6.9121634508000005</v>
      </c>
      <c r="Q389" s="102">
        <v>85.126269702600013</v>
      </c>
      <c r="R389" s="102">
        <v>310.28075444249987</v>
      </c>
      <c r="S389" s="102">
        <v>5024.4039269811274</v>
      </c>
      <c r="T389" s="102"/>
    </row>
    <row r="390" spans="1:20" ht="15" x14ac:dyDescent="0.25">
      <c r="A390" s="102" t="s">
        <v>564</v>
      </c>
      <c r="B390" s="102">
        <v>1965.0165639999987</v>
      </c>
      <c r="C390" s="102">
        <v>742.94655599999987</v>
      </c>
      <c r="D390" s="102">
        <v>2</v>
      </c>
      <c r="E390" s="102">
        <v>34.195758999999995</v>
      </c>
      <c r="F390" s="102">
        <v>101.31706899999999</v>
      </c>
      <c r="G390" s="102">
        <v>10.614939000000001</v>
      </c>
      <c r="H390" s="102">
        <v>0</v>
      </c>
      <c r="I390" s="102">
        <v>13.886265000000002</v>
      </c>
      <c r="J390" s="102">
        <v>23.236131</v>
      </c>
      <c r="K390" s="102">
        <v>57.531954561306819</v>
      </c>
      <c r="L390" s="102">
        <v>0.58120000000000005</v>
      </c>
      <c r="M390" s="102">
        <v>9.9372875654000019</v>
      </c>
      <c r="N390" s="102">
        <v>74.711206680599972</v>
      </c>
      <c r="O390" s="102">
        <v>18.805425932399995</v>
      </c>
      <c r="P390" s="102">
        <v>0</v>
      </c>
      <c r="Q390" s="102">
        <v>44.466597782999997</v>
      </c>
      <c r="R390" s="102">
        <v>109.68615638550001</v>
      </c>
      <c r="S390" s="102">
        <v>2280.7363929082053</v>
      </c>
      <c r="T390" s="102"/>
    </row>
    <row r="391" spans="1:20" ht="15" x14ac:dyDescent="0.25">
      <c r="A391" s="102" t="s">
        <v>565</v>
      </c>
      <c r="B391" s="102">
        <v>1564.0021639999995</v>
      </c>
      <c r="C391" s="102">
        <v>624.98170100000061</v>
      </c>
      <c r="D391" s="102">
        <v>2.205152</v>
      </c>
      <c r="E391" s="102">
        <v>34.202005</v>
      </c>
      <c r="F391" s="102">
        <v>175.94043700000003</v>
      </c>
      <c r="G391" s="102">
        <v>15.879653000000001</v>
      </c>
      <c r="H391" s="102">
        <v>0.10596700000000001</v>
      </c>
      <c r="I391" s="102">
        <v>12.215202</v>
      </c>
      <c r="J391" s="102">
        <v>16.155656</v>
      </c>
      <c r="K391" s="102">
        <v>51.341408349305155</v>
      </c>
      <c r="L391" s="102">
        <v>0.64081717120000004</v>
      </c>
      <c r="M391" s="102">
        <v>9.9391026530000026</v>
      </c>
      <c r="N391" s="102">
        <v>129.73847824379965</v>
      </c>
      <c r="O391" s="102">
        <v>28.132393254799997</v>
      </c>
      <c r="P391" s="102">
        <v>0.2505377781</v>
      </c>
      <c r="Q391" s="102">
        <v>39.115519844399998</v>
      </c>
      <c r="R391" s="102">
        <v>76.262774148000005</v>
      </c>
      <c r="S391" s="102">
        <v>1899.4231954426043</v>
      </c>
      <c r="T391" s="102"/>
    </row>
    <row r="392" spans="1:20" ht="15" x14ac:dyDescent="0.25">
      <c r="A392" s="102" t="s">
        <v>566</v>
      </c>
      <c r="B392" s="102">
        <v>1157.7742679999999</v>
      </c>
      <c r="C392" s="102">
        <v>304.69697099999991</v>
      </c>
      <c r="D392" s="102">
        <v>14.103475999999999</v>
      </c>
      <c r="E392" s="102">
        <v>26.087430000000001</v>
      </c>
      <c r="F392" s="102">
        <v>67.923692000000017</v>
      </c>
      <c r="G392" s="102">
        <v>7.1975920000000002</v>
      </c>
      <c r="H392" s="102">
        <v>0</v>
      </c>
      <c r="I392" s="102">
        <v>4.8054239999999995</v>
      </c>
      <c r="J392" s="102">
        <v>6.8041130000000001</v>
      </c>
      <c r="K392" s="102">
        <v>16.274623354278141</v>
      </c>
      <c r="L392" s="102">
        <v>4.0984701256000005</v>
      </c>
      <c r="M392" s="102">
        <v>7.5810071580000047</v>
      </c>
      <c r="N392" s="102">
        <v>50.086930480800042</v>
      </c>
      <c r="O392" s="102">
        <v>12.7512539872</v>
      </c>
      <c r="P392" s="102">
        <v>0</v>
      </c>
      <c r="Q392" s="102">
        <v>15.387928732799999</v>
      </c>
      <c r="R392" s="102">
        <v>32.118815416500006</v>
      </c>
      <c r="S392" s="102">
        <v>1296.073297255178</v>
      </c>
      <c r="T392" s="102"/>
    </row>
    <row r="393" spans="1:20" ht="15" x14ac:dyDescent="0.25">
      <c r="A393" s="102" t="s">
        <v>567</v>
      </c>
      <c r="B393" s="102">
        <v>3883.1303420000022</v>
      </c>
      <c r="C393" s="102">
        <v>1041.421617</v>
      </c>
      <c r="D393" s="102">
        <v>34.66424099999999</v>
      </c>
      <c r="E393" s="102">
        <v>90.709420000000009</v>
      </c>
      <c r="F393" s="102">
        <v>305.08419200000009</v>
      </c>
      <c r="G393" s="102">
        <v>30.319834</v>
      </c>
      <c r="H393" s="102">
        <v>2</v>
      </c>
      <c r="I393" s="102">
        <v>23.198395000000001</v>
      </c>
      <c r="J393" s="102">
        <v>41.027951000000009</v>
      </c>
      <c r="K393" s="102">
        <v>57.323147869087002</v>
      </c>
      <c r="L393" s="102">
        <v>10.073428434600004</v>
      </c>
      <c r="M393" s="102">
        <v>26.360157452000035</v>
      </c>
      <c r="N393" s="102">
        <v>224.9690831808004</v>
      </c>
      <c r="O393" s="102">
        <v>53.714617914399994</v>
      </c>
      <c r="P393" s="102">
        <v>4.7286000000000001</v>
      </c>
      <c r="Q393" s="102">
        <v>74.285900468999998</v>
      </c>
      <c r="R393" s="102">
        <v>193.67244269549985</v>
      </c>
      <c r="S393" s="102">
        <v>4528.2577200153892</v>
      </c>
      <c r="T393" s="102"/>
    </row>
    <row r="394" spans="1:20" ht="15" x14ac:dyDescent="0.25">
      <c r="A394" s="102" t="s">
        <v>568</v>
      </c>
      <c r="B394" s="102">
        <v>1680.3065379999987</v>
      </c>
      <c r="C394" s="102">
        <v>392.98460499999982</v>
      </c>
      <c r="D394" s="102">
        <v>3</v>
      </c>
      <c r="E394" s="102">
        <v>16.066704999999999</v>
      </c>
      <c r="F394" s="102">
        <v>158.655169</v>
      </c>
      <c r="G394" s="102">
        <v>9.4333410000000004</v>
      </c>
      <c r="H394" s="102">
        <v>1</v>
      </c>
      <c r="I394" s="102">
        <v>10.191344000000001</v>
      </c>
      <c r="J394" s="102">
        <v>11.948129</v>
      </c>
      <c r="K394" s="102">
        <v>18.563481253967815</v>
      </c>
      <c r="L394" s="102">
        <v>0.87180000000000013</v>
      </c>
      <c r="M394" s="102">
        <v>4.6689844730000001</v>
      </c>
      <c r="N394" s="102">
        <v>116.99232162059968</v>
      </c>
      <c r="O394" s="102">
        <v>16.7121069156</v>
      </c>
      <c r="P394" s="102">
        <v>2.3643000000000001</v>
      </c>
      <c r="Q394" s="102">
        <v>32.634721756800005</v>
      </c>
      <c r="R394" s="102">
        <v>56.401142944500009</v>
      </c>
      <c r="S394" s="102">
        <v>1929.5153969644662</v>
      </c>
      <c r="T394" s="102"/>
    </row>
    <row r="395" spans="1:20" ht="15" x14ac:dyDescent="0.25">
      <c r="A395" s="102" t="s">
        <v>569</v>
      </c>
      <c r="B395" s="102">
        <v>1544.952927</v>
      </c>
      <c r="C395" s="102">
        <v>723.73089999999877</v>
      </c>
      <c r="D395" s="102">
        <v>1</v>
      </c>
      <c r="E395" s="102">
        <v>33.108829</v>
      </c>
      <c r="F395" s="102">
        <v>146.47977600000004</v>
      </c>
      <c r="G395" s="102">
        <v>11.509337</v>
      </c>
      <c r="H395" s="102">
        <v>1</v>
      </c>
      <c r="I395" s="102">
        <v>12.092023000000001</v>
      </c>
      <c r="J395" s="102">
        <v>12.887840999999998</v>
      </c>
      <c r="K395" s="102">
        <v>68.899352888637694</v>
      </c>
      <c r="L395" s="102">
        <v>0.29060000000000002</v>
      </c>
      <c r="M395" s="102">
        <v>9.6214257074000056</v>
      </c>
      <c r="N395" s="102">
        <v>108.01418682239978</v>
      </c>
      <c r="O395" s="102">
        <v>20.3899414292</v>
      </c>
      <c r="P395" s="102">
        <v>2.3643000000000001</v>
      </c>
      <c r="Q395" s="102">
        <v>38.721076050599997</v>
      </c>
      <c r="R395" s="102">
        <v>60.837053440500007</v>
      </c>
      <c r="S395" s="102">
        <v>1854.0908633387376</v>
      </c>
      <c r="T395" s="102"/>
    </row>
    <row r="396" spans="1:20" ht="15" x14ac:dyDescent="0.25">
      <c r="A396" s="102" t="s">
        <v>570</v>
      </c>
      <c r="B396" s="102">
        <v>609.64822400000173</v>
      </c>
      <c r="C396" s="102">
        <v>272.1814149999999</v>
      </c>
      <c r="D396" s="102">
        <v>0</v>
      </c>
      <c r="E396" s="102">
        <v>15</v>
      </c>
      <c r="F396" s="102">
        <v>49.565931999999997</v>
      </c>
      <c r="G396" s="102">
        <v>0.86</v>
      </c>
      <c r="H396" s="102">
        <v>1.72</v>
      </c>
      <c r="I396" s="102">
        <v>7.8699519999999996</v>
      </c>
      <c r="J396" s="102">
        <v>4.2296209999999999</v>
      </c>
      <c r="K396" s="102">
        <v>24.933764737935157</v>
      </c>
      <c r="L396" s="102">
        <v>0</v>
      </c>
      <c r="M396" s="102">
        <v>4.3590000000000009</v>
      </c>
      <c r="N396" s="102">
        <v>36.549918256800019</v>
      </c>
      <c r="O396" s="102">
        <v>1.523576</v>
      </c>
      <c r="P396" s="102">
        <v>4.0665960000000005</v>
      </c>
      <c r="Q396" s="102">
        <v>25.201160294400001</v>
      </c>
      <c r="R396" s="102">
        <v>19.965925930500003</v>
      </c>
      <c r="S396" s="102">
        <v>726.24816521963692</v>
      </c>
      <c r="T396" s="102"/>
    </row>
    <row r="397" spans="1:20" ht="15" x14ac:dyDescent="0.25">
      <c r="A397" s="102" t="s">
        <v>571</v>
      </c>
      <c r="B397" s="102">
        <v>4207.515813</v>
      </c>
      <c r="C397" s="102">
        <v>436.47455699999989</v>
      </c>
      <c r="D397" s="102">
        <v>101.00535000000002</v>
      </c>
      <c r="E397" s="102">
        <v>50.873562999999997</v>
      </c>
      <c r="F397" s="102">
        <v>236.74046199999998</v>
      </c>
      <c r="G397" s="102">
        <v>13.435435</v>
      </c>
      <c r="H397" s="102">
        <v>2.8908049999999998</v>
      </c>
      <c r="I397" s="102">
        <v>12.925714000000001</v>
      </c>
      <c r="J397" s="102">
        <v>48.525565000000007</v>
      </c>
      <c r="K397" s="102">
        <v>9.2814674968382391</v>
      </c>
      <c r="L397" s="102">
        <v>29.352154710000054</v>
      </c>
      <c r="M397" s="102">
        <v>14.783857407799998</v>
      </c>
      <c r="N397" s="102">
        <v>174.57241667879995</v>
      </c>
      <c r="O397" s="102">
        <v>23.802216645999994</v>
      </c>
      <c r="P397" s="102">
        <v>6.8347302615000007</v>
      </c>
      <c r="Q397" s="102">
        <v>41.390721370800001</v>
      </c>
      <c r="R397" s="102">
        <v>229.06492958249979</v>
      </c>
      <c r="S397" s="102">
        <v>4736.5983071542378</v>
      </c>
      <c r="T397" s="102"/>
    </row>
    <row r="398" spans="1:20" ht="15" x14ac:dyDescent="0.25">
      <c r="A398" s="102" t="s">
        <v>572</v>
      </c>
      <c r="B398" s="102">
        <v>3742.4524199999973</v>
      </c>
      <c r="C398" s="102">
        <v>387.72703500000011</v>
      </c>
      <c r="D398" s="102">
        <v>11.221910000000001</v>
      </c>
      <c r="E398" s="102">
        <v>22.258622000000003</v>
      </c>
      <c r="F398" s="102">
        <v>226.14895800000002</v>
      </c>
      <c r="G398" s="102">
        <v>22.945724999999999</v>
      </c>
      <c r="H398" s="102">
        <v>1</v>
      </c>
      <c r="I398" s="102">
        <v>11.977496</v>
      </c>
      <c r="J398" s="102">
        <v>55.200420000000008</v>
      </c>
      <c r="K398" s="102">
        <v>8.2090084637319656</v>
      </c>
      <c r="L398" s="102">
        <v>3.2610870459999997</v>
      </c>
      <c r="M398" s="102">
        <v>6.4683555532000021</v>
      </c>
      <c r="N398" s="102">
        <v>166.76224162919993</v>
      </c>
      <c r="O398" s="102">
        <v>40.650646409999993</v>
      </c>
      <c r="P398" s="102">
        <v>2.3643000000000001</v>
      </c>
      <c r="Q398" s="102">
        <v>38.354337691200001</v>
      </c>
      <c r="R398" s="102">
        <v>260.57358260999973</v>
      </c>
      <c r="S398" s="102">
        <v>4269.0959794033288</v>
      </c>
      <c r="T398" s="102"/>
    </row>
    <row r="399" spans="1:20" ht="15" x14ac:dyDescent="0.25">
      <c r="A399" s="102" t="s">
        <v>573</v>
      </c>
      <c r="B399" s="102">
        <v>1582.5606480000013</v>
      </c>
      <c r="C399" s="102">
        <v>1550.9700040000018</v>
      </c>
      <c r="D399" s="102">
        <v>19.847953999999998</v>
      </c>
      <c r="E399" s="102">
        <v>3.0233919999999999</v>
      </c>
      <c r="F399" s="102">
        <v>114.37233100000002</v>
      </c>
      <c r="G399" s="102">
        <v>19.432749000000001</v>
      </c>
      <c r="H399" s="102">
        <v>0.15789500000000001</v>
      </c>
      <c r="I399" s="102">
        <v>5</v>
      </c>
      <c r="J399" s="102">
        <v>7</v>
      </c>
      <c r="K399" s="102">
        <v>307.08693733964435</v>
      </c>
      <c r="L399" s="102">
        <v>5.7678154324000008</v>
      </c>
      <c r="M399" s="102">
        <v>0.87859771520000018</v>
      </c>
      <c r="N399" s="102">
        <v>84.338156879399932</v>
      </c>
      <c r="O399" s="102">
        <v>34.427058128399992</v>
      </c>
      <c r="P399" s="102">
        <v>0.37331114850000002</v>
      </c>
      <c r="Q399" s="102">
        <v>16.010999999999999</v>
      </c>
      <c r="R399" s="102">
        <v>33.043500000000002</v>
      </c>
      <c r="S399" s="102">
        <v>2064.4870246435457</v>
      </c>
      <c r="T399" s="102"/>
    </row>
    <row r="400" spans="1:20" ht="15" x14ac:dyDescent="0.25">
      <c r="A400" s="102" t="s">
        <v>574</v>
      </c>
      <c r="B400" s="102">
        <v>828.23927900000012</v>
      </c>
      <c r="C400" s="102">
        <v>228.52680299999994</v>
      </c>
      <c r="D400" s="102">
        <v>0</v>
      </c>
      <c r="E400" s="102">
        <v>11.366279</v>
      </c>
      <c r="F400" s="102">
        <v>54.651161000000002</v>
      </c>
      <c r="G400" s="102">
        <v>1</v>
      </c>
      <c r="H400" s="102">
        <v>0</v>
      </c>
      <c r="I400" s="102">
        <v>1</v>
      </c>
      <c r="J400" s="102">
        <v>10</v>
      </c>
      <c r="K400" s="102">
        <v>12.757806166830486</v>
      </c>
      <c r="L400" s="102">
        <v>0</v>
      </c>
      <c r="M400" s="102">
        <v>3.3030406773999998</v>
      </c>
      <c r="N400" s="102">
        <v>40.29976612140004</v>
      </c>
      <c r="O400" s="102">
        <v>1.7716000000000001</v>
      </c>
      <c r="P400" s="102">
        <v>0</v>
      </c>
      <c r="Q400" s="102">
        <v>3.2021999999999999</v>
      </c>
      <c r="R400" s="102">
        <v>47.205000000000005</v>
      </c>
      <c r="S400" s="102">
        <v>936.77869196563063</v>
      </c>
      <c r="T400" s="102"/>
    </row>
    <row r="401" spans="1:20" ht="15" x14ac:dyDescent="0.25">
      <c r="A401" s="102" t="s">
        <v>575</v>
      </c>
      <c r="B401" s="102">
        <v>1599.8867709999997</v>
      </c>
      <c r="C401" s="102">
        <v>516.566013</v>
      </c>
      <c r="D401" s="102">
        <v>0</v>
      </c>
      <c r="E401" s="102">
        <v>27.093567</v>
      </c>
      <c r="F401" s="102">
        <v>126.25101200000002</v>
      </c>
      <c r="G401" s="102">
        <v>11.021784999999999</v>
      </c>
      <c r="H401" s="102">
        <v>1</v>
      </c>
      <c r="I401" s="102">
        <v>7.4912279999999996</v>
      </c>
      <c r="J401" s="102">
        <v>18</v>
      </c>
      <c r="K401" s="102">
        <v>33.855014215781807</v>
      </c>
      <c r="L401" s="102">
        <v>0</v>
      </c>
      <c r="M401" s="102">
        <v>7.8733905702000042</v>
      </c>
      <c r="N401" s="102">
        <v>93.097496248799899</v>
      </c>
      <c r="O401" s="102">
        <v>19.526194305999997</v>
      </c>
      <c r="P401" s="102">
        <v>2.3643000000000001</v>
      </c>
      <c r="Q401" s="102">
        <v>23.988410301600002</v>
      </c>
      <c r="R401" s="102">
        <v>84.969000000000008</v>
      </c>
      <c r="S401" s="102">
        <v>1865.5605766423814</v>
      </c>
      <c r="T401" s="102"/>
    </row>
    <row r="402" spans="1:20" ht="15" x14ac:dyDescent="0.25">
      <c r="A402" s="102" t="s">
        <v>576</v>
      </c>
      <c r="B402" s="102">
        <v>1490.4183139999998</v>
      </c>
      <c r="C402" s="102">
        <v>407.87047100000018</v>
      </c>
      <c r="D402" s="102">
        <v>0</v>
      </c>
      <c r="E402" s="102">
        <v>38.164771999999999</v>
      </c>
      <c r="F402" s="102">
        <v>108.65132699999999</v>
      </c>
      <c r="G402" s="102">
        <v>8.5878779999999999</v>
      </c>
      <c r="H402" s="102">
        <v>0</v>
      </c>
      <c r="I402" s="102">
        <v>5.0522730000000005</v>
      </c>
      <c r="J402" s="102">
        <v>8.5484849999999994</v>
      </c>
      <c r="K402" s="102">
        <v>22.852482152050626</v>
      </c>
      <c r="L402" s="102">
        <v>0</v>
      </c>
      <c r="M402" s="102">
        <v>11.0906827432</v>
      </c>
      <c r="N402" s="102">
        <v>80.119488529799938</v>
      </c>
      <c r="O402" s="102">
        <v>15.214284664799999</v>
      </c>
      <c r="P402" s="102">
        <v>0</v>
      </c>
      <c r="Q402" s="102">
        <v>16.178388600600002</v>
      </c>
      <c r="R402" s="102">
        <v>40.353123442500006</v>
      </c>
      <c r="S402" s="102">
        <v>1676.2267641329504</v>
      </c>
      <c r="T402" s="102"/>
    </row>
    <row r="403" spans="1:20" ht="15" x14ac:dyDescent="0.25">
      <c r="A403" s="102" t="s">
        <v>577</v>
      </c>
      <c r="B403" s="102">
        <v>2972.6765510000014</v>
      </c>
      <c r="C403" s="102">
        <v>1131.8191400000001</v>
      </c>
      <c r="D403" s="102">
        <v>2</v>
      </c>
      <c r="E403" s="102">
        <v>29.062686999999997</v>
      </c>
      <c r="F403" s="102">
        <v>309.90036199999997</v>
      </c>
      <c r="G403" s="102">
        <v>14.178599</v>
      </c>
      <c r="H403" s="102">
        <v>2.7</v>
      </c>
      <c r="I403" s="102">
        <v>5.9705880000000002</v>
      </c>
      <c r="J403" s="102">
        <v>26.613282999999999</v>
      </c>
      <c r="K403" s="102">
        <v>86.929359056060093</v>
      </c>
      <c r="L403" s="102">
        <v>0.58120000000000005</v>
      </c>
      <c r="M403" s="102">
        <v>8.4456168422000051</v>
      </c>
      <c r="N403" s="102">
        <v>228.52052693880057</v>
      </c>
      <c r="O403" s="102">
        <v>25.118805988399998</v>
      </c>
      <c r="P403" s="102">
        <v>6.38361</v>
      </c>
      <c r="Q403" s="102">
        <v>19.119016893600001</v>
      </c>
      <c r="R403" s="102">
        <v>125.62800240150003</v>
      </c>
      <c r="S403" s="102">
        <v>3473.4026891205622</v>
      </c>
      <c r="T403" s="102"/>
    </row>
    <row r="404" spans="1:20" ht="15" x14ac:dyDescent="0.25">
      <c r="A404" s="102" t="s">
        <v>578</v>
      </c>
      <c r="B404" s="102">
        <v>3899.9995779999776</v>
      </c>
      <c r="C404" s="102">
        <v>395.18345099999999</v>
      </c>
      <c r="D404" s="102">
        <v>3.9494530000000001</v>
      </c>
      <c r="E404" s="102">
        <v>44.144465000000004</v>
      </c>
      <c r="F404" s="102">
        <v>239.3564980000001</v>
      </c>
      <c r="G404" s="102">
        <v>37.582972000000005</v>
      </c>
      <c r="H404" s="102">
        <v>0.303282</v>
      </c>
      <c r="I404" s="102">
        <v>25.632760000000001</v>
      </c>
      <c r="J404" s="102">
        <v>34.763973</v>
      </c>
      <c r="K404" s="102">
        <v>8.4735847094012957</v>
      </c>
      <c r="L404" s="102">
        <v>1.1477110418000001</v>
      </c>
      <c r="M404" s="102">
        <v>12.828381529000007</v>
      </c>
      <c r="N404" s="102">
        <v>176.50148162520003</v>
      </c>
      <c r="O404" s="102">
        <v>66.581993195200013</v>
      </c>
      <c r="P404" s="102">
        <v>0.71704963259999999</v>
      </c>
      <c r="Q404" s="102">
        <v>82.081224071999998</v>
      </c>
      <c r="R404" s="102">
        <v>164.10333454649992</v>
      </c>
      <c r="S404" s="102">
        <v>4412.4343383516789</v>
      </c>
      <c r="T404" s="102"/>
    </row>
    <row r="405" spans="1:20" ht="15" x14ac:dyDescent="0.25">
      <c r="A405" s="102" t="s">
        <v>579</v>
      </c>
      <c r="B405" s="102">
        <v>906.70943000000022</v>
      </c>
      <c r="C405" s="102">
        <v>3</v>
      </c>
      <c r="D405" s="102">
        <v>2.5388890000000002</v>
      </c>
      <c r="E405" s="102">
        <v>10</v>
      </c>
      <c r="F405" s="102">
        <v>12</v>
      </c>
      <c r="G405" s="102">
        <v>1.486189</v>
      </c>
      <c r="H405" s="102">
        <v>0</v>
      </c>
      <c r="I405" s="102">
        <v>3</v>
      </c>
      <c r="J405" s="102">
        <v>11.994475</v>
      </c>
      <c r="K405" s="102">
        <v>1.9653156905265947E-3</v>
      </c>
      <c r="L405" s="102">
        <v>0.73780114340000003</v>
      </c>
      <c r="M405" s="102">
        <v>2.9060000000000001</v>
      </c>
      <c r="N405" s="102">
        <v>8.8488000000000007</v>
      </c>
      <c r="O405" s="102">
        <v>2.6329324324000001</v>
      </c>
      <c r="P405" s="102">
        <v>0</v>
      </c>
      <c r="Q405" s="102">
        <v>9.6066000000000003</v>
      </c>
      <c r="R405" s="102">
        <v>56.619919237500007</v>
      </c>
      <c r="S405" s="102">
        <v>988.06344812899079</v>
      </c>
      <c r="T405" s="102"/>
    </row>
    <row r="406" spans="1:20" ht="15" x14ac:dyDescent="0.25">
      <c r="A406" s="102" t="s">
        <v>580</v>
      </c>
      <c r="B406" s="102">
        <v>3663.1898940000001</v>
      </c>
      <c r="C406" s="102">
        <v>1496.9874560000003</v>
      </c>
      <c r="D406" s="102">
        <v>29.137588999999998</v>
      </c>
      <c r="E406" s="102">
        <v>25.050201000000005</v>
      </c>
      <c r="F406" s="102">
        <v>297.73951299999999</v>
      </c>
      <c r="G406" s="102">
        <v>47.065306999999997</v>
      </c>
      <c r="H406" s="102">
        <v>1</v>
      </c>
      <c r="I406" s="102">
        <v>28.323166000000004</v>
      </c>
      <c r="J406" s="102">
        <v>67.178823000000008</v>
      </c>
      <c r="K406" s="102">
        <v>128.55076643533113</v>
      </c>
      <c r="L406" s="102">
        <v>8.4673833634000051</v>
      </c>
      <c r="M406" s="102">
        <v>7.2795884106000024</v>
      </c>
      <c r="N406" s="102">
        <v>219.55311688620046</v>
      </c>
      <c r="O406" s="102">
        <v>83.380897881200056</v>
      </c>
      <c r="P406" s="102">
        <v>2.3643000000000001</v>
      </c>
      <c r="Q406" s="102">
        <v>90.696442165200011</v>
      </c>
      <c r="R406" s="102">
        <v>317.11763397149986</v>
      </c>
      <c r="S406" s="102">
        <v>4520.6000231134312</v>
      </c>
      <c r="T406"/>
    </row>
    <row r="407" spans="1:20" ht="15" x14ac:dyDescent="0.25">
      <c r="A407" s="102" t="s">
        <v>581</v>
      </c>
      <c r="B407" s="102">
        <v>7018.9292479999749</v>
      </c>
      <c r="C407" s="102">
        <v>3754.7716150000128</v>
      </c>
      <c r="D407" s="102">
        <v>60.221987999999989</v>
      </c>
      <c r="E407" s="102">
        <v>100.67834499999996</v>
      </c>
      <c r="F407" s="102">
        <v>608.0862430000002</v>
      </c>
      <c r="G407" s="102">
        <v>97.643022000000002</v>
      </c>
      <c r="H407" s="102">
        <v>4</v>
      </c>
      <c r="I407" s="102">
        <v>37.685554000000003</v>
      </c>
      <c r="J407" s="102">
        <v>118.66493800000001</v>
      </c>
      <c r="K407" s="102">
        <v>415.16806061821967</v>
      </c>
      <c r="L407" s="102">
        <v>17.500509712799996</v>
      </c>
      <c r="M407" s="102">
        <v>29.257127057000037</v>
      </c>
      <c r="N407" s="102">
        <v>448.40279558819623</v>
      </c>
      <c r="O407" s="102">
        <v>172.9843777752003</v>
      </c>
      <c r="P407" s="102">
        <v>9.4572000000000003</v>
      </c>
      <c r="Q407" s="102">
        <v>120.67668101880005</v>
      </c>
      <c r="R407" s="102">
        <v>560.15783982900052</v>
      </c>
      <c r="S407" s="102">
        <v>8792.5338395991912</v>
      </c>
      <c r="T407" s="102"/>
    </row>
    <row r="408" spans="1:20" ht="15" x14ac:dyDescent="0.25">
      <c r="A408" s="102" t="s">
        <v>582</v>
      </c>
      <c r="B408" s="102">
        <v>1176.2299760000014</v>
      </c>
      <c r="C408" s="102">
        <v>486.30696599999999</v>
      </c>
      <c r="D408" s="102">
        <v>8.1882129999999993</v>
      </c>
      <c r="E408" s="102">
        <v>14</v>
      </c>
      <c r="F408" s="102">
        <v>135.94498300000001</v>
      </c>
      <c r="G408" s="102">
        <v>8.7039709999999992</v>
      </c>
      <c r="H408" s="102">
        <v>1</v>
      </c>
      <c r="I408" s="102">
        <v>11.771917</v>
      </c>
      <c r="J408" s="102">
        <v>11</v>
      </c>
      <c r="K408" s="102">
        <v>40.968367614830612</v>
      </c>
      <c r="L408" s="102">
        <v>2.3794946978000002</v>
      </c>
      <c r="M408" s="102">
        <v>4.0684000000000005</v>
      </c>
      <c r="N408" s="102">
        <v>100.24583046419983</v>
      </c>
      <c r="O408" s="102">
        <v>15.419955023599998</v>
      </c>
      <c r="P408" s="102">
        <v>2.3643000000000001</v>
      </c>
      <c r="Q408" s="102">
        <v>37.6960326174</v>
      </c>
      <c r="R408" s="102">
        <v>51.925500000000007</v>
      </c>
      <c r="S408" s="102">
        <v>1431.2978564178318</v>
      </c>
      <c r="T408" s="102"/>
    </row>
    <row r="409" spans="1:20" ht="15" x14ac:dyDescent="0.25">
      <c r="A409" s="102" t="s">
        <v>583</v>
      </c>
      <c r="B409" s="102">
        <v>2105.554868000007</v>
      </c>
      <c r="C409" s="102">
        <v>490.03467499999999</v>
      </c>
      <c r="D409" s="102">
        <v>25.248150000000003</v>
      </c>
      <c r="E409" s="102">
        <v>38.867694000000007</v>
      </c>
      <c r="F409" s="102">
        <v>159.97611100000003</v>
      </c>
      <c r="G409" s="102">
        <v>13.115475999999999</v>
      </c>
      <c r="H409" s="102">
        <v>1.7073399999999999</v>
      </c>
      <c r="I409" s="102">
        <v>4.1603770000000004</v>
      </c>
      <c r="J409" s="102">
        <v>14.799048000000001</v>
      </c>
      <c r="K409" s="102">
        <v>23.533117185616693</v>
      </c>
      <c r="L409" s="102">
        <v>7.3371123900000033</v>
      </c>
      <c r="M409" s="102">
        <v>11.294951876400001</v>
      </c>
      <c r="N409" s="102">
        <v>117.9663842513996</v>
      </c>
      <c r="O409" s="102">
        <v>23.235377281599998</v>
      </c>
      <c r="P409" s="102">
        <v>4.0366639620000004</v>
      </c>
      <c r="Q409" s="102">
        <v>13.322359229399998</v>
      </c>
      <c r="R409" s="102">
        <v>69.858906084000012</v>
      </c>
      <c r="S409" s="102">
        <v>2376.1397402604234</v>
      </c>
      <c r="T409" s="102"/>
    </row>
    <row r="410" spans="1:20" ht="15" x14ac:dyDescent="0.25">
      <c r="A410" s="102" t="s">
        <v>584</v>
      </c>
      <c r="B410" s="102">
        <v>1173.0155850000017</v>
      </c>
      <c r="C410" s="102">
        <v>509.9092339999998</v>
      </c>
      <c r="D410" s="102">
        <v>3.1652670000000001</v>
      </c>
      <c r="E410" s="102">
        <v>16.340510999999999</v>
      </c>
      <c r="F410" s="102">
        <v>108.825371</v>
      </c>
      <c r="G410" s="102">
        <v>7.9403659999999991</v>
      </c>
      <c r="H410" s="102">
        <v>2.3458E-2</v>
      </c>
      <c r="I410" s="102">
        <v>3.8700939999999995</v>
      </c>
      <c r="J410" s="102">
        <v>9</v>
      </c>
      <c r="K410" s="102">
        <v>44.592550665539321</v>
      </c>
      <c r="L410" s="102">
        <v>0.91982659020000002</v>
      </c>
      <c r="M410" s="102">
        <v>4.7485524966000012</v>
      </c>
      <c r="N410" s="102">
        <v>80.247828575399936</v>
      </c>
      <c r="O410" s="102">
        <v>14.0671524056</v>
      </c>
      <c r="P410" s="102">
        <v>5.5461749400000003E-2</v>
      </c>
      <c r="Q410" s="102">
        <v>12.392815006799999</v>
      </c>
      <c r="R410" s="102">
        <v>42.484500000000004</v>
      </c>
      <c r="S410" s="102">
        <v>1372.5242724895409</v>
      </c>
      <c r="T410" s="102"/>
    </row>
    <row r="411" spans="1:20" ht="15" x14ac:dyDescent="0.25">
      <c r="A411" s="102" t="s">
        <v>585</v>
      </c>
      <c r="B411" s="102">
        <v>4816.1475339999961</v>
      </c>
      <c r="C411" s="102">
        <v>2478.4398750000014</v>
      </c>
      <c r="D411" s="102">
        <v>49.085857999999995</v>
      </c>
      <c r="E411" s="102">
        <v>79.00949</v>
      </c>
      <c r="F411" s="102">
        <v>433.55996300000004</v>
      </c>
      <c r="G411" s="102">
        <v>27.401376999999997</v>
      </c>
      <c r="H411" s="102">
        <v>1</v>
      </c>
      <c r="I411" s="102">
        <v>25.235427000000001</v>
      </c>
      <c r="J411" s="102">
        <v>50.014968000000003</v>
      </c>
      <c r="K411" s="102">
        <v>258.75629536981575</v>
      </c>
      <c r="L411" s="102">
        <v>14.264350334799998</v>
      </c>
      <c r="M411" s="102">
        <v>22.960157794000022</v>
      </c>
      <c r="N411" s="102">
        <v>319.70711671619915</v>
      </c>
      <c r="O411" s="102">
        <v>48.544279493199994</v>
      </c>
      <c r="P411" s="102">
        <v>2.3643000000000001</v>
      </c>
      <c r="Q411" s="102">
        <v>80.808884339400009</v>
      </c>
      <c r="R411" s="102">
        <v>236.09565644399976</v>
      </c>
      <c r="S411" s="102">
        <v>5799.6485744914107</v>
      </c>
      <c r="T411" s="102"/>
    </row>
    <row r="412" spans="1:20" ht="15" x14ac:dyDescent="0.25">
      <c r="A412" s="102" t="s">
        <v>586</v>
      </c>
      <c r="B412" s="102">
        <v>4123.4753190000029</v>
      </c>
      <c r="C412" s="102">
        <v>1464.3208409999997</v>
      </c>
      <c r="D412" s="102">
        <v>69.871691999999996</v>
      </c>
      <c r="E412" s="102">
        <v>56.511056000000004</v>
      </c>
      <c r="F412" s="102">
        <v>445.69433700000008</v>
      </c>
      <c r="G412" s="102">
        <v>35.861077999999999</v>
      </c>
      <c r="H412" s="102">
        <v>0</v>
      </c>
      <c r="I412" s="102">
        <v>22.543433999999998</v>
      </c>
      <c r="J412" s="102">
        <v>48.518823999999995</v>
      </c>
      <c r="K412" s="102">
        <v>106.49544966445777</v>
      </c>
      <c r="L412" s="102">
        <v>20.304713695200014</v>
      </c>
      <c r="M412" s="102">
        <v>16.422112873599996</v>
      </c>
      <c r="N412" s="102">
        <v>328.65500410379917</v>
      </c>
      <c r="O412" s="102">
        <v>63.531485784799983</v>
      </c>
      <c r="P412" s="102">
        <v>0</v>
      </c>
      <c r="Q412" s="102">
        <v>72.1885843548</v>
      </c>
      <c r="R412" s="102">
        <v>229.03310869199979</v>
      </c>
      <c r="S412" s="102">
        <v>4960.1057781686595</v>
      </c>
      <c r="T412" s="102"/>
    </row>
    <row r="413" spans="1:20" ht="15" x14ac:dyDescent="0.25">
      <c r="A413" s="102" t="s">
        <v>587</v>
      </c>
      <c r="B413" s="102">
        <v>2655.0511629999996</v>
      </c>
      <c r="C413" s="102">
        <v>295.70377500000001</v>
      </c>
      <c r="D413" s="102">
        <v>11.458456999999999</v>
      </c>
      <c r="E413" s="102">
        <v>36.237718000000001</v>
      </c>
      <c r="F413" s="102">
        <v>167.84407200000001</v>
      </c>
      <c r="G413" s="102">
        <v>6.6490840000000002</v>
      </c>
      <c r="H413" s="102">
        <v>0</v>
      </c>
      <c r="I413" s="102">
        <v>14.254697999999999</v>
      </c>
      <c r="J413" s="102">
        <v>30.679146000000003</v>
      </c>
      <c r="K413" s="102">
        <v>6.6971821210503313</v>
      </c>
      <c r="L413" s="102">
        <v>3.3298276042000006</v>
      </c>
      <c r="M413" s="102">
        <v>10.530680850800001</v>
      </c>
      <c r="N413" s="102">
        <v>123.76821869279959</v>
      </c>
      <c r="O413" s="102">
        <v>11.7795172144</v>
      </c>
      <c r="P413" s="102">
        <v>0</v>
      </c>
      <c r="Q413" s="102">
        <v>45.646393935599995</v>
      </c>
      <c r="R413" s="102">
        <v>144.82090869299998</v>
      </c>
      <c r="S413" s="102">
        <v>3001.6238921118497</v>
      </c>
      <c r="T413" s="102"/>
    </row>
    <row r="414" spans="1:20" ht="15" x14ac:dyDescent="0.25">
      <c r="A414" s="102" t="s">
        <v>588</v>
      </c>
      <c r="B414" s="102">
        <v>702.17556099999979</v>
      </c>
      <c r="C414" s="102">
        <v>271.35200400000002</v>
      </c>
      <c r="D414" s="102">
        <v>5</v>
      </c>
      <c r="E414" s="102">
        <v>14.820026</v>
      </c>
      <c r="F414" s="102">
        <v>54.326864</v>
      </c>
      <c r="G414" s="102">
        <v>4.1146890000000003</v>
      </c>
      <c r="H414" s="102">
        <v>1</v>
      </c>
      <c r="I414" s="102">
        <v>6</v>
      </c>
      <c r="J414" s="102">
        <v>12.776356000000002</v>
      </c>
      <c r="K414" s="102">
        <v>21.542670371641417</v>
      </c>
      <c r="L414" s="102">
        <v>1.4530000000000001</v>
      </c>
      <c r="M414" s="102">
        <v>4.3066995556000007</v>
      </c>
      <c r="N414" s="102">
        <v>40.060629513600034</v>
      </c>
      <c r="O414" s="102">
        <v>7.2895830324000004</v>
      </c>
      <c r="P414" s="102">
        <v>2.3643000000000001</v>
      </c>
      <c r="Q414" s="102">
        <v>19.213200000000001</v>
      </c>
      <c r="R414" s="102">
        <v>60.310788498000008</v>
      </c>
      <c r="S414" s="102">
        <v>858.71643197124126</v>
      </c>
      <c r="T414" s="102"/>
    </row>
    <row r="415" spans="1:20" ht="15" x14ac:dyDescent="0.25">
      <c r="A415" s="102" t="s">
        <v>589</v>
      </c>
      <c r="B415" s="102">
        <v>537.03036099999986</v>
      </c>
      <c r="C415" s="102">
        <v>234.91192699999996</v>
      </c>
      <c r="D415" s="102">
        <v>0</v>
      </c>
      <c r="E415" s="102">
        <v>6</v>
      </c>
      <c r="F415" s="102">
        <v>62.975696999999997</v>
      </c>
      <c r="G415" s="102">
        <v>1</v>
      </c>
      <c r="H415" s="102">
        <v>1</v>
      </c>
      <c r="I415" s="102">
        <v>0</v>
      </c>
      <c r="J415" s="102">
        <v>3</v>
      </c>
      <c r="K415" s="102">
        <v>20.518759349608029</v>
      </c>
      <c r="L415" s="102">
        <v>0</v>
      </c>
      <c r="M415" s="102">
        <v>1.7436</v>
      </c>
      <c r="N415" s="102">
        <v>46.438278967800045</v>
      </c>
      <c r="O415" s="102">
        <v>1.7716000000000001</v>
      </c>
      <c r="P415" s="102">
        <v>2.3643000000000001</v>
      </c>
      <c r="Q415" s="102">
        <v>0</v>
      </c>
      <c r="R415" s="102">
        <v>14.1615</v>
      </c>
      <c r="S415" s="102">
        <v>624.02839931740789</v>
      </c>
      <c r="T415" s="102"/>
    </row>
    <row r="416" spans="1:20" ht="15" x14ac:dyDescent="0.25">
      <c r="A416" s="102" t="s">
        <v>590</v>
      </c>
      <c r="B416" s="102">
        <v>1901.6100399999996</v>
      </c>
      <c r="C416" s="102">
        <v>343.68712699999992</v>
      </c>
      <c r="D416" s="102">
        <v>19.013693</v>
      </c>
      <c r="E416" s="102">
        <v>27.79147</v>
      </c>
      <c r="F416" s="102">
        <v>90.774489000000003</v>
      </c>
      <c r="G416" s="102">
        <v>4</v>
      </c>
      <c r="H416" s="102">
        <v>0</v>
      </c>
      <c r="I416" s="102">
        <v>9.6311579999999992</v>
      </c>
      <c r="J416" s="102">
        <v>17.295071</v>
      </c>
      <c r="K416" s="102">
        <v>12.597384858612955</v>
      </c>
      <c r="L416" s="102">
        <v>5.5253791858000021</v>
      </c>
      <c r="M416" s="102">
        <v>8.0762011820000055</v>
      </c>
      <c r="N416" s="102">
        <v>66.937108188600035</v>
      </c>
      <c r="O416" s="102">
        <v>7.0864000000000003</v>
      </c>
      <c r="P416" s="102">
        <v>0</v>
      </c>
      <c r="Q416" s="102">
        <v>30.840894147600004</v>
      </c>
      <c r="R416" s="102">
        <v>81.64138265550001</v>
      </c>
      <c r="S416" s="102">
        <v>2114.3147902181126</v>
      </c>
      <c r="T416" s="102"/>
    </row>
    <row r="417" spans="1:20" ht="15" x14ac:dyDescent="0.25">
      <c r="A417" s="102" t="s">
        <v>591</v>
      </c>
      <c r="B417" s="102">
        <v>502.11527300000006</v>
      </c>
      <c r="C417" s="102">
        <v>457.89011700000003</v>
      </c>
      <c r="D417" s="102">
        <v>0.14502000000000001</v>
      </c>
      <c r="E417" s="102">
        <v>8.4039840000000012</v>
      </c>
      <c r="F417" s="102">
        <v>66.430693000000005</v>
      </c>
      <c r="G417" s="102">
        <v>10.358838</v>
      </c>
      <c r="H417" s="102">
        <v>0</v>
      </c>
      <c r="I417" s="102">
        <v>2</v>
      </c>
      <c r="J417" s="102">
        <v>9.051793</v>
      </c>
      <c r="K417" s="102">
        <v>85.754373264879504</v>
      </c>
      <c r="L417" s="102">
        <v>4.2142812000000009E-2</v>
      </c>
      <c r="M417" s="102">
        <v>2.4421977504000001</v>
      </c>
      <c r="N417" s="102">
        <v>48.985993018200041</v>
      </c>
      <c r="O417" s="102">
        <v>18.351717400799998</v>
      </c>
      <c r="P417" s="102">
        <v>0</v>
      </c>
      <c r="Q417" s="102">
        <v>6.4043999999999999</v>
      </c>
      <c r="R417" s="102">
        <v>42.728988856500003</v>
      </c>
      <c r="S417" s="102">
        <v>706.82508610277955</v>
      </c>
      <c r="T417" s="102"/>
    </row>
    <row r="418" spans="1:20" ht="15" x14ac:dyDescent="0.25">
      <c r="A418" s="102" t="s">
        <v>592</v>
      </c>
      <c r="B418" s="102">
        <v>1286.2665100000017</v>
      </c>
      <c r="C418" s="102">
        <v>331.69585799999993</v>
      </c>
      <c r="D418" s="102">
        <v>0</v>
      </c>
      <c r="E418" s="102">
        <v>15.966206</v>
      </c>
      <c r="F418" s="102">
        <v>119.21006100000001</v>
      </c>
      <c r="G418" s="102">
        <v>7</v>
      </c>
      <c r="H418" s="102">
        <v>1.0099849999999999</v>
      </c>
      <c r="I418" s="102">
        <v>4.7553769999999993</v>
      </c>
      <c r="J418" s="102">
        <v>11.363287</v>
      </c>
      <c r="K418" s="102">
        <v>17.395378559873254</v>
      </c>
      <c r="L418" s="102">
        <v>0</v>
      </c>
      <c r="M418" s="102">
        <v>4.6397794636000009</v>
      </c>
      <c r="N418" s="102">
        <v>87.905498981399873</v>
      </c>
      <c r="O418" s="102">
        <v>12.401199999999999</v>
      </c>
      <c r="P418" s="102">
        <v>2.3879075355000001</v>
      </c>
      <c r="Q418" s="102">
        <v>15.227668229399999</v>
      </c>
      <c r="R418" s="102">
        <v>53.64039628350001</v>
      </c>
      <c r="S418" s="102">
        <v>1479.864339053275</v>
      </c>
      <c r="T418" s="102"/>
    </row>
    <row r="419" spans="1:20" ht="15" x14ac:dyDescent="0.25">
      <c r="A419" s="102" t="s">
        <v>593</v>
      </c>
      <c r="B419" s="102">
        <v>1048.6431849999997</v>
      </c>
      <c r="C419" s="102">
        <v>305.81218899999999</v>
      </c>
      <c r="D419" s="102">
        <v>2</v>
      </c>
      <c r="E419" s="102">
        <v>25.782283</v>
      </c>
      <c r="F419" s="102">
        <v>66.468489000000019</v>
      </c>
      <c r="G419" s="102">
        <v>2.476254</v>
      </c>
      <c r="H419" s="102">
        <v>0</v>
      </c>
      <c r="I419" s="102">
        <v>5.9312469999999999</v>
      </c>
      <c r="J419" s="102">
        <v>9.2635520000000007</v>
      </c>
      <c r="K419" s="102">
        <v>17.894340074328028</v>
      </c>
      <c r="L419" s="102">
        <v>0.58120000000000005</v>
      </c>
      <c r="M419" s="102">
        <v>7.4923314398000054</v>
      </c>
      <c r="N419" s="102">
        <v>49.013863788600055</v>
      </c>
      <c r="O419" s="102">
        <v>4.3869315863999994</v>
      </c>
      <c r="P419" s="102">
        <v>0</v>
      </c>
      <c r="Q419" s="102">
        <v>18.993039143400001</v>
      </c>
      <c r="R419" s="102">
        <v>43.728597216000011</v>
      </c>
      <c r="S419" s="102">
        <v>1190.7334882485277</v>
      </c>
      <c r="T419" s="102"/>
    </row>
    <row r="420" spans="1:20" ht="15" x14ac:dyDescent="0.25">
      <c r="A420" s="102" t="s">
        <v>594</v>
      </c>
      <c r="B420" s="102">
        <v>2094.5327989999987</v>
      </c>
      <c r="C420" s="102">
        <v>763.52204400000039</v>
      </c>
      <c r="D420" s="102">
        <v>10.378602000000001</v>
      </c>
      <c r="E420" s="102">
        <v>28.934911</v>
      </c>
      <c r="F420" s="102">
        <v>173.56066300000001</v>
      </c>
      <c r="G420" s="102">
        <v>13.213641999999998</v>
      </c>
      <c r="H420" s="102">
        <v>0.79850699999999997</v>
      </c>
      <c r="I420" s="102">
        <v>17.339526999999997</v>
      </c>
      <c r="J420" s="102">
        <v>25.355542999999997</v>
      </c>
      <c r="K420" s="102">
        <v>57.481407177258383</v>
      </c>
      <c r="L420" s="102">
        <v>3.0160217412000003</v>
      </c>
      <c r="M420" s="102">
        <v>8.4084851366000049</v>
      </c>
      <c r="N420" s="102">
        <v>127.98363289619954</v>
      </c>
      <c r="O420" s="102">
        <v>23.409288167199996</v>
      </c>
      <c r="P420" s="102">
        <v>1.8879101001</v>
      </c>
      <c r="Q420" s="102">
        <v>55.524633359399992</v>
      </c>
      <c r="R420" s="102">
        <v>119.69084073150002</v>
      </c>
      <c r="S420" s="102">
        <v>2491.9350183094566</v>
      </c>
      <c r="T420" s="102"/>
    </row>
    <row r="421" spans="1:20" ht="15" x14ac:dyDescent="0.25">
      <c r="A421" s="102" t="s">
        <v>595</v>
      </c>
      <c r="B421" s="102">
        <v>673.89191600000026</v>
      </c>
      <c r="C421" s="102">
        <v>181.47818800000002</v>
      </c>
      <c r="D421" s="102">
        <v>0</v>
      </c>
      <c r="E421" s="102">
        <v>15.115226</v>
      </c>
      <c r="F421" s="102">
        <v>65.647369999999995</v>
      </c>
      <c r="G421" s="102">
        <v>2.6446269999999998</v>
      </c>
      <c r="H421" s="102">
        <v>2</v>
      </c>
      <c r="I421" s="102">
        <v>2</v>
      </c>
      <c r="J421" s="102">
        <v>9.3053500000000007</v>
      </c>
      <c r="K421" s="102">
        <v>9.9937155850515005</v>
      </c>
      <c r="L421" s="102">
        <v>0</v>
      </c>
      <c r="M421" s="102">
        <v>4.3924846756000004</v>
      </c>
      <c r="N421" s="102">
        <v>48.408370638000044</v>
      </c>
      <c r="O421" s="102">
        <v>4.6852211932000003</v>
      </c>
      <c r="P421" s="102">
        <v>4.7286000000000001</v>
      </c>
      <c r="Q421" s="102">
        <v>6.4043999999999999</v>
      </c>
      <c r="R421" s="102">
        <v>43.925904675000005</v>
      </c>
      <c r="S421" s="102">
        <v>796.43061276685182</v>
      </c>
      <c r="T421" s="102"/>
    </row>
    <row r="422" spans="1:20" ht="15" x14ac:dyDescent="0.25">
      <c r="A422" s="102" t="s">
        <v>596</v>
      </c>
      <c r="B422" s="102">
        <v>1009.7757749999965</v>
      </c>
      <c r="C422" s="102">
        <v>503.30041600000038</v>
      </c>
      <c r="D422" s="102">
        <v>4.9303679999999996</v>
      </c>
      <c r="E422" s="102">
        <v>10.769826</v>
      </c>
      <c r="F422" s="102">
        <v>103.18775699999998</v>
      </c>
      <c r="G422" s="102">
        <v>8.410366999999999</v>
      </c>
      <c r="H422" s="102">
        <v>1.0812379999999999</v>
      </c>
      <c r="I422" s="102">
        <v>4.5823660000000004</v>
      </c>
      <c r="J422" s="102">
        <v>9.57</v>
      </c>
      <c r="K422" s="102">
        <v>50.799633811683798</v>
      </c>
      <c r="L422" s="102">
        <v>1.4327649408000001</v>
      </c>
      <c r="M422" s="102">
        <v>3.1297114356</v>
      </c>
      <c r="N422" s="102">
        <v>76.090652011799961</v>
      </c>
      <c r="O422" s="102">
        <v>14.899806177199997</v>
      </c>
      <c r="P422" s="102">
        <v>2.5563710034000002</v>
      </c>
      <c r="Q422" s="102">
        <v>14.673652405199999</v>
      </c>
      <c r="R422" s="102">
        <v>45.175185000000006</v>
      </c>
      <c r="S422" s="102">
        <v>1218.5335517856804</v>
      </c>
      <c r="T422" s="102"/>
    </row>
    <row r="423" spans="1:20" ht="15" x14ac:dyDescent="0.25">
      <c r="A423" s="102" t="s">
        <v>597</v>
      </c>
      <c r="B423" s="102">
        <v>1179.2102759999989</v>
      </c>
      <c r="C423" s="102">
        <v>430.61522400000007</v>
      </c>
      <c r="D423" s="102">
        <v>9.5401550000000004</v>
      </c>
      <c r="E423" s="102">
        <v>14.913245999999999</v>
      </c>
      <c r="F423" s="102">
        <v>62.058667</v>
      </c>
      <c r="G423" s="102">
        <v>3</v>
      </c>
      <c r="H423" s="102">
        <v>0</v>
      </c>
      <c r="I423" s="102">
        <v>1</v>
      </c>
      <c r="J423" s="102">
        <v>6.6505140000000003</v>
      </c>
      <c r="K423" s="102">
        <v>26.242854885467782</v>
      </c>
      <c r="L423" s="102">
        <v>2.7723690429999999</v>
      </c>
      <c r="M423" s="102">
        <v>4.3337892876000002</v>
      </c>
      <c r="N423" s="102">
        <v>45.762061045800039</v>
      </c>
      <c r="O423" s="102">
        <v>5.3148</v>
      </c>
      <c r="P423" s="102">
        <v>0</v>
      </c>
      <c r="Q423" s="102">
        <v>3.2021999999999999</v>
      </c>
      <c r="R423" s="102">
        <v>31.393751337000005</v>
      </c>
      <c r="S423" s="102">
        <v>1298.2321015988666</v>
      </c>
      <c r="T423" s="102"/>
    </row>
    <row r="424" spans="1:20" ht="15" x14ac:dyDescent="0.25">
      <c r="A424" s="102" t="s">
        <v>598</v>
      </c>
      <c r="B424" s="102">
        <v>690.1848110000002</v>
      </c>
      <c r="C424" s="102">
        <v>346.55651900000004</v>
      </c>
      <c r="D424" s="102">
        <v>0</v>
      </c>
      <c r="E424" s="102">
        <v>16.260496</v>
      </c>
      <c r="F424" s="102">
        <v>39.769299999999994</v>
      </c>
      <c r="G424" s="102">
        <v>4.6203159999999999</v>
      </c>
      <c r="H424" s="102">
        <v>0</v>
      </c>
      <c r="I424" s="102">
        <v>2.8167040000000001</v>
      </c>
      <c r="J424" s="102">
        <v>3</v>
      </c>
      <c r="K424" s="102">
        <v>33.381875322652675</v>
      </c>
      <c r="L424" s="102">
        <v>0</v>
      </c>
      <c r="M424" s="102">
        <v>4.7253001376000006</v>
      </c>
      <c r="N424" s="102">
        <v>29.325881820000028</v>
      </c>
      <c r="O424" s="102">
        <v>8.1853518255999997</v>
      </c>
      <c r="P424" s="102">
        <v>0</v>
      </c>
      <c r="Q424" s="102">
        <v>9.0196495488000004</v>
      </c>
      <c r="R424" s="102">
        <v>14.1615</v>
      </c>
      <c r="S424" s="102">
        <v>788.98436965465294</v>
      </c>
      <c r="T424" s="102"/>
    </row>
    <row r="425" spans="1:20" ht="15" x14ac:dyDescent="0.25">
      <c r="A425" s="102" t="s">
        <v>599</v>
      </c>
      <c r="B425" s="102">
        <v>1953.884567999999</v>
      </c>
      <c r="C425" s="102">
        <v>688.94682100000045</v>
      </c>
      <c r="D425" s="102">
        <v>5.4233549999999999</v>
      </c>
      <c r="E425" s="102">
        <v>40.212766000000002</v>
      </c>
      <c r="F425" s="102">
        <v>123.493578</v>
      </c>
      <c r="G425" s="102">
        <v>7.4952019999999999</v>
      </c>
      <c r="H425" s="102">
        <v>1.1602140000000001</v>
      </c>
      <c r="I425" s="102">
        <v>11.736587</v>
      </c>
      <c r="J425" s="102">
        <v>18.213177999999999</v>
      </c>
      <c r="K425" s="102">
        <v>49.800465532269918</v>
      </c>
      <c r="L425" s="102">
        <v>1.5760269630000001</v>
      </c>
      <c r="M425" s="102">
        <v>11.6858297996</v>
      </c>
      <c r="N425" s="102">
        <v>91.064164417199862</v>
      </c>
      <c r="O425" s="102">
        <v>13.278499863199999</v>
      </c>
      <c r="P425" s="102">
        <v>2.7430939602</v>
      </c>
      <c r="Q425" s="102">
        <v>37.582898891400006</v>
      </c>
      <c r="R425" s="102">
        <v>85.975306749000012</v>
      </c>
      <c r="S425" s="102">
        <v>2247.590854175869</v>
      </c>
      <c r="T425" s="102"/>
    </row>
    <row r="426" spans="1:20" ht="15" x14ac:dyDescent="0.25">
      <c r="A426" s="102" t="s">
        <v>600</v>
      </c>
      <c r="B426" s="102">
        <v>1160.3575470000001</v>
      </c>
      <c r="C426" s="102">
        <v>400.02597699999984</v>
      </c>
      <c r="D426" s="102">
        <v>1</v>
      </c>
      <c r="E426" s="102">
        <v>39.223732999999996</v>
      </c>
      <c r="F426" s="102">
        <v>130.86950899999997</v>
      </c>
      <c r="G426" s="102">
        <v>5.7555269999999998</v>
      </c>
      <c r="H426" s="102">
        <v>3</v>
      </c>
      <c r="I426" s="102">
        <v>2.9670329999999998</v>
      </c>
      <c r="J426" s="102">
        <v>9.4890109999999996</v>
      </c>
      <c r="K426" s="102">
        <v>27.782827041039464</v>
      </c>
      <c r="L426" s="102">
        <v>0.29060000000000002</v>
      </c>
      <c r="M426" s="102">
        <v>11.3984168098</v>
      </c>
      <c r="N426" s="102">
        <v>96.503175936599845</v>
      </c>
      <c r="O426" s="102">
        <v>10.196491633200001</v>
      </c>
      <c r="P426" s="102">
        <v>7.0929000000000002</v>
      </c>
      <c r="Q426" s="102">
        <v>9.5010330726000003</v>
      </c>
      <c r="R426" s="102">
        <v>44.792876425500005</v>
      </c>
      <c r="S426" s="102">
        <v>1367.9158679187394</v>
      </c>
      <c r="T426" s="102"/>
    </row>
    <row r="427" spans="1:20" ht="15" x14ac:dyDescent="0.25">
      <c r="A427" s="102" t="s">
        <v>601</v>
      </c>
      <c r="B427" s="102">
        <v>2212.3507799999975</v>
      </c>
      <c r="C427" s="102">
        <v>432.71564399999983</v>
      </c>
      <c r="D427" s="102">
        <v>5.738899</v>
      </c>
      <c r="E427" s="102">
        <v>40.422762999999989</v>
      </c>
      <c r="F427" s="102">
        <v>158.20714800000002</v>
      </c>
      <c r="G427" s="102">
        <v>22.543111</v>
      </c>
      <c r="H427" s="102">
        <v>5.0187600000000003</v>
      </c>
      <c r="I427" s="102">
        <v>4.8791220000000006</v>
      </c>
      <c r="J427" s="102">
        <v>14.318069000000001</v>
      </c>
      <c r="K427" s="102">
        <v>17.544659011689635</v>
      </c>
      <c r="L427" s="102">
        <v>1.6677240493999999</v>
      </c>
      <c r="M427" s="102">
        <v>11.746854927800001</v>
      </c>
      <c r="N427" s="102">
        <v>116.66195093519966</v>
      </c>
      <c r="O427" s="102">
        <v>39.937375447599997</v>
      </c>
      <c r="P427" s="102">
        <v>11.865854268</v>
      </c>
      <c r="Q427" s="102">
        <v>15.6239244684</v>
      </c>
      <c r="R427" s="102">
        <v>67.588444714500014</v>
      </c>
      <c r="S427" s="102">
        <v>2494.9875678225867</v>
      </c>
      <c r="T427" s="102"/>
    </row>
    <row r="428" spans="1:20" ht="15" x14ac:dyDescent="0.25">
      <c r="A428" s="102" t="s">
        <v>602</v>
      </c>
      <c r="B428" s="102">
        <v>2301.2219040000045</v>
      </c>
      <c r="C428" s="102">
        <v>668.77125699999988</v>
      </c>
      <c r="D428" s="102">
        <v>0</v>
      </c>
      <c r="E428" s="102">
        <v>33.614957000000004</v>
      </c>
      <c r="F428" s="102">
        <v>169.87410399999996</v>
      </c>
      <c r="G428" s="102">
        <v>11.613583999999999</v>
      </c>
      <c r="H428" s="102">
        <v>3</v>
      </c>
      <c r="I428" s="102">
        <v>24.628496000000002</v>
      </c>
      <c r="J428" s="102">
        <v>19</v>
      </c>
      <c r="K428" s="102">
        <v>39.314578041849373</v>
      </c>
      <c r="L428" s="102">
        <v>0</v>
      </c>
      <c r="M428" s="102">
        <v>9.7685065042000012</v>
      </c>
      <c r="N428" s="102">
        <v>125.26516428959961</v>
      </c>
      <c r="O428" s="102">
        <v>20.574625414399996</v>
      </c>
      <c r="P428" s="102">
        <v>7.0929000000000002</v>
      </c>
      <c r="Q428" s="102">
        <v>78.865369891200018</v>
      </c>
      <c r="R428" s="102">
        <v>89.68950000000001</v>
      </c>
      <c r="S428" s="102">
        <v>2671.7925481412535</v>
      </c>
      <c r="T428" s="102"/>
    </row>
    <row r="429" spans="1:20" ht="15" x14ac:dyDescent="0.25">
      <c r="A429" s="102" t="s">
        <v>603</v>
      </c>
      <c r="B429" s="102">
        <v>3131.9710750000072</v>
      </c>
      <c r="C429" s="102">
        <v>224.53860800000001</v>
      </c>
      <c r="D429" s="102">
        <v>13</v>
      </c>
      <c r="E429" s="102">
        <v>29.834806999999998</v>
      </c>
      <c r="F429" s="102">
        <v>215.79704500000003</v>
      </c>
      <c r="G429" s="102">
        <v>28.849912000000003</v>
      </c>
      <c r="H429" s="102">
        <v>5</v>
      </c>
      <c r="I429" s="102">
        <v>28.024699999999996</v>
      </c>
      <c r="J429" s="102">
        <v>24.623258999999997</v>
      </c>
      <c r="K429" s="102">
        <v>3.2716697543380753</v>
      </c>
      <c r="L429" s="102">
        <v>3.7778</v>
      </c>
      <c r="M429" s="102">
        <v>8.6699949142000037</v>
      </c>
      <c r="N429" s="102">
        <v>159.12874098299986</v>
      </c>
      <c r="O429" s="102">
        <v>51.110504099199993</v>
      </c>
      <c r="P429" s="102">
        <v>11.8215</v>
      </c>
      <c r="Q429" s="102">
        <v>89.740694340000005</v>
      </c>
      <c r="R429" s="102">
        <v>116.23409410950002</v>
      </c>
      <c r="S429" s="102">
        <v>3575.7260732002451</v>
      </c>
      <c r="T429" s="102"/>
    </row>
    <row r="430" spans="1:20" ht="15" x14ac:dyDescent="0.25">
      <c r="A430" s="102" t="s">
        <v>604</v>
      </c>
      <c r="B430" s="102">
        <v>807.1214470000001</v>
      </c>
      <c r="C430" s="102">
        <v>424.64200399999993</v>
      </c>
      <c r="D430" s="102">
        <v>0</v>
      </c>
      <c r="E430" s="102">
        <v>24.052475999999999</v>
      </c>
      <c r="F430" s="102">
        <v>52.665819999999997</v>
      </c>
      <c r="G430" s="102">
        <v>4.4712250000000004</v>
      </c>
      <c r="H430" s="102">
        <v>1</v>
      </c>
      <c r="I430" s="102">
        <v>5.1692520000000002</v>
      </c>
      <c r="J430" s="102">
        <v>5</v>
      </c>
      <c r="K430" s="102">
        <v>45.117336862074922</v>
      </c>
      <c r="L430" s="102">
        <v>0</v>
      </c>
      <c r="M430" s="102">
        <v>6.9896495256000044</v>
      </c>
      <c r="N430" s="102">
        <v>38.835775668000032</v>
      </c>
      <c r="O430" s="102">
        <v>7.9212222100000007</v>
      </c>
      <c r="P430" s="102">
        <v>2.3643000000000001</v>
      </c>
      <c r="Q430" s="102">
        <v>16.552978754400002</v>
      </c>
      <c r="R430" s="102">
        <v>23.602500000000003</v>
      </c>
      <c r="S430" s="102">
        <v>948.50521002007508</v>
      </c>
      <c r="T430" s="102"/>
    </row>
    <row r="431" spans="1:20" ht="15" x14ac:dyDescent="0.25">
      <c r="A431" s="102" t="s">
        <v>606</v>
      </c>
      <c r="B431" s="102">
        <v>1746.8730400000013</v>
      </c>
      <c r="C431" s="102">
        <v>1688.1818570000005</v>
      </c>
      <c r="D431" s="102">
        <v>0</v>
      </c>
      <c r="E431" s="102">
        <v>57.518392999999996</v>
      </c>
      <c r="F431" s="102">
        <v>155.49281300000001</v>
      </c>
      <c r="G431" s="102">
        <v>18.173781000000002</v>
      </c>
      <c r="H431" s="102">
        <v>0</v>
      </c>
      <c r="I431" s="102">
        <v>17.041102000000002</v>
      </c>
      <c r="J431" s="102">
        <v>23.476300000000002</v>
      </c>
      <c r="K431" s="102">
        <v>334.25443096995122</v>
      </c>
      <c r="L431" s="102">
        <v>0</v>
      </c>
      <c r="M431" s="102">
        <v>16.714845005799994</v>
      </c>
      <c r="N431" s="102">
        <v>114.6604003061997</v>
      </c>
      <c r="O431" s="102">
        <v>32.196670419599997</v>
      </c>
      <c r="P431" s="102">
        <v>0</v>
      </c>
      <c r="Q431" s="102">
        <v>54.569016824399988</v>
      </c>
      <c r="R431" s="102">
        <v>110.81987415000003</v>
      </c>
      <c r="S431" s="102">
        <v>2410.0882776759522</v>
      </c>
      <c r="T431" s="102"/>
    </row>
    <row r="432" spans="1:20" ht="15" x14ac:dyDescent="0.25">
      <c r="A432" s="102" t="s">
        <v>607</v>
      </c>
      <c r="B432" s="102">
        <v>777.84264800000005</v>
      </c>
      <c r="C432" s="102">
        <v>472.20444900000012</v>
      </c>
      <c r="D432" s="102">
        <v>0</v>
      </c>
      <c r="E432" s="102">
        <v>27.558516000000001</v>
      </c>
      <c r="F432" s="102">
        <v>66.041359999999997</v>
      </c>
      <c r="G432" s="102">
        <v>6.1906840000000001</v>
      </c>
      <c r="H432" s="102">
        <v>1</v>
      </c>
      <c r="I432" s="102">
        <v>5.9725269999999995</v>
      </c>
      <c r="J432" s="102">
        <v>3</v>
      </c>
      <c r="K432" s="102">
        <v>58.219893492473091</v>
      </c>
      <c r="L432" s="102">
        <v>0</v>
      </c>
      <c r="M432" s="102">
        <v>8.0085047496000055</v>
      </c>
      <c r="N432" s="102">
        <v>48.69889886400005</v>
      </c>
      <c r="O432" s="102">
        <v>10.967415774400001</v>
      </c>
      <c r="P432" s="102">
        <v>2.3643000000000001</v>
      </c>
      <c r="Q432" s="102">
        <v>19.125225959399998</v>
      </c>
      <c r="R432" s="102">
        <v>14.1615</v>
      </c>
      <c r="S432" s="102">
        <v>939.38838683987319</v>
      </c>
      <c r="T432" s="102"/>
    </row>
    <row r="433" spans="1:20" ht="15" x14ac:dyDescent="0.25">
      <c r="A433" s="102" t="s">
        <v>608</v>
      </c>
      <c r="B433" s="102">
        <v>816.36422100000004</v>
      </c>
      <c r="C433" s="102">
        <v>35.164303000000004</v>
      </c>
      <c r="D433" s="102">
        <v>0</v>
      </c>
      <c r="E433" s="102">
        <v>17</v>
      </c>
      <c r="F433" s="102">
        <v>57.342759999999998</v>
      </c>
      <c r="G433" s="102">
        <v>1</v>
      </c>
      <c r="H433" s="102">
        <v>0</v>
      </c>
      <c r="I433" s="102">
        <v>4.8169389999999996</v>
      </c>
      <c r="J433" s="102">
        <v>2</v>
      </c>
      <c r="K433" s="102">
        <v>0.29990106579455733</v>
      </c>
      <c r="L433" s="102">
        <v>0</v>
      </c>
      <c r="M433" s="102">
        <v>4.9402000000000017</v>
      </c>
      <c r="N433" s="102">
        <v>42.28455122400004</v>
      </c>
      <c r="O433" s="102">
        <v>1.7716000000000001</v>
      </c>
      <c r="P433" s="102">
        <v>0</v>
      </c>
      <c r="Q433" s="102">
        <v>15.4248020658</v>
      </c>
      <c r="R433" s="102">
        <v>9.4410000000000007</v>
      </c>
      <c r="S433" s="102">
        <v>890.52627535559463</v>
      </c>
      <c r="T433" s="102"/>
    </row>
    <row r="434" spans="1:20" ht="15" x14ac:dyDescent="0.25">
      <c r="A434" s="102" t="s">
        <v>609</v>
      </c>
      <c r="B434" s="102">
        <v>1065.3781340000003</v>
      </c>
      <c r="C434" s="102">
        <v>305.85888899999998</v>
      </c>
      <c r="D434" s="102">
        <v>0</v>
      </c>
      <c r="E434" s="102">
        <v>23.655039999999996</v>
      </c>
      <c r="F434" s="102">
        <v>89.926796999999993</v>
      </c>
      <c r="G434" s="102">
        <v>9.2583219999999997</v>
      </c>
      <c r="H434" s="102">
        <v>0</v>
      </c>
      <c r="I434" s="102">
        <v>8.6716820000000006</v>
      </c>
      <c r="J434" s="102">
        <v>11</v>
      </c>
      <c r="K434" s="102">
        <v>18.025822300645174</v>
      </c>
      <c r="L434" s="102">
        <v>0</v>
      </c>
      <c r="M434" s="102">
        <v>6.8741546240000044</v>
      </c>
      <c r="N434" s="102">
        <v>66.312020107800038</v>
      </c>
      <c r="O434" s="102">
        <v>16.402043255199999</v>
      </c>
      <c r="P434" s="102">
        <v>0</v>
      </c>
      <c r="Q434" s="102">
        <v>27.768460100400002</v>
      </c>
      <c r="R434" s="102">
        <v>51.925500000000007</v>
      </c>
      <c r="S434" s="102">
        <v>1252.6861343880455</v>
      </c>
      <c r="T434" s="102"/>
    </row>
    <row r="435" spans="1:20" ht="15" x14ac:dyDescent="0.25">
      <c r="A435" s="102" t="s">
        <v>610</v>
      </c>
      <c r="B435" s="102">
        <v>974.08173200000033</v>
      </c>
      <c r="C435" s="102">
        <v>82.621893</v>
      </c>
      <c r="D435" s="102">
        <v>9.3903610000000004</v>
      </c>
      <c r="E435" s="102">
        <v>7.5641030000000002</v>
      </c>
      <c r="F435" s="102">
        <v>82.25274499999999</v>
      </c>
      <c r="G435" s="102">
        <v>3</v>
      </c>
      <c r="H435" s="102">
        <v>0</v>
      </c>
      <c r="I435" s="102">
        <v>6</v>
      </c>
      <c r="J435" s="102">
        <v>3</v>
      </c>
      <c r="K435" s="102">
        <v>1.4211516490908773</v>
      </c>
      <c r="L435" s="102">
        <v>2.7288389066000001</v>
      </c>
      <c r="M435" s="102">
        <v>2.1981283318000004</v>
      </c>
      <c r="N435" s="102">
        <v>60.65317416300006</v>
      </c>
      <c r="O435" s="102">
        <v>5.3148</v>
      </c>
      <c r="P435" s="102">
        <v>0</v>
      </c>
      <c r="Q435" s="102">
        <v>19.213200000000001</v>
      </c>
      <c r="R435" s="102">
        <v>14.1615</v>
      </c>
      <c r="S435" s="102">
        <v>1079.7725250504914</v>
      </c>
      <c r="T435" s="102"/>
    </row>
    <row r="436" spans="1:20" ht="15" x14ac:dyDescent="0.25">
      <c r="A436" s="102" t="s">
        <v>611</v>
      </c>
      <c r="B436" s="102">
        <v>948.09301000000085</v>
      </c>
      <c r="C436" s="102">
        <v>75.849159999999998</v>
      </c>
      <c r="D436" s="102">
        <v>4</v>
      </c>
      <c r="E436" s="102">
        <v>19.734104000000002</v>
      </c>
      <c r="F436" s="102">
        <v>57.624737000000003</v>
      </c>
      <c r="G436" s="102">
        <v>2.2668559999999998</v>
      </c>
      <c r="H436" s="102">
        <v>1</v>
      </c>
      <c r="I436" s="102">
        <v>4.5</v>
      </c>
      <c r="J436" s="102">
        <v>6.9285899999999998</v>
      </c>
      <c r="K436" s="102">
        <v>1.2520740494123408</v>
      </c>
      <c r="L436" s="102">
        <v>1.1624000000000001</v>
      </c>
      <c r="M436" s="102">
        <v>5.7347306224000025</v>
      </c>
      <c r="N436" s="102">
        <v>42.492481063800049</v>
      </c>
      <c r="O436" s="102">
        <v>4.0159620896000003</v>
      </c>
      <c r="P436" s="102">
        <v>2.3643000000000001</v>
      </c>
      <c r="Q436" s="102">
        <v>14.4099</v>
      </c>
      <c r="R436" s="102">
        <v>32.706409095000005</v>
      </c>
      <c r="S436" s="102">
        <v>1052.2312669202133</v>
      </c>
      <c r="T436" s="102"/>
    </row>
    <row r="437" spans="1:20" ht="15" x14ac:dyDescent="0.25">
      <c r="A437" s="102" t="s">
        <v>612</v>
      </c>
      <c r="B437" s="102">
        <v>1234.8216370000005</v>
      </c>
      <c r="C437" s="102">
        <v>230.36336300000002</v>
      </c>
      <c r="D437" s="102">
        <v>46.482709999999997</v>
      </c>
      <c r="E437" s="102">
        <v>25.447295999999998</v>
      </c>
      <c r="F437" s="102">
        <v>48.264854000000007</v>
      </c>
      <c r="G437" s="102">
        <v>2.7286890000000001</v>
      </c>
      <c r="H437" s="102">
        <v>3</v>
      </c>
      <c r="I437" s="102">
        <v>4</v>
      </c>
      <c r="J437" s="102">
        <v>12.405186</v>
      </c>
      <c r="K437" s="102">
        <v>8.590464967842939</v>
      </c>
      <c r="L437" s="102">
        <v>13.507875526000003</v>
      </c>
      <c r="M437" s="102">
        <v>7.3949842176000047</v>
      </c>
      <c r="N437" s="102">
        <v>35.590503339600026</v>
      </c>
      <c r="O437" s="102">
        <v>4.8341454324000006</v>
      </c>
      <c r="P437" s="102">
        <v>7.0929000000000002</v>
      </c>
      <c r="Q437" s="102">
        <v>12.8088</v>
      </c>
      <c r="R437" s="102">
        <v>58.558680513000006</v>
      </c>
      <c r="S437" s="102">
        <v>1383.1999909964434</v>
      </c>
      <c r="T437" s="102"/>
    </row>
    <row r="438" spans="1:20" ht="15" x14ac:dyDescent="0.25">
      <c r="A438" s="102" t="s">
        <v>613</v>
      </c>
      <c r="B438" s="102">
        <v>1299.8050169999995</v>
      </c>
      <c r="C438" s="102">
        <v>234.005448</v>
      </c>
      <c r="D438" s="102">
        <v>0</v>
      </c>
      <c r="E438" s="102">
        <v>8.3991179999999996</v>
      </c>
      <c r="F438" s="102">
        <v>76.325397999999993</v>
      </c>
      <c r="G438" s="102">
        <v>1.4219279999999999</v>
      </c>
      <c r="H438" s="102">
        <v>0</v>
      </c>
      <c r="I438" s="102">
        <v>6.83</v>
      </c>
      <c r="J438" s="102">
        <v>11.870000000000001</v>
      </c>
      <c r="K438" s="102">
        <v>8.3769058543529891</v>
      </c>
      <c r="L438" s="102">
        <v>0</v>
      </c>
      <c r="M438" s="102">
        <v>2.4407836908</v>
      </c>
      <c r="N438" s="102">
        <v>56.282348485200053</v>
      </c>
      <c r="O438" s="102">
        <v>2.5190876447999999</v>
      </c>
      <c r="P438" s="102">
        <v>0</v>
      </c>
      <c r="Q438" s="102">
        <v>21.871026000000001</v>
      </c>
      <c r="R438" s="102">
        <v>56.03233500000001</v>
      </c>
      <c r="S438" s="102">
        <v>1447.3275036751525</v>
      </c>
      <c r="T438" s="102"/>
    </row>
    <row r="439" spans="1:20" ht="15" x14ac:dyDescent="0.25">
      <c r="A439" s="102" t="s">
        <v>614</v>
      </c>
      <c r="B439" s="102">
        <v>549.59832299999971</v>
      </c>
      <c r="C439" s="102">
        <v>109.07733199999998</v>
      </c>
      <c r="D439" s="102">
        <v>5.1440000000000001E-3</v>
      </c>
      <c r="E439" s="102">
        <v>10</v>
      </c>
      <c r="F439" s="102">
        <v>27.184690999999997</v>
      </c>
      <c r="G439" s="102">
        <v>1.2912090000000001</v>
      </c>
      <c r="H439" s="102">
        <v>0.88</v>
      </c>
      <c r="I439" s="102">
        <v>3.9747680000000001</v>
      </c>
      <c r="J439" s="102">
        <v>4.9320370000000002</v>
      </c>
      <c r="K439" s="102">
        <v>4.4825536025241499</v>
      </c>
      <c r="L439" s="102">
        <v>1.4948464000000001E-3</v>
      </c>
      <c r="M439" s="102">
        <v>2.9060000000000001</v>
      </c>
      <c r="N439" s="102">
        <v>20.045991143400006</v>
      </c>
      <c r="O439" s="102">
        <v>2.2875058643999999</v>
      </c>
      <c r="P439" s="102">
        <v>2.080584</v>
      </c>
      <c r="Q439" s="102">
        <v>12.728002089599999</v>
      </c>
      <c r="R439" s="102">
        <v>23.281680658500001</v>
      </c>
      <c r="S439" s="102">
        <v>617.41213520482381</v>
      </c>
      <c r="T439" s="102"/>
    </row>
    <row r="440" spans="1:20" ht="15" x14ac:dyDescent="0.25">
      <c r="A440" s="102" t="s">
        <v>615</v>
      </c>
      <c r="B440" s="102">
        <v>2172.4449790000008</v>
      </c>
      <c r="C440" s="102">
        <v>1283.2012390000004</v>
      </c>
      <c r="D440" s="102">
        <v>2.771026</v>
      </c>
      <c r="E440" s="102">
        <v>126.134355</v>
      </c>
      <c r="F440" s="102">
        <v>264.65264300000001</v>
      </c>
      <c r="G440" s="102">
        <v>11.169816999999998</v>
      </c>
      <c r="H440" s="102">
        <v>1</v>
      </c>
      <c r="I440" s="102">
        <v>7.1118930000000002</v>
      </c>
      <c r="J440" s="102">
        <v>30</v>
      </c>
      <c r="K440" s="102">
        <v>154.18681056291621</v>
      </c>
      <c r="L440" s="102">
        <v>0.80526015560000008</v>
      </c>
      <c r="M440" s="102">
        <v>36.654643563000022</v>
      </c>
      <c r="N440" s="102">
        <v>195.15485894820026</v>
      </c>
      <c r="O440" s="102">
        <v>19.7884477972</v>
      </c>
      <c r="P440" s="102">
        <v>2.3643000000000001</v>
      </c>
      <c r="Q440" s="102">
        <v>22.7737037646</v>
      </c>
      <c r="R440" s="102">
        <v>141.61499999999998</v>
      </c>
      <c r="S440" s="102">
        <v>2745.7880037915174</v>
      </c>
      <c r="T440" s="102"/>
    </row>
    <row r="441" spans="1:20" ht="15" x14ac:dyDescent="0.25">
      <c r="A441" s="102" t="s">
        <v>617</v>
      </c>
      <c r="B441" s="102">
        <v>1411.7343840000003</v>
      </c>
      <c r="C441" s="102">
        <v>358.20287200000007</v>
      </c>
      <c r="D441" s="102">
        <v>3.436995</v>
      </c>
      <c r="E441" s="102">
        <v>15.530304000000001</v>
      </c>
      <c r="F441" s="102">
        <v>109.00585000000001</v>
      </c>
      <c r="G441" s="102">
        <v>1</v>
      </c>
      <c r="H441" s="102">
        <v>0</v>
      </c>
      <c r="I441" s="102">
        <v>8.8209119999999999</v>
      </c>
      <c r="J441" s="102">
        <v>20.710867999999998</v>
      </c>
      <c r="K441" s="102">
        <v>18.447608994439737</v>
      </c>
      <c r="L441" s="102">
        <v>0.99879074700000015</v>
      </c>
      <c r="M441" s="102">
        <v>4.5131063424000013</v>
      </c>
      <c r="N441" s="102">
        <v>80.380913789999937</v>
      </c>
      <c r="O441" s="102">
        <v>1.7716000000000001</v>
      </c>
      <c r="P441" s="102">
        <v>0</v>
      </c>
      <c r="Q441" s="102">
        <v>28.246324406400003</v>
      </c>
      <c r="R441" s="102">
        <v>97.765652394000014</v>
      </c>
      <c r="S441" s="102">
        <v>1643.8583806742399</v>
      </c>
      <c r="T441" s="102"/>
    </row>
    <row r="442" spans="1:20" ht="15" x14ac:dyDescent="0.25">
      <c r="A442" s="102" t="s">
        <v>618</v>
      </c>
      <c r="B442" s="102">
        <v>421.07102199999997</v>
      </c>
      <c r="C442" s="102">
        <v>394.33884600000022</v>
      </c>
      <c r="D442" s="102">
        <v>1.2698400000000001</v>
      </c>
      <c r="E442" s="102">
        <v>15.52233</v>
      </c>
      <c r="F442" s="102">
        <v>54.264732000000009</v>
      </c>
      <c r="G442" s="102">
        <v>9.2571709999999996</v>
      </c>
      <c r="H442" s="102">
        <v>0</v>
      </c>
      <c r="I442" s="102">
        <v>6.8111109999999995</v>
      </c>
      <c r="J442" s="102">
        <v>5.8002580000000004</v>
      </c>
      <c r="K442" s="102">
        <v>77.175941126267574</v>
      </c>
      <c r="L442" s="102">
        <v>0.36901550399999999</v>
      </c>
      <c r="M442" s="102">
        <v>4.5107890980000009</v>
      </c>
      <c r="N442" s="102">
        <v>40.014813376800028</v>
      </c>
      <c r="O442" s="102">
        <v>16.4000041436</v>
      </c>
      <c r="P442" s="102">
        <v>0</v>
      </c>
      <c r="Q442" s="102">
        <v>21.810539644200002</v>
      </c>
      <c r="R442" s="102">
        <v>27.380117889000005</v>
      </c>
      <c r="S442" s="102">
        <v>608.73224278186763</v>
      </c>
      <c r="T442" s="102"/>
    </row>
    <row r="443" spans="1:20" ht="15" x14ac:dyDescent="0.25">
      <c r="A443" s="102" t="s">
        <v>619</v>
      </c>
      <c r="B443" s="102">
        <v>2586.9709270000012</v>
      </c>
      <c r="C443" s="102">
        <v>2480.3269280000018</v>
      </c>
      <c r="D443" s="102">
        <v>12.145680999999998</v>
      </c>
      <c r="E443" s="102">
        <v>59.832039000000016</v>
      </c>
      <c r="F443" s="102">
        <v>272.76762200000002</v>
      </c>
      <c r="G443" s="102">
        <v>31.083621000000001</v>
      </c>
      <c r="H443" s="102">
        <v>6.5013369999999995</v>
      </c>
      <c r="I443" s="102">
        <v>28.638102999999997</v>
      </c>
      <c r="J443" s="102">
        <v>40.420938</v>
      </c>
      <c r="K443" s="102">
        <v>491.09653826713748</v>
      </c>
      <c r="L443" s="102">
        <v>3.5295348986000001</v>
      </c>
      <c r="M443" s="102">
        <v>17.387190533399995</v>
      </c>
      <c r="N443" s="102">
        <v>201.13884446280005</v>
      </c>
      <c r="O443" s="102">
        <v>55.06774296359999</v>
      </c>
      <c r="P443" s="102">
        <v>15.371111069100001</v>
      </c>
      <c r="Q443" s="102">
        <v>91.704933426600007</v>
      </c>
      <c r="R443" s="102">
        <v>190.80703782899991</v>
      </c>
      <c r="S443" s="102">
        <v>3653.0738604502385</v>
      </c>
      <c r="T443" s="102"/>
    </row>
    <row r="444" spans="1:20" ht="15" x14ac:dyDescent="0.25">
      <c r="A444" s="102" t="s">
        <v>620</v>
      </c>
      <c r="B444" s="102">
        <v>3969.6828950000008</v>
      </c>
      <c r="C444" s="102">
        <v>2417.7309720000003</v>
      </c>
      <c r="D444" s="102">
        <v>163.95875200000003</v>
      </c>
      <c r="E444" s="102">
        <v>78.575812999999997</v>
      </c>
      <c r="F444" s="102">
        <v>360.64623299999994</v>
      </c>
      <c r="G444" s="102">
        <v>27.132112000000003</v>
      </c>
      <c r="H444" s="102">
        <v>3.3984989999999997</v>
      </c>
      <c r="I444" s="102">
        <v>25.473569000000001</v>
      </c>
      <c r="J444" s="102">
        <v>32.53443</v>
      </c>
      <c r="K444" s="102">
        <v>297.4636525370916</v>
      </c>
      <c r="L444" s="102">
        <v>47.646413331199959</v>
      </c>
      <c r="M444" s="102">
        <v>22.834131257800021</v>
      </c>
      <c r="N444" s="102">
        <v>265.94053221420057</v>
      </c>
      <c r="O444" s="102">
        <v>48.067249619199998</v>
      </c>
      <c r="P444" s="102">
        <v>8.0350711856999997</v>
      </c>
      <c r="Q444" s="102">
        <v>81.571462651800019</v>
      </c>
      <c r="R444" s="102">
        <v>153.57877681499994</v>
      </c>
      <c r="S444" s="102">
        <v>4894.8201846119928</v>
      </c>
      <c r="T444" s="102"/>
    </row>
    <row r="445" spans="1:20" ht="15" x14ac:dyDescent="0.25">
      <c r="A445" s="102" t="s">
        <v>621</v>
      </c>
      <c r="B445" s="102">
        <v>1147.5681569999999</v>
      </c>
      <c r="C445" s="102">
        <v>586.06148599999995</v>
      </c>
      <c r="D445" s="102">
        <v>0</v>
      </c>
      <c r="E445" s="102">
        <v>24.179537</v>
      </c>
      <c r="F445" s="102">
        <v>129.31976899999998</v>
      </c>
      <c r="G445" s="102">
        <v>7.9555380000000007</v>
      </c>
      <c r="H445" s="102">
        <v>2</v>
      </c>
      <c r="I445" s="102">
        <v>6.6391110000000007</v>
      </c>
      <c r="J445" s="102">
        <v>21.4</v>
      </c>
      <c r="K445" s="102">
        <v>60.825640887169413</v>
      </c>
      <c r="L445" s="102">
        <v>0</v>
      </c>
      <c r="M445" s="102">
        <v>7.0265734522000045</v>
      </c>
      <c r="N445" s="102">
        <v>95.360397660599816</v>
      </c>
      <c r="O445" s="102">
        <v>14.094031120799997</v>
      </c>
      <c r="P445" s="102">
        <v>4.7286000000000001</v>
      </c>
      <c r="Q445" s="102">
        <v>21.2597612442</v>
      </c>
      <c r="R445" s="102">
        <v>101.01870000000001</v>
      </c>
      <c r="S445" s="102">
        <v>1451.8818613649692</v>
      </c>
      <c r="T445" s="102"/>
    </row>
    <row r="446" spans="1:20" ht="15" x14ac:dyDescent="0.25">
      <c r="A446" s="102" t="s">
        <v>622</v>
      </c>
      <c r="B446" s="102">
        <v>4984.5039810000007</v>
      </c>
      <c r="C446" s="102">
        <v>1698.9497329999988</v>
      </c>
      <c r="D446" s="102">
        <v>93.60106900000001</v>
      </c>
      <c r="E446" s="102">
        <v>118.11817100000002</v>
      </c>
      <c r="F446" s="102">
        <v>438.01805300000007</v>
      </c>
      <c r="G446" s="102">
        <v>35.783051999999991</v>
      </c>
      <c r="H446" s="102">
        <v>6.7925969999999998</v>
      </c>
      <c r="I446" s="102">
        <v>52.025950000000009</v>
      </c>
      <c r="J446" s="102">
        <v>49.447789999999998</v>
      </c>
      <c r="K446" s="102">
        <v>118.63445170606799</v>
      </c>
      <c r="L446" s="102">
        <v>27.200470651400035</v>
      </c>
      <c r="M446" s="102">
        <v>34.325140492600035</v>
      </c>
      <c r="N446" s="102">
        <v>322.99451228219965</v>
      </c>
      <c r="O446" s="102">
        <v>63.393254923199962</v>
      </c>
      <c r="P446" s="102">
        <v>16.0597370871</v>
      </c>
      <c r="Q446" s="102">
        <v>166.5974970900001</v>
      </c>
      <c r="R446" s="102">
        <v>233.41829269499974</v>
      </c>
      <c r="S446" s="102">
        <v>5967.1273379275681</v>
      </c>
      <c r="T446" s="102"/>
    </row>
    <row r="447" spans="1:20" ht="15" x14ac:dyDescent="0.25">
      <c r="A447" s="102" t="s">
        <v>623</v>
      </c>
      <c r="B447" s="102">
        <v>1594.1663230000022</v>
      </c>
      <c r="C447" s="102">
        <v>1539.0989390000016</v>
      </c>
      <c r="D447" s="102">
        <v>17.082525</v>
      </c>
      <c r="E447" s="102">
        <v>28.155377000000001</v>
      </c>
      <c r="F447" s="102">
        <v>126.19314100000001</v>
      </c>
      <c r="G447" s="102">
        <v>32.228662999999997</v>
      </c>
      <c r="H447" s="102">
        <v>0</v>
      </c>
      <c r="I447" s="102">
        <v>8.2744320000000009</v>
      </c>
      <c r="J447" s="102">
        <v>14.564289</v>
      </c>
      <c r="K447" s="102">
        <v>304.73650568435284</v>
      </c>
      <c r="L447" s="102">
        <v>4.964181765000002</v>
      </c>
      <c r="M447" s="102">
        <v>8.1819525562000059</v>
      </c>
      <c r="N447" s="102">
        <v>93.054822173399856</v>
      </c>
      <c r="O447" s="102">
        <v>57.09629937079999</v>
      </c>
      <c r="P447" s="102">
        <v>0</v>
      </c>
      <c r="Q447" s="102">
        <v>26.496386150399999</v>
      </c>
      <c r="R447" s="102">
        <v>68.750726224500013</v>
      </c>
      <c r="S447" s="102">
        <v>2157.4471969246547</v>
      </c>
      <c r="T447" s="102"/>
    </row>
    <row r="448" spans="1:20" ht="15" x14ac:dyDescent="0.25">
      <c r="A448" s="102" t="s">
        <v>624</v>
      </c>
      <c r="B448" s="102">
        <v>1816.4673480000004</v>
      </c>
      <c r="C448" s="102">
        <v>538.72266300000024</v>
      </c>
      <c r="D448" s="102">
        <v>7.72</v>
      </c>
      <c r="E448" s="102">
        <v>68.487159999999989</v>
      </c>
      <c r="F448" s="102">
        <v>138.42292599999996</v>
      </c>
      <c r="G448" s="102">
        <v>12.079514</v>
      </c>
      <c r="H448" s="102">
        <v>3</v>
      </c>
      <c r="I448" s="102">
        <v>13.214791999999999</v>
      </c>
      <c r="J448" s="102">
        <v>19.877887999999999</v>
      </c>
      <c r="K448" s="102">
        <v>32.771369080525126</v>
      </c>
      <c r="L448" s="102">
        <v>2.2434319999999999</v>
      </c>
      <c r="M448" s="102">
        <v>19.902368696000011</v>
      </c>
      <c r="N448" s="102">
        <v>102.0730656323998</v>
      </c>
      <c r="O448" s="102">
        <v>21.400067002399997</v>
      </c>
      <c r="P448" s="102">
        <v>7.0929000000000002</v>
      </c>
      <c r="Q448" s="102">
        <v>42.3164069424</v>
      </c>
      <c r="R448" s="102">
        <v>93.83357030400002</v>
      </c>
      <c r="S448" s="102">
        <v>2138.1005276577253</v>
      </c>
      <c r="T448" s="102"/>
    </row>
    <row r="449" spans="1:20" ht="15" x14ac:dyDescent="0.25">
      <c r="A449" s="102" t="s">
        <v>625</v>
      </c>
      <c r="B449" s="102">
        <v>5648.9495949999991</v>
      </c>
      <c r="C449" s="102">
        <v>2889.8719319999982</v>
      </c>
      <c r="D449" s="102">
        <v>135.04545299999998</v>
      </c>
      <c r="E449" s="102">
        <v>125.635087</v>
      </c>
      <c r="F449" s="102">
        <v>510.17347600000005</v>
      </c>
      <c r="G449" s="102">
        <v>48.087358000000002</v>
      </c>
      <c r="H449" s="102">
        <v>8</v>
      </c>
      <c r="I449" s="102">
        <v>79.062431000000004</v>
      </c>
      <c r="J449" s="102">
        <v>64.276488999999998</v>
      </c>
      <c r="K449" s="102">
        <v>303.64373373460671</v>
      </c>
      <c r="L449" s="102">
        <v>39.244208641800007</v>
      </c>
      <c r="M449" s="102">
        <v>36.509556282200037</v>
      </c>
      <c r="N449" s="102">
        <v>376.20192120239807</v>
      </c>
      <c r="O449" s="102">
        <v>85.191563432800066</v>
      </c>
      <c r="P449" s="102">
        <v>18.914400000000001</v>
      </c>
      <c r="Q449" s="102">
        <v>253.17371654820025</v>
      </c>
      <c r="R449" s="102">
        <v>303.41716632449987</v>
      </c>
      <c r="S449" s="102">
        <v>7065.2458611665043</v>
      </c>
      <c r="T449" s="102"/>
    </row>
    <row r="450" spans="1:20" ht="15" x14ac:dyDescent="0.25">
      <c r="A450" s="102" t="s">
        <v>626</v>
      </c>
      <c r="B450" s="102">
        <v>1902.6941640000002</v>
      </c>
      <c r="C450" s="102">
        <v>1031.714113</v>
      </c>
      <c r="D450" s="102">
        <v>0</v>
      </c>
      <c r="E450" s="102">
        <v>52.408176999999995</v>
      </c>
      <c r="F450" s="102">
        <v>152.82718899999995</v>
      </c>
      <c r="G450" s="102">
        <v>29.926907000000003</v>
      </c>
      <c r="H450" s="102">
        <v>1.8834949999999999</v>
      </c>
      <c r="I450" s="102">
        <v>27.075387999999997</v>
      </c>
      <c r="J450" s="102">
        <v>18.092084</v>
      </c>
      <c r="K450" s="102">
        <v>116.9839337447026</v>
      </c>
      <c r="L450" s="102">
        <v>0</v>
      </c>
      <c r="M450" s="102">
        <v>15.229816236199996</v>
      </c>
      <c r="N450" s="102">
        <v>112.69476916859968</v>
      </c>
      <c r="O450" s="102">
        <v>53.018508441199998</v>
      </c>
      <c r="P450" s="102">
        <v>4.4531472285000007</v>
      </c>
      <c r="Q450" s="102">
        <v>86.700807453600007</v>
      </c>
      <c r="R450" s="102">
        <v>85.403682522000025</v>
      </c>
      <c r="S450" s="102">
        <v>2377.1788287948025</v>
      </c>
      <c r="T450" s="102"/>
    </row>
    <row r="451" spans="1:20" ht="15" x14ac:dyDescent="0.25">
      <c r="A451" s="102" t="s">
        <v>628</v>
      </c>
      <c r="B451" s="102">
        <v>1060.0346650000001</v>
      </c>
      <c r="C451" s="102">
        <v>414.15200099999987</v>
      </c>
      <c r="D451" s="102">
        <v>0</v>
      </c>
      <c r="E451" s="102">
        <v>47.496383999999999</v>
      </c>
      <c r="F451" s="102">
        <v>93.189863000000017</v>
      </c>
      <c r="G451" s="102">
        <v>7.5108719999999991</v>
      </c>
      <c r="H451" s="102">
        <v>1.2</v>
      </c>
      <c r="I451" s="102">
        <v>9</v>
      </c>
      <c r="J451" s="102">
        <v>17.825206000000001</v>
      </c>
      <c r="K451" s="102">
        <v>33.687897889943024</v>
      </c>
      <c r="L451" s="102">
        <v>0</v>
      </c>
      <c r="M451" s="102">
        <v>13.802449190399997</v>
      </c>
      <c r="N451" s="102">
        <v>68.718204976200013</v>
      </c>
      <c r="O451" s="102">
        <v>13.3062608352</v>
      </c>
      <c r="P451" s="102">
        <v>2.8371599999999999</v>
      </c>
      <c r="Q451" s="102">
        <v>28.819800000000004</v>
      </c>
      <c r="R451" s="102">
        <v>84.143884923000002</v>
      </c>
      <c r="S451" s="102">
        <v>1305.3503228147431</v>
      </c>
      <c r="T451" s="102"/>
    </row>
    <row r="452" spans="1:20" ht="15" x14ac:dyDescent="0.25">
      <c r="A452" s="102" t="s">
        <v>629</v>
      </c>
      <c r="B452" s="102">
        <v>1845.8154860000004</v>
      </c>
      <c r="C452" s="102">
        <v>621.92708000000016</v>
      </c>
      <c r="D452" s="102">
        <v>1</v>
      </c>
      <c r="E452" s="102">
        <v>47.472099999999998</v>
      </c>
      <c r="F452" s="102">
        <v>119.67056400000001</v>
      </c>
      <c r="G452" s="102">
        <v>10.825220000000002</v>
      </c>
      <c r="H452" s="102">
        <v>0</v>
      </c>
      <c r="I452" s="102">
        <v>10.721997000000002</v>
      </c>
      <c r="J452" s="102">
        <v>20.262081999999999</v>
      </c>
      <c r="K452" s="102">
        <v>43.057449297929082</v>
      </c>
      <c r="L452" s="102">
        <v>0.29060000000000002</v>
      </c>
      <c r="M452" s="102">
        <v>13.795392259999996</v>
      </c>
      <c r="N452" s="102">
        <v>88.245073893599866</v>
      </c>
      <c r="O452" s="102">
        <v>19.177959752</v>
      </c>
      <c r="P452" s="102">
        <v>0</v>
      </c>
      <c r="Q452" s="102">
        <v>34.3339787934</v>
      </c>
      <c r="R452" s="102">
        <v>95.647158081000015</v>
      </c>
      <c r="S452" s="102">
        <v>2140.3630980779294</v>
      </c>
      <c r="T452" s="102"/>
    </row>
    <row r="453" spans="1:20" ht="15" x14ac:dyDescent="0.25">
      <c r="A453" s="102" t="s">
        <v>630</v>
      </c>
      <c r="B453" s="102">
        <v>1025.1347289999999</v>
      </c>
      <c r="C453" s="102">
        <v>382.85511499999996</v>
      </c>
      <c r="D453" s="102">
        <v>0</v>
      </c>
      <c r="E453" s="102">
        <v>24.520541999999999</v>
      </c>
      <c r="F453" s="102">
        <v>54.177050999999999</v>
      </c>
      <c r="G453" s="102">
        <v>14.598061999999999</v>
      </c>
      <c r="H453" s="102">
        <v>0.50152399999999997</v>
      </c>
      <c r="I453" s="102">
        <v>6</v>
      </c>
      <c r="J453" s="102">
        <v>15.092124999999999</v>
      </c>
      <c r="K453" s="102">
        <v>30.004770025201353</v>
      </c>
      <c r="L453" s="102">
        <v>0</v>
      </c>
      <c r="M453" s="102">
        <v>7.1256695052000047</v>
      </c>
      <c r="N453" s="102">
        <v>39.950157407400027</v>
      </c>
      <c r="O453" s="102">
        <v>25.861926639199993</v>
      </c>
      <c r="P453" s="102">
        <v>1.1857531932000001</v>
      </c>
      <c r="Q453" s="102">
        <v>19.213200000000001</v>
      </c>
      <c r="R453" s="102">
        <v>71.242376062500014</v>
      </c>
      <c r="S453" s="102">
        <v>1219.7185818327014</v>
      </c>
      <c r="T453" s="102"/>
    </row>
    <row r="454" spans="1:20" ht="15" x14ac:dyDescent="0.25">
      <c r="A454" s="102" t="s">
        <v>631</v>
      </c>
      <c r="B454" s="102">
        <v>2061.093169000002</v>
      </c>
      <c r="C454" s="102">
        <v>660.64126800000031</v>
      </c>
      <c r="D454" s="102">
        <v>1.3204449999999999</v>
      </c>
      <c r="E454" s="102">
        <v>49.545447000000003</v>
      </c>
      <c r="F454" s="102">
        <v>148.64922799999999</v>
      </c>
      <c r="G454" s="102">
        <v>6.1438209999999991</v>
      </c>
      <c r="H454" s="102">
        <v>2.2912410000000003</v>
      </c>
      <c r="I454" s="102">
        <v>19.688544</v>
      </c>
      <c r="J454" s="102">
        <v>25.988415</v>
      </c>
      <c r="K454" s="102">
        <v>43.887979053513696</v>
      </c>
      <c r="L454" s="102">
        <v>0.38372131700000001</v>
      </c>
      <c r="M454" s="102">
        <v>14.397906898199995</v>
      </c>
      <c r="N454" s="102">
        <v>109.61394072719972</v>
      </c>
      <c r="O454" s="102">
        <v>10.884393283600001</v>
      </c>
      <c r="P454" s="102">
        <v>5.4171810963000002</v>
      </c>
      <c r="Q454" s="102">
        <v>63.046655596799987</v>
      </c>
      <c r="R454" s="102">
        <v>122.67831300750002</v>
      </c>
      <c r="S454" s="102">
        <v>2431.4032599801153</v>
      </c>
      <c r="T454" s="102"/>
    </row>
    <row r="455" spans="1:20" ht="15" x14ac:dyDescent="0.25">
      <c r="A455" s="102" t="s">
        <v>632</v>
      </c>
      <c r="B455" s="102">
        <v>1907.1715049999984</v>
      </c>
      <c r="C455" s="102">
        <v>987.48543599999857</v>
      </c>
      <c r="D455" s="102">
        <v>0</v>
      </c>
      <c r="E455" s="102">
        <v>49.639454000000001</v>
      </c>
      <c r="F455" s="102">
        <v>160.00553400000001</v>
      </c>
      <c r="G455" s="102">
        <v>8.5575599999999987</v>
      </c>
      <c r="H455" s="102">
        <v>1</v>
      </c>
      <c r="I455" s="102">
        <v>12.435797999999998</v>
      </c>
      <c r="J455" s="102">
        <v>14.887129</v>
      </c>
      <c r="K455" s="102">
        <v>103.40887563236474</v>
      </c>
      <c r="L455" s="102">
        <v>0</v>
      </c>
      <c r="M455" s="102">
        <v>14.425225332399997</v>
      </c>
      <c r="N455" s="102">
        <v>117.98808077159966</v>
      </c>
      <c r="O455" s="102">
        <v>15.160573296000001</v>
      </c>
      <c r="P455" s="102">
        <v>2.3643000000000001</v>
      </c>
      <c r="Q455" s="102">
        <v>39.821912355600006</v>
      </c>
      <c r="R455" s="102">
        <v>70.274692444500005</v>
      </c>
      <c r="S455" s="102">
        <v>2270.6151648324631</v>
      </c>
      <c r="T455" s="102"/>
    </row>
    <row r="456" spans="1:20" ht="15" x14ac:dyDescent="0.25">
      <c r="A456" s="102" t="s">
        <v>633</v>
      </c>
      <c r="B456" s="102">
        <v>2290.2936679999993</v>
      </c>
      <c r="C456" s="102">
        <v>2270.4331419999999</v>
      </c>
      <c r="D456" s="102">
        <v>3</v>
      </c>
      <c r="E456" s="102">
        <v>110.99950299999999</v>
      </c>
      <c r="F456" s="102">
        <v>249.62798200000003</v>
      </c>
      <c r="G456" s="102">
        <v>4.0433430000000001</v>
      </c>
      <c r="H456" s="102">
        <v>8</v>
      </c>
      <c r="I456" s="102">
        <v>11.671963</v>
      </c>
      <c r="J456" s="102">
        <v>17.944369999999999</v>
      </c>
      <c r="K456" s="102">
        <v>444.96337039937026</v>
      </c>
      <c r="L456" s="102">
        <v>0.87180000000000013</v>
      </c>
      <c r="M456" s="102">
        <v>32.256455571800053</v>
      </c>
      <c r="N456" s="102">
        <v>184.07567392680011</v>
      </c>
      <c r="O456" s="102">
        <v>7.1631864588000003</v>
      </c>
      <c r="P456" s="102">
        <v>18.914400000000001</v>
      </c>
      <c r="Q456" s="102">
        <v>37.375959918600003</v>
      </c>
      <c r="R456" s="102">
        <v>84.706398585000017</v>
      </c>
      <c r="S456" s="102">
        <v>3100.6209128603696</v>
      </c>
      <c r="T456" s="102"/>
    </row>
    <row r="457" spans="1:20" ht="15" x14ac:dyDescent="0.25">
      <c r="A457" s="102" t="s">
        <v>634</v>
      </c>
      <c r="B457" s="102">
        <v>3027.8361220000015</v>
      </c>
      <c r="C457" s="102">
        <v>270.00628499999993</v>
      </c>
      <c r="D457" s="102">
        <v>2</v>
      </c>
      <c r="E457" s="102">
        <v>89.505725000000012</v>
      </c>
      <c r="F457" s="102">
        <v>281.36089900000002</v>
      </c>
      <c r="G457" s="102">
        <v>16.195672999999999</v>
      </c>
      <c r="H457" s="102">
        <v>5.0303930000000001</v>
      </c>
      <c r="I457" s="102">
        <v>22.685080999999997</v>
      </c>
      <c r="J457" s="102">
        <v>30.004156999999999</v>
      </c>
      <c r="K457" s="102">
        <v>4.968787776743123</v>
      </c>
      <c r="L457" s="102">
        <v>0.58120000000000005</v>
      </c>
      <c r="M457" s="102">
        <v>26.010363685000037</v>
      </c>
      <c r="N457" s="102">
        <v>207.47552692260044</v>
      </c>
      <c r="O457" s="102">
        <v>28.692254286799997</v>
      </c>
      <c r="P457" s="102">
        <v>11.893358169900001</v>
      </c>
      <c r="Q457" s="102">
        <v>72.642166378200002</v>
      </c>
      <c r="R457" s="102">
        <v>141.6346231185</v>
      </c>
      <c r="S457" s="102">
        <v>3521.734402337745</v>
      </c>
      <c r="T457" s="102"/>
    </row>
    <row r="458" spans="1:20" ht="15" x14ac:dyDescent="0.25">
      <c r="A458" s="102" t="s">
        <v>635</v>
      </c>
      <c r="B458" s="102">
        <v>1457.5783960000012</v>
      </c>
      <c r="C458" s="102">
        <v>692.37264000000005</v>
      </c>
      <c r="D458" s="102">
        <v>8.0674600000000005</v>
      </c>
      <c r="E458" s="102">
        <v>39.259697000000003</v>
      </c>
      <c r="F458" s="102">
        <v>113.74823500000002</v>
      </c>
      <c r="G458" s="102">
        <v>9.019756000000001</v>
      </c>
      <c r="H458" s="102">
        <v>2</v>
      </c>
      <c r="I458" s="102">
        <v>13.091348</v>
      </c>
      <c r="J458" s="102">
        <v>17</v>
      </c>
      <c r="K458" s="102">
        <v>66.323097852391157</v>
      </c>
      <c r="L458" s="102">
        <v>2.3444038760000003</v>
      </c>
      <c r="M458" s="102">
        <v>11.408867948199999</v>
      </c>
      <c r="N458" s="102">
        <v>83.877948488999905</v>
      </c>
      <c r="O458" s="102">
        <v>15.979399729599997</v>
      </c>
      <c r="P458" s="102">
        <v>4.7286000000000001</v>
      </c>
      <c r="Q458" s="102">
        <v>41.921114565599993</v>
      </c>
      <c r="R458" s="102">
        <v>80.248500000000007</v>
      </c>
      <c r="S458" s="102">
        <v>1764.4103284607922</v>
      </c>
      <c r="T458" s="102"/>
    </row>
    <row r="459" spans="1:20" ht="15" x14ac:dyDescent="0.25">
      <c r="A459" s="102" t="s">
        <v>636</v>
      </c>
      <c r="B459" s="102">
        <v>853.7250379999997</v>
      </c>
      <c r="C459" s="102">
        <v>376.0958320000002</v>
      </c>
      <c r="D459" s="102">
        <v>0</v>
      </c>
      <c r="E459" s="102">
        <v>18.030680000000004</v>
      </c>
      <c r="F459" s="102">
        <v>68.092950000000002</v>
      </c>
      <c r="G459" s="102">
        <v>6</v>
      </c>
      <c r="H459" s="102">
        <v>0</v>
      </c>
      <c r="I459" s="102">
        <v>3</v>
      </c>
      <c r="J459" s="102">
        <v>5</v>
      </c>
      <c r="K459" s="102">
        <v>33.764237119751883</v>
      </c>
      <c r="L459" s="102">
        <v>0</v>
      </c>
      <c r="M459" s="102">
        <v>5.2397156080000018</v>
      </c>
      <c r="N459" s="102">
        <v>50.211741330000045</v>
      </c>
      <c r="O459" s="102">
        <v>10.6296</v>
      </c>
      <c r="P459" s="102">
        <v>0</v>
      </c>
      <c r="Q459" s="102">
        <v>9.6066000000000003</v>
      </c>
      <c r="R459" s="102">
        <v>23.602500000000003</v>
      </c>
      <c r="S459" s="102">
        <v>986.77943205775159</v>
      </c>
      <c r="T459" s="102"/>
    </row>
    <row r="460" spans="1:20" ht="15" x14ac:dyDescent="0.25">
      <c r="A460" s="102" t="s">
        <v>637</v>
      </c>
      <c r="B460" s="102">
        <v>1437.4988249999974</v>
      </c>
      <c r="C460" s="102">
        <v>503.76510800000051</v>
      </c>
      <c r="D460" s="102">
        <v>1.75</v>
      </c>
      <c r="E460" s="102">
        <v>41.434554999999996</v>
      </c>
      <c r="F460" s="102">
        <v>127.26977800000002</v>
      </c>
      <c r="G460" s="102">
        <v>4.6784660000000002</v>
      </c>
      <c r="H460" s="102">
        <v>1</v>
      </c>
      <c r="I460" s="102">
        <v>13.088754999999999</v>
      </c>
      <c r="J460" s="102">
        <v>6.5553439999999998</v>
      </c>
      <c r="K460" s="102">
        <v>35.797595589659238</v>
      </c>
      <c r="L460" s="102">
        <v>0.50855000000000006</v>
      </c>
      <c r="M460" s="102">
        <v>12.040881683</v>
      </c>
      <c r="N460" s="102">
        <v>93.84873429719984</v>
      </c>
      <c r="O460" s="102">
        <v>8.2883703656000005</v>
      </c>
      <c r="P460" s="102">
        <v>2.3643000000000001</v>
      </c>
      <c r="Q460" s="102">
        <v>41.912811260999995</v>
      </c>
      <c r="R460" s="102">
        <v>30.944501352000007</v>
      </c>
      <c r="S460" s="102">
        <v>1663.2045695484564</v>
      </c>
      <c r="T460" s="102"/>
    </row>
    <row r="461" spans="1:20" ht="15" x14ac:dyDescent="0.25">
      <c r="A461" s="102" t="s">
        <v>638</v>
      </c>
      <c r="B461" s="102">
        <v>524.1769589999999</v>
      </c>
      <c r="C461" s="102">
        <v>151.20654899999994</v>
      </c>
      <c r="D461" s="102">
        <v>1.5210149999999998</v>
      </c>
      <c r="E461" s="102">
        <v>13.311630000000001</v>
      </c>
      <c r="F461" s="102">
        <v>59.611108000000016</v>
      </c>
      <c r="G461" s="102">
        <v>0</v>
      </c>
      <c r="H461" s="102">
        <v>0</v>
      </c>
      <c r="I461" s="102">
        <v>4.0976359999999996</v>
      </c>
      <c r="J461" s="102">
        <v>5</v>
      </c>
      <c r="K461" s="102">
        <v>8.8075159291821006</v>
      </c>
      <c r="L461" s="102">
        <v>0.44200695900000003</v>
      </c>
      <c r="M461" s="102">
        <v>3.8683596779999996</v>
      </c>
      <c r="N461" s="102">
        <v>43.957231039200032</v>
      </c>
      <c r="O461" s="102">
        <v>0</v>
      </c>
      <c r="P461" s="102">
        <v>0</v>
      </c>
      <c r="Q461" s="102">
        <v>13.121449999199999</v>
      </c>
      <c r="R461" s="102">
        <v>23.602500000000003</v>
      </c>
      <c r="S461" s="102">
        <v>617.976022604582</v>
      </c>
      <c r="T461" s="102"/>
    </row>
    <row r="462" spans="1:20" ht="15" x14ac:dyDescent="0.25">
      <c r="A462" s="102" t="s">
        <v>639</v>
      </c>
      <c r="B462" s="102">
        <v>1287.3054360000003</v>
      </c>
      <c r="C462" s="102">
        <v>310.99566100000004</v>
      </c>
      <c r="D462" s="102">
        <v>0</v>
      </c>
      <c r="E462" s="102">
        <v>35.258917000000004</v>
      </c>
      <c r="F462" s="102">
        <v>56.845739999999999</v>
      </c>
      <c r="G462" s="102">
        <v>3</v>
      </c>
      <c r="H462" s="102">
        <v>1</v>
      </c>
      <c r="I462" s="102">
        <v>1</v>
      </c>
      <c r="J462" s="102">
        <v>3.923956</v>
      </c>
      <c r="K462" s="102">
        <v>14.923793303640119</v>
      </c>
      <c r="L462" s="102">
        <v>0</v>
      </c>
      <c r="M462" s="102">
        <v>10.246241280200003</v>
      </c>
      <c r="N462" s="102">
        <v>41.918048676000026</v>
      </c>
      <c r="O462" s="102">
        <v>5.3148</v>
      </c>
      <c r="P462" s="102">
        <v>2.3643000000000001</v>
      </c>
      <c r="Q462" s="102">
        <v>3.2021999999999999</v>
      </c>
      <c r="R462" s="102">
        <v>18.523034298000002</v>
      </c>
      <c r="S462" s="102">
        <v>1383.7978535578404</v>
      </c>
      <c r="T462" s="102"/>
    </row>
    <row r="463" spans="1:20" ht="15" x14ac:dyDescent="0.25">
      <c r="A463" s="102" t="s">
        <v>640</v>
      </c>
      <c r="B463" s="102">
        <v>75.38912599999999</v>
      </c>
      <c r="C463" s="102">
        <v>0</v>
      </c>
      <c r="D463" s="102">
        <v>0</v>
      </c>
      <c r="E463" s="102">
        <v>2.129213</v>
      </c>
      <c r="F463" s="102">
        <v>7</v>
      </c>
      <c r="G463" s="102">
        <v>0</v>
      </c>
      <c r="H463" s="102">
        <v>0</v>
      </c>
      <c r="I463" s="102">
        <v>0</v>
      </c>
      <c r="J463" s="102">
        <v>0</v>
      </c>
      <c r="K463" s="102">
        <v>0</v>
      </c>
      <c r="L463" s="102">
        <v>0</v>
      </c>
      <c r="M463" s="102">
        <v>0.61874929779999999</v>
      </c>
      <c r="N463" s="102">
        <v>5.1618000000000004</v>
      </c>
      <c r="O463" s="102">
        <v>0</v>
      </c>
      <c r="P463" s="102">
        <v>0</v>
      </c>
      <c r="Q463" s="102">
        <v>0</v>
      </c>
      <c r="R463" s="102">
        <v>0</v>
      </c>
      <c r="S463" s="102">
        <v>81.169675297799984</v>
      </c>
      <c r="T463" s="102"/>
    </row>
    <row r="464" spans="1:20" ht="15" x14ac:dyDescent="0.25">
      <c r="A464" s="102" t="s">
        <v>641</v>
      </c>
      <c r="B464" s="102">
        <v>733.04558700000007</v>
      </c>
      <c r="C464" s="102">
        <v>214.45256300000005</v>
      </c>
      <c r="D464" s="102">
        <v>0</v>
      </c>
      <c r="E464" s="102">
        <v>51.417567000000005</v>
      </c>
      <c r="F464" s="102">
        <v>55.494773000000009</v>
      </c>
      <c r="G464" s="102">
        <v>5</v>
      </c>
      <c r="H464" s="102">
        <v>1</v>
      </c>
      <c r="I464" s="102">
        <v>2</v>
      </c>
      <c r="J464" s="102">
        <v>8</v>
      </c>
      <c r="K464" s="102">
        <v>12.943256039271228</v>
      </c>
      <c r="L464" s="102">
        <v>0</v>
      </c>
      <c r="M464" s="102">
        <v>14.941944970199996</v>
      </c>
      <c r="N464" s="102">
        <v>40.921845610200037</v>
      </c>
      <c r="O464" s="102">
        <v>8.8580000000000005</v>
      </c>
      <c r="P464" s="102">
        <v>2.3643000000000001</v>
      </c>
      <c r="Q464" s="102">
        <v>6.4043999999999999</v>
      </c>
      <c r="R464" s="102">
        <v>37.764000000000003</v>
      </c>
      <c r="S464" s="102">
        <v>857.24333361967138</v>
      </c>
      <c r="T464"/>
    </row>
    <row r="465" spans="1:20" ht="15" x14ac:dyDescent="0.25">
      <c r="A465" s="102" t="s">
        <v>642</v>
      </c>
      <c r="B465" s="102">
        <v>877.97607900000003</v>
      </c>
      <c r="C465" s="102">
        <v>331.87585300000001</v>
      </c>
      <c r="D465" s="102">
        <v>1</v>
      </c>
      <c r="E465" s="102">
        <v>16.817437999999999</v>
      </c>
      <c r="F465" s="102">
        <v>100.23335800000001</v>
      </c>
      <c r="G465" s="102">
        <v>2.2352319999999999</v>
      </c>
      <c r="H465" s="102">
        <v>1</v>
      </c>
      <c r="I465" s="102">
        <v>11.784922999999999</v>
      </c>
      <c r="J465" s="102">
        <v>10</v>
      </c>
      <c r="K465" s="102">
        <v>25.798716228620407</v>
      </c>
      <c r="L465" s="102">
        <v>0.29060000000000002</v>
      </c>
      <c r="M465" s="102">
        <v>4.8871474828000014</v>
      </c>
      <c r="N465" s="102">
        <v>73.912078189199988</v>
      </c>
      <c r="O465" s="102">
        <v>3.9599370112000001</v>
      </c>
      <c r="P465" s="102">
        <v>2.3643000000000001</v>
      </c>
      <c r="Q465" s="102">
        <v>37.737680430600001</v>
      </c>
      <c r="R465" s="102">
        <v>47.205000000000005</v>
      </c>
      <c r="S465" s="102">
        <v>1074.1315383424205</v>
      </c>
      <c r="T465" s="102"/>
    </row>
    <row r="466" spans="1:20" ht="15" x14ac:dyDescent="0.25">
      <c r="A466" s="102" t="s">
        <v>643</v>
      </c>
      <c r="B466" s="102">
        <v>2209.5755219999996</v>
      </c>
      <c r="C466" s="102">
        <v>810.35481500000049</v>
      </c>
      <c r="D466" s="102">
        <v>0</v>
      </c>
      <c r="E466" s="102">
        <v>21.005751</v>
      </c>
      <c r="F466" s="102">
        <v>169.70146199999994</v>
      </c>
      <c r="G466" s="102">
        <v>11.756762000000002</v>
      </c>
      <c r="H466" s="102">
        <v>1</v>
      </c>
      <c r="I466" s="102">
        <v>26.455292</v>
      </c>
      <c r="J466" s="102">
        <v>16.853785000000002</v>
      </c>
      <c r="K466" s="102">
        <v>60.430383705733895</v>
      </c>
      <c r="L466" s="102">
        <v>0</v>
      </c>
      <c r="M466" s="102">
        <v>6.1042712406000028</v>
      </c>
      <c r="N466" s="102">
        <v>125.13785807879965</v>
      </c>
      <c r="O466" s="102">
        <v>20.828279559200002</v>
      </c>
      <c r="P466" s="102">
        <v>2.3643000000000001</v>
      </c>
      <c r="Q466" s="102">
        <v>84.715136042400019</v>
      </c>
      <c r="R466" s="102">
        <v>79.558292092500011</v>
      </c>
      <c r="S466" s="102">
        <v>2588.714042719233</v>
      </c>
      <c r="T466" s="102"/>
    </row>
    <row r="467" spans="1:20" ht="15" x14ac:dyDescent="0.25">
      <c r="A467" s="102" t="s">
        <v>644</v>
      </c>
      <c r="B467" s="102">
        <v>659.57928400000037</v>
      </c>
      <c r="C467" s="102">
        <v>635.53411899999981</v>
      </c>
      <c r="D467" s="102">
        <v>0</v>
      </c>
      <c r="E467" s="102">
        <v>11.210526</v>
      </c>
      <c r="F467" s="102">
        <v>91.118578999999983</v>
      </c>
      <c r="G467" s="102">
        <v>3.1671750000000003</v>
      </c>
      <c r="H467" s="102">
        <v>0.85404800000000003</v>
      </c>
      <c r="I467" s="102">
        <v>7.6498679999999997</v>
      </c>
      <c r="J467" s="102">
        <v>12.374074</v>
      </c>
      <c r="K467" s="102">
        <v>125.83365614758887</v>
      </c>
      <c r="L467" s="102">
        <v>0</v>
      </c>
      <c r="M467" s="102">
        <v>3.2577788556000002</v>
      </c>
      <c r="N467" s="102">
        <v>67.190840154600039</v>
      </c>
      <c r="O467" s="102">
        <v>5.6109672300000009</v>
      </c>
      <c r="P467" s="102">
        <v>2.0192256864</v>
      </c>
      <c r="Q467" s="102">
        <v>24.496407309600002</v>
      </c>
      <c r="R467" s="102">
        <v>58.41181631700001</v>
      </c>
      <c r="S467" s="102">
        <v>946.39997570078924</v>
      </c>
      <c r="T467" s="102"/>
    </row>
    <row r="468" spans="1:20" ht="15" x14ac:dyDescent="0.25">
      <c r="A468" s="102" t="s">
        <v>645</v>
      </c>
      <c r="B468" s="102">
        <v>1724.8811389999955</v>
      </c>
      <c r="C468" s="102">
        <v>685.19553500000029</v>
      </c>
      <c r="D468" s="102">
        <v>0</v>
      </c>
      <c r="E468" s="102">
        <v>19.293683000000001</v>
      </c>
      <c r="F468" s="102">
        <v>225.78020900000001</v>
      </c>
      <c r="G468" s="102">
        <v>4.3410030000000006</v>
      </c>
      <c r="H468" s="102">
        <v>1</v>
      </c>
      <c r="I468" s="102">
        <v>8.265740000000001</v>
      </c>
      <c r="J468" s="102">
        <v>12.938891999999999</v>
      </c>
      <c r="K468" s="102">
        <v>55.11473095675472</v>
      </c>
      <c r="L468" s="102">
        <v>0</v>
      </c>
      <c r="M468" s="102">
        <v>5.6067442798000018</v>
      </c>
      <c r="N468" s="102">
        <v>166.4903261165999</v>
      </c>
      <c r="O468" s="102">
        <v>7.6905209148000004</v>
      </c>
      <c r="P468" s="102">
        <v>2.3643000000000001</v>
      </c>
      <c r="Q468" s="102">
        <v>26.468552628000001</v>
      </c>
      <c r="R468" s="102">
        <v>61.078039686000011</v>
      </c>
      <c r="S468" s="102">
        <v>2049.6943535819501</v>
      </c>
      <c r="T468" s="102"/>
    </row>
    <row r="469" spans="1:20" ht="15" x14ac:dyDescent="0.25">
      <c r="A469" s="102" t="s">
        <v>646</v>
      </c>
      <c r="B469" s="102">
        <v>3878.3314540000006</v>
      </c>
      <c r="C469" s="102">
        <v>1154.6044049999998</v>
      </c>
      <c r="D469" s="102">
        <v>11.679296000000001</v>
      </c>
      <c r="E469" s="102">
        <v>57.612168000000004</v>
      </c>
      <c r="F469" s="102">
        <v>290.68087399999996</v>
      </c>
      <c r="G469" s="102">
        <v>19.198916000000004</v>
      </c>
      <c r="H469" s="102">
        <v>2.4952199999999998</v>
      </c>
      <c r="I469" s="102">
        <v>16.116581</v>
      </c>
      <c r="J469" s="102">
        <v>32.017731999999995</v>
      </c>
      <c r="K469" s="102">
        <v>70.129110246837925</v>
      </c>
      <c r="L469" s="102">
        <v>3.3940034176</v>
      </c>
      <c r="M469" s="102">
        <v>16.742096020800002</v>
      </c>
      <c r="N469" s="102">
        <v>214.34807648760037</v>
      </c>
      <c r="O469" s="102">
        <v>34.0127995856</v>
      </c>
      <c r="P469" s="102">
        <v>5.8994486459999997</v>
      </c>
      <c r="Q469" s="102">
        <v>51.608515678199993</v>
      </c>
      <c r="R469" s="102">
        <v>151.13970390599997</v>
      </c>
      <c r="S469" s="102">
        <v>4425.6052079886385</v>
      </c>
      <c r="T469" s="102"/>
    </row>
    <row r="470" spans="1:20" ht="15" x14ac:dyDescent="0.25">
      <c r="A470" s="102" t="s">
        <v>647</v>
      </c>
      <c r="B470" s="102">
        <v>1351.0751840000021</v>
      </c>
      <c r="C470" s="102">
        <v>576.51100900000006</v>
      </c>
      <c r="D470" s="102">
        <v>4.7145089999999996</v>
      </c>
      <c r="E470" s="102">
        <v>22.250719</v>
      </c>
      <c r="F470" s="102">
        <v>119.37930799999998</v>
      </c>
      <c r="G470" s="102">
        <v>7.0787329999999997</v>
      </c>
      <c r="H470" s="102">
        <v>4.0796089999999996</v>
      </c>
      <c r="I470" s="102">
        <v>8.3188069999999996</v>
      </c>
      <c r="J470" s="102">
        <v>16.964749999999999</v>
      </c>
      <c r="K470" s="102">
        <v>50.220740407500465</v>
      </c>
      <c r="L470" s="102">
        <v>1.3700363153999999</v>
      </c>
      <c r="M470" s="102">
        <v>6.4660589414000027</v>
      </c>
      <c r="N470" s="102">
        <v>88.030301719199883</v>
      </c>
      <c r="O470" s="102">
        <v>12.540683382799999</v>
      </c>
      <c r="P470" s="102">
        <v>9.6454195587000005</v>
      </c>
      <c r="Q470" s="102">
        <v>26.638483775400005</v>
      </c>
      <c r="R470" s="102">
        <v>80.082102375000019</v>
      </c>
      <c r="S470" s="102">
        <v>1626.0690104754024</v>
      </c>
      <c r="T470" s="102"/>
    </row>
    <row r="471" spans="1:20" ht="15" x14ac:dyDescent="0.25">
      <c r="A471" s="102" t="s">
        <v>648</v>
      </c>
      <c r="B471" s="102">
        <v>848.5232200000014</v>
      </c>
      <c r="C471" s="102">
        <v>815.27238900000054</v>
      </c>
      <c r="D471" s="102">
        <v>0</v>
      </c>
      <c r="E471" s="102">
        <v>22.518572000000002</v>
      </c>
      <c r="F471" s="102">
        <v>120.95093000000001</v>
      </c>
      <c r="G471" s="102">
        <v>10.244614</v>
      </c>
      <c r="H471" s="102">
        <v>4.3407499999999999</v>
      </c>
      <c r="I471" s="102">
        <v>4.6168339999999999</v>
      </c>
      <c r="J471" s="102">
        <v>6.0969110000000004</v>
      </c>
      <c r="K471" s="102">
        <v>159.90852130179445</v>
      </c>
      <c r="L471" s="102">
        <v>0</v>
      </c>
      <c r="M471" s="102">
        <v>6.5438970232000031</v>
      </c>
      <c r="N471" s="102">
        <v>89.189215781999863</v>
      </c>
      <c r="O471" s="102">
        <v>18.149358162399999</v>
      </c>
      <c r="P471" s="102">
        <v>10.262835225</v>
      </c>
      <c r="Q471" s="102">
        <v>14.7840258348</v>
      </c>
      <c r="R471" s="102">
        <v>28.780468375500007</v>
      </c>
      <c r="S471" s="102">
        <v>1176.1415417046958</v>
      </c>
      <c r="T471" s="102"/>
    </row>
    <row r="472" spans="1:20" ht="15" x14ac:dyDescent="0.25">
      <c r="A472" s="102" t="s">
        <v>650</v>
      </c>
      <c r="B472" s="102">
        <v>1221.8197679999998</v>
      </c>
      <c r="C472" s="102">
        <v>729.45725000000004</v>
      </c>
      <c r="D472" s="102">
        <v>0</v>
      </c>
      <c r="E472" s="102">
        <v>27.047662000000003</v>
      </c>
      <c r="F472" s="102">
        <v>140.91259199999999</v>
      </c>
      <c r="G472" s="102">
        <v>5.2414849999999999</v>
      </c>
      <c r="H472" s="102">
        <v>3</v>
      </c>
      <c r="I472" s="102">
        <v>12.446544999999999</v>
      </c>
      <c r="J472" s="102">
        <v>9.5978940000000001</v>
      </c>
      <c r="K472" s="102">
        <v>88.899447632443284</v>
      </c>
      <c r="L472" s="102">
        <v>0</v>
      </c>
      <c r="M472" s="102">
        <v>7.8600505772000044</v>
      </c>
      <c r="N472" s="102">
        <v>103.90894534079976</v>
      </c>
      <c r="O472" s="102">
        <v>9.2858148259999993</v>
      </c>
      <c r="P472" s="102">
        <v>7.0929000000000002</v>
      </c>
      <c r="Q472" s="102">
        <v>39.856326398999997</v>
      </c>
      <c r="R472" s="102">
        <v>45.306858627000004</v>
      </c>
      <c r="S472" s="102">
        <v>1524.0301114024428</v>
      </c>
      <c r="T472" s="102"/>
    </row>
    <row r="473" spans="1:20" ht="15" x14ac:dyDescent="0.25">
      <c r="A473" s="102" t="s">
        <v>651</v>
      </c>
      <c r="B473" s="102">
        <v>1810.9376470000009</v>
      </c>
      <c r="C473" s="102">
        <v>1727.0070460000006</v>
      </c>
      <c r="D473" s="102">
        <v>0</v>
      </c>
      <c r="E473" s="102">
        <v>43.099553999999998</v>
      </c>
      <c r="F473" s="102">
        <v>149.03370799999999</v>
      </c>
      <c r="G473" s="102">
        <v>11.480392999999999</v>
      </c>
      <c r="H473" s="102">
        <v>0.606742</v>
      </c>
      <c r="I473" s="102">
        <v>14.589887999999998</v>
      </c>
      <c r="J473" s="102">
        <v>13.820224999999999</v>
      </c>
      <c r="K473" s="102">
        <v>333.72998586254334</v>
      </c>
      <c r="L473" s="102">
        <v>0</v>
      </c>
      <c r="M473" s="102">
        <v>12.524730392399997</v>
      </c>
      <c r="N473" s="102">
        <v>109.89745627919976</v>
      </c>
      <c r="O473" s="102">
        <v>20.338664238799996</v>
      </c>
      <c r="P473" s="102">
        <v>1.4345201106000001</v>
      </c>
      <c r="Q473" s="102">
        <v>46.719739353599998</v>
      </c>
      <c r="R473" s="102">
        <v>65.238372112500002</v>
      </c>
      <c r="S473" s="102">
        <v>2400.8211153496441</v>
      </c>
      <c r="T473" s="102"/>
    </row>
    <row r="474" spans="1:20" ht="15" x14ac:dyDescent="0.25">
      <c r="A474" s="102" t="s">
        <v>652</v>
      </c>
      <c r="B474" s="102">
        <v>747.24949700000036</v>
      </c>
      <c r="C474" s="102">
        <v>717.47235800000021</v>
      </c>
      <c r="D474" s="102">
        <v>0</v>
      </c>
      <c r="E474" s="102">
        <v>15.928931</v>
      </c>
      <c r="F474" s="102">
        <v>80.539439000000002</v>
      </c>
      <c r="G474" s="102">
        <v>4</v>
      </c>
      <c r="H474" s="102">
        <v>5</v>
      </c>
      <c r="I474" s="102">
        <v>7</v>
      </c>
      <c r="J474" s="102">
        <v>3</v>
      </c>
      <c r="K474" s="102">
        <v>140.00835016461161</v>
      </c>
      <c r="L474" s="102">
        <v>0</v>
      </c>
      <c r="M474" s="102">
        <v>4.6289473486000015</v>
      </c>
      <c r="N474" s="102">
        <v>59.389782318600055</v>
      </c>
      <c r="O474" s="102">
        <v>7.0864000000000003</v>
      </c>
      <c r="P474" s="102">
        <v>11.8215</v>
      </c>
      <c r="Q474" s="102">
        <v>22.415400000000002</v>
      </c>
      <c r="R474" s="102">
        <v>14.1615</v>
      </c>
      <c r="S474" s="102">
        <v>1006.7613768318121</v>
      </c>
      <c r="T474" s="102"/>
    </row>
    <row r="475" spans="1:20" ht="15" x14ac:dyDescent="0.25">
      <c r="A475" s="102" t="s">
        <v>653</v>
      </c>
      <c r="B475" s="102">
        <v>2909.440273000002</v>
      </c>
      <c r="C475" s="102">
        <v>241.84351999999996</v>
      </c>
      <c r="D475" s="102">
        <v>21.602404</v>
      </c>
      <c r="E475" s="102">
        <v>27.296307000000002</v>
      </c>
      <c r="F475" s="102">
        <v>187.44336399999995</v>
      </c>
      <c r="G475" s="102">
        <v>5.0238849999999999</v>
      </c>
      <c r="H475" s="102">
        <v>2</v>
      </c>
      <c r="I475" s="102">
        <v>21.620438</v>
      </c>
      <c r="J475" s="102">
        <v>22.269779</v>
      </c>
      <c r="K475" s="102">
        <v>4.0132311331342443</v>
      </c>
      <c r="L475" s="102">
        <v>6.2776586024000016</v>
      </c>
      <c r="M475" s="102">
        <v>7.9323068142000048</v>
      </c>
      <c r="N475" s="102">
        <v>138.22073661359966</v>
      </c>
      <c r="O475" s="102">
        <v>8.9003146659999999</v>
      </c>
      <c r="P475" s="102">
        <v>4.7286000000000001</v>
      </c>
      <c r="Q475" s="102">
        <v>69.232966563599987</v>
      </c>
      <c r="R475" s="102">
        <v>105.12449176950001</v>
      </c>
      <c r="S475" s="102">
        <v>3253.8705791624357</v>
      </c>
      <c r="T475" s="102"/>
    </row>
    <row r="476" spans="1:20" ht="15" x14ac:dyDescent="0.25">
      <c r="A476" s="102" t="s">
        <v>654</v>
      </c>
      <c r="B476" s="102">
        <v>1744.912616999999</v>
      </c>
      <c r="C476" s="102">
        <v>558.88252500000021</v>
      </c>
      <c r="D476" s="102">
        <v>3</v>
      </c>
      <c r="E476" s="102">
        <v>29.976607999999999</v>
      </c>
      <c r="F476" s="102">
        <v>125.34617800000002</v>
      </c>
      <c r="G476" s="102">
        <v>13.346780000000001</v>
      </c>
      <c r="H476" s="102">
        <v>3</v>
      </c>
      <c r="I476" s="102">
        <v>19.707599999999999</v>
      </c>
      <c r="J476" s="102">
        <v>10.078158</v>
      </c>
      <c r="K476" s="102">
        <v>36.601142606210871</v>
      </c>
      <c r="L476" s="102">
        <v>0.87180000000000013</v>
      </c>
      <c r="M476" s="102">
        <v>8.7112022848000041</v>
      </c>
      <c r="N476" s="102">
        <v>92.430271657199825</v>
      </c>
      <c r="O476" s="102">
        <v>23.645155447999997</v>
      </c>
      <c r="P476" s="102">
        <v>7.0929000000000002</v>
      </c>
      <c r="Q476" s="102">
        <v>63.107676720000001</v>
      </c>
      <c r="R476" s="102">
        <v>47.573944839000006</v>
      </c>
      <c r="S476" s="102">
        <v>2024.9467105552098</v>
      </c>
      <c r="T476" s="102"/>
    </row>
    <row r="477" spans="1:20" ht="15" x14ac:dyDescent="0.25">
      <c r="A477" s="102" t="s">
        <v>655</v>
      </c>
      <c r="B477" s="102">
        <v>2002.1466100000007</v>
      </c>
      <c r="C477" s="102">
        <v>617.10812299999998</v>
      </c>
      <c r="D477" s="102">
        <v>39.637599000000002</v>
      </c>
      <c r="E477" s="102">
        <v>18.337208</v>
      </c>
      <c r="F477" s="102">
        <v>166.89723900000004</v>
      </c>
      <c r="G477" s="102">
        <v>12.758191</v>
      </c>
      <c r="H477" s="102">
        <v>3</v>
      </c>
      <c r="I477" s="102">
        <v>13</v>
      </c>
      <c r="J477" s="102">
        <v>23.279070000000001</v>
      </c>
      <c r="K477" s="102">
        <v>38.974117274366932</v>
      </c>
      <c r="L477" s="102">
        <v>11.5186862694</v>
      </c>
      <c r="M477" s="102">
        <v>5.3287926448000018</v>
      </c>
      <c r="N477" s="102">
        <v>123.07002403859961</v>
      </c>
      <c r="O477" s="102">
        <v>22.602411175599997</v>
      </c>
      <c r="P477" s="102">
        <v>7.0929000000000002</v>
      </c>
      <c r="Q477" s="102">
        <v>41.628599999999999</v>
      </c>
      <c r="R477" s="102">
        <v>109.88884993500002</v>
      </c>
      <c r="S477" s="102">
        <v>2362.2509913377671</v>
      </c>
      <c r="T477" s="102"/>
    </row>
    <row r="478" spans="1:20" ht="15" x14ac:dyDescent="0.25">
      <c r="A478" s="102" t="s">
        <v>656</v>
      </c>
      <c r="B478" s="102">
        <v>1420.5390079999988</v>
      </c>
      <c r="C478" s="102">
        <v>477.8546110000002</v>
      </c>
      <c r="D478" s="102">
        <v>0</v>
      </c>
      <c r="E478" s="102">
        <v>37.871215000000007</v>
      </c>
      <c r="F478" s="102">
        <v>103.607592</v>
      </c>
      <c r="G478" s="102">
        <v>9.1309760000000004</v>
      </c>
      <c r="H478" s="102">
        <v>0.38888899999999998</v>
      </c>
      <c r="I478" s="102">
        <v>6.6975309999999997</v>
      </c>
      <c r="J478" s="102">
        <v>11.337209</v>
      </c>
      <c r="K478" s="102">
        <v>32.840252134283702</v>
      </c>
      <c r="L478" s="102">
        <v>0</v>
      </c>
      <c r="M478" s="102">
        <v>11.005375079</v>
      </c>
      <c r="N478" s="102">
        <v>76.400238340799987</v>
      </c>
      <c r="O478" s="102">
        <v>16.1764370816</v>
      </c>
      <c r="P478" s="102">
        <v>0.91945026269999997</v>
      </c>
      <c r="Q478" s="102">
        <v>21.446833768200001</v>
      </c>
      <c r="R478" s="102">
        <v>53.517295084500006</v>
      </c>
      <c r="S478" s="102">
        <v>1632.8448897510825</v>
      </c>
      <c r="T478" s="102"/>
    </row>
    <row r="479" spans="1:20" ht="15" x14ac:dyDescent="0.25">
      <c r="A479" s="102" t="s">
        <v>657</v>
      </c>
      <c r="B479" s="102">
        <v>1207.1350469999993</v>
      </c>
      <c r="C479" s="102">
        <v>285.63824700000004</v>
      </c>
      <c r="D479" s="102">
        <v>14.790698000000001</v>
      </c>
      <c r="E479" s="102">
        <v>28.904936000000003</v>
      </c>
      <c r="F479" s="102">
        <v>103.23837</v>
      </c>
      <c r="G479" s="102">
        <v>11.883721</v>
      </c>
      <c r="H479" s="102">
        <v>1</v>
      </c>
      <c r="I479" s="102">
        <v>3.561404</v>
      </c>
      <c r="J479" s="102">
        <v>6</v>
      </c>
      <c r="K479" s="102">
        <v>13.964400975032069</v>
      </c>
      <c r="L479" s="102">
        <v>4.2981768388000008</v>
      </c>
      <c r="M479" s="102">
        <v>8.3997744016000055</v>
      </c>
      <c r="N479" s="102">
        <v>76.127974037999977</v>
      </c>
      <c r="O479" s="102">
        <v>21.053200123599996</v>
      </c>
      <c r="P479" s="102">
        <v>2.3643000000000001</v>
      </c>
      <c r="Q479" s="102">
        <v>11.404327888799999</v>
      </c>
      <c r="R479" s="102">
        <v>28.323000000000004</v>
      </c>
      <c r="S479" s="102">
        <v>1373.0702012658314</v>
      </c>
      <c r="T479" s="102"/>
    </row>
    <row r="480" spans="1:20" ht="15" x14ac:dyDescent="0.25">
      <c r="A480" s="102" t="s">
        <v>658</v>
      </c>
      <c r="B480" s="102">
        <v>1562.9313510000013</v>
      </c>
      <c r="C480" s="102">
        <v>651.77392800000052</v>
      </c>
      <c r="D480" s="102">
        <v>1</v>
      </c>
      <c r="E480" s="102">
        <v>10.052326000000001</v>
      </c>
      <c r="F480" s="102">
        <v>163.35525899999996</v>
      </c>
      <c r="G480" s="102">
        <v>15.333952</v>
      </c>
      <c r="H480" s="102">
        <v>0</v>
      </c>
      <c r="I480" s="102">
        <v>17.402366999999998</v>
      </c>
      <c r="J480" s="102">
        <v>27.845294000000003</v>
      </c>
      <c r="K480" s="102">
        <v>55.870495026303914</v>
      </c>
      <c r="L480" s="102">
        <v>0.29060000000000002</v>
      </c>
      <c r="M480" s="102">
        <v>2.9212059356000002</v>
      </c>
      <c r="N480" s="102">
        <v>120.45816798659965</v>
      </c>
      <c r="O480" s="102">
        <v>27.165629363200001</v>
      </c>
      <c r="P480" s="102">
        <v>0</v>
      </c>
      <c r="Q480" s="102">
        <v>55.72585960739999</v>
      </c>
      <c r="R480" s="102">
        <v>131.44371032700002</v>
      </c>
      <c r="S480" s="102">
        <v>1956.8070192461048</v>
      </c>
      <c r="T480" s="102"/>
    </row>
    <row r="481" spans="1:20" ht="15" x14ac:dyDescent="0.25">
      <c r="A481" s="102" t="s">
        <v>659</v>
      </c>
      <c r="B481" s="102">
        <v>2167.6940419999987</v>
      </c>
      <c r="C481" s="102">
        <v>809.69293299999947</v>
      </c>
      <c r="D481" s="102">
        <v>34.207389999999997</v>
      </c>
      <c r="E481" s="102">
        <v>33.392819000000003</v>
      </c>
      <c r="F481" s="102">
        <v>170.29597299999998</v>
      </c>
      <c r="G481" s="102">
        <v>13.192844000000001</v>
      </c>
      <c r="H481" s="102">
        <v>0</v>
      </c>
      <c r="I481" s="102">
        <v>10</v>
      </c>
      <c r="J481" s="102">
        <v>30.667701000000001</v>
      </c>
      <c r="K481" s="102">
        <v>61.699714692610584</v>
      </c>
      <c r="L481" s="102">
        <v>9.940667534000001</v>
      </c>
      <c r="M481" s="102">
        <v>9.7039532014000027</v>
      </c>
      <c r="N481" s="102">
        <v>125.57625049019963</v>
      </c>
      <c r="O481" s="102">
        <v>23.372442430399996</v>
      </c>
      <c r="P481" s="102">
        <v>0</v>
      </c>
      <c r="Q481" s="102">
        <v>32.022000000000006</v>
      </c>
      <c r="R481" s="102">
        <v>144.76688257049997</v>
      </c>
      <c r="S481" s="102">
        <v>2574.7759529191089</v>
      </c>
      <c r="T481" s="102"/>
    </row>
    <row r="482" spans="1:20" ht="15" x14ac:dyDescent="0.25">
      <c r="A482" s="102" t="s">
        <v>660</v>
      </c>
      <c r="B482" s="102">
        <v>1080.03045</v>
      </c>
      <c r="C482" s="102">
        <v>377.18563099999994</v>
      </c>
      <c r="D482" s="102">
        <v>0</v>
      </c>
      <c r="E482" s="102">
        <v>19.027630000000002</v>
      </c>
      <c r="F482" s="102">
        <v>85.654239000000018</v>
      </c>
      <c r="G482" s="102">
        <v>10.914681</v>
      </c>
      <c r="H482" s="102">
        <v>0</v>
      </c>
      <c r="I482" s="102">
        <v>11.438724000000001</v>
      </c>
      <c r="J482" s="102">
        <v>9.3401999999999994</v>
      </c>
      <c r="K482" s="102">
        <v>26.684991381812811</v>
      </c>
      <c r="L482" s="102">
        <v>0</v>
      </c>
      <c r="M482" s="102">
        <v>5.5294292780000012</v>
      </c>
      <c r="N482" s="102">
        <v>63.161435838600063</v>
      </c>
      <c r="O482" s="102">
        <v>19.336448859599997</v>
      </c>
      <c r="P482" s="102">
        <v>0</v>
      </c>
      <c r="Q482" s="102">
        <v>36.629081992800003</v>
      </c>
      <c r="R482" s="102">
        <v>44.090414100000004</v>
      </c>
      <c r="S482" s="102">
        <v>1275.4622514508128</v>
      </c>
      <c r="T482" s="102"/>
    </row>
    <row r="483" spans="1:20" ht="15" x14ac:dyDescent="0.25">
      <c r="A483" s="102" t="s">
        <v>661</v>
      </c>
      <c r="B483" s="102">
        <v>958.54654499999845</v>
      </c>
      <c r="C483" s="102">
        <v>460.31378100000012</v>
      </c>
      <c r="D483" s="102">
        <v>0</v>
      </c>
      <c r="E483" s="102">
        <v>16.190612999999999</v>
      </c>
      <c r="F483" s="102">
        <v>87.552127999999996</v>
      </c>
      <c r="G483" s="102">
        <v>5.3940799999999998</v>
      </c>
      <c r="H483" s="102">
        <v>0</v>
      </c>
      <c r="I483" s="102">
        <v>12.186829999999999</v>
      </c>
      <c r="J483" s="102">
        <v>13.425634000000002</v>
      </c>
      <c r="K483" s="102">
        <v>44.544777846180928</v>
      </c>
      <c r="L483" s="102">
        <v>0</v>
      </c>
      <c r="M483" s="102">
        <v>4.7049921378000006</v>
      </c>
      <c r="N483" s="102">
        <v>64.560939187200063</v>
      </c>
      <c r="O483" s="102">
        <v>9.5561521280000008</v>
      </c>
      <c r="P483" s="102">
        <v>0</v>
      </c>
      <c r="Q483" s="102">
        <v>39.024667025999996</v>
      </c>
      <c r="R483" s="102">
        <v>63.37570529700001</v>
      </c>
      <c r="S483" s="102">
        <v>1184.3137786221794</v>
      </c>
      <c r="T483" s="102"/>
    </row>
    <row r="484" spans="1:20" ht="15" x14ac:dyDescent="0.25">
      <c r="A484" s="102" t="s">
        <v>662</v>
      </c>
      <c r="B484" s="102">
        <v>1320.1434209999998</v>
      </c>
      <c r="C484" s="102">
        <v>706.98035599999992</v>
      </c>
      <c r="D484" s="102">
        <v>1</v>
      </c>
      <c r="E484" s="102">
        <v>37.205647999999997</v>
      </c>
      <c r="F484" s="102">
        <v>130.250652</v>
      </c>
      <c r="G484" s="102">
        <v>6.5706099999999994</v>
      </c>
      <c r="H484" s="102">
        <v>0</v>
      </c>
      <c r="I484" s="102">
        <v>6.5543880000000003</v>
      </c>
      <c r="J484" s="102">
        <v>7.385116</v>
      </c>
      <c r="K484" s="102">
        <v>76.402730593388299</v>
      </c>
      <c r="L484" s="102">
        <v>0.29060000000000002</v>
      </c>
      <c r="M484" s="102">
        <v>10.811961308800001</v>
      </c>
      <c r="N484" s="102">
        <v>96.046830784799823</v>
      </c>
      <c r="O484" s="102">
        <v>11.640492676000001</v>
      </c>
      <c r="P484" s="102">
        <v>0</v>
      </c>
      <c r="Q484" s="102">
        <v>20.988461253600001</v>
      </c>
      <c r="R484" s="102">
        <v>34.861440078000001</v>
      </c>
      <c r="S484" s="102">
        <v>1571.1859376945879</v>
      </c>
      <c r="T484" s="102"/>
    </row>
    <row r="485" spans="1:20" ht="15" x14ac:dyDescent="0.25">
      <c r="A485" s="102" t="s">
        <v>663</v>
      </c>
      <c r="B485" s="102">
        <v>836.75341400000002</v>
      </c>
      <c r="C485" s="102">
        <v>370.26235400000019</v>
      </c>
      <c r="D485" s="102">
        <v>4.7061479999999998</v>
      </c>
      <c r="E485" s="102">
        <v>10</v>
      </c>
      <c r="F485" s="102">
        <v>78.705916999999985</v>
      </c>
      <c r="G485" s="102">
        <v>6.0347289999999996</v>
      </c>
      <c r="H485" s="102">
        <v>0</v>
      </c>
      <c r="I485" s="102">
        <v>4.3470589999999998</v>
      </c>
      <c r="J485" s="102">
        <v>8</v>
      </c>
      <c r="K485" s="102">
        <v>33.322181261077965</v>
      </c>
      <c r="L485" s="102">
        <v>1.3676066088000001</v>
      </c>
      <c r="M485" s="102">
        <v>2.9060000000000001</v>
      </c>
      <c r="N485" s="102">
        <v>58.037743195800047</v>
      </c>
      <c r="O485" s="102">
        <v>10.691125896399999</v>
      </c>
      <c r="P485" s="102">
        <v>0</v>
      </c>
      <c r="Q485" s="102">
        <v>13.920152329800001</v>
      </c>
      <c r="R485" s="102">
        <v>37.764000000000003</v>
      </c>
      <c r="S485" s="102">
        <v>994.76222329187806</v>
      </c>
      <c r="T485" s="102"/>
    </row>
    <row r="486" spans="1:20" ht="15" x14ac:dyDescent="0.25">
      <c r="A486" s="102" t="s">
        <v>664</v>
      </c>
      <c r="B486" s="102">
        <v>865.09714800000006</v>
      </c>
      <c r="C486" s="102">
        <v>227.40682200000001</v>
      </c>
      <c r="D486" s="102">
        <v>0</v>
      </c>
      <c r="E486" s="102">
        <v>21.976962999999998</v>
      </c>
      <c r="F486" s="102">
        <v>73.166831000000016</v>
      </c>
      <c r="G486" s="102">
        <v>5.0336639999999999</v>
      </c>
      <c r="H486" s="102">
        <v>2</v>
      </c>
      <c r="I486" s="102">
        <v>10</v>
      </c>
      <c r="J486" s="102">
        <v>11</v>
      </c>
      <c r="K486" s="102">
        <v>12.244517379967602</v>
      </c>
      <c r="L486" s="102">
        <v>0</v>
      </c>
      <c r="M486" s="102">
        <v>6.386505447800003</v>
      </c>
      <c r="N486" s="102">
        <v>53.953221179400067</v>
      </c>
      <c r="O486" s="102">
        <v>8.9176391424000006</v>
      </c>
      <c r="P486" s="102">
        <v>4.7286000000000001</v>
      </c>
      <c r="Q486" s="102">
        <v>32.022000000000006</v>
      </c>
      <c r="R486" s="102">
        <v>51.925500000000007</v>
      </c>
      <c r="S486" s="102">
        <v>1035.2751311495676</v>
      </c>
      <c r="T486" s="102"/>
    </row>
    <row r="487" spans="1:20" ht="15" x14ac:dyDescent="0.25">
      <c r="A487" s="102" t="s">
        <v>666</v>
      </c>
      <c r="B487" s="102">
        <v>436.55735800000002</v>
      </c>
      <c r="C487" s="102">
        <v>145.12794300000002</v>
      </c>
      <c r="D487" s="102">
        <v>1</v>
      </c>
      <c r="E487" s="102">
        <v>13</v>
      </c>
      <c r="F487" s="102">
        <v>56.779597000000003</v>
      </c>
      <c r="G487" s="102">
        <v>3.8125879999999999</v>
      </c>
      <c r="H487" s="102">
        <v>0</v>
      </c>
      <c r="I487" s="102">
        <v>10.207066000000001</v>
      </c>
      <c r="J487" s="102">
        <v>7.6799249999999999</v>
      </c>
      <c r="K487" s="102">
        <v>10.279914842647571</v>
      </c>
      <c r="L487" s="102">
        <v>0.29060000000000002</v>
      </c>
      <c r="M487" s="102">
        <v>3.7778</v>
      </c>
      <c r="N487" s="102">
        <v>41.869274827800034</v>
      </c>
      <c r="O487" s="102">
        <v>6.7543809008000002</v>
      </c>
      <c r="P487" s="102">
        <v>0</v>
      </c>
      <c r="Q487" s="102">
        <v>32.685066745200004</v>
      </c>
      <c r="R487" s="102">
        <v>36.253085962500002</v>
      </c>
      <c r="S487" s="102">
        <v>568.46748127894762</v>
      </c>
      <c r="T487" s="102"/>
    </row>
    <row r="488" spans="1:20" ht="15" x14ac:dyDescent="0.25">
      <c r="A488" s="102" t="s">
        <v>667</v>
      </c>
      <c r="B488" s="102">
        <v>372.90851500000002</v>
      </c>
      <c r="C488" s="102">
        <v>62.516880999999998</v>
      </c>
      <c r="D488" s="102">
        <v>0</v>
      </c>
      <c r="E488" s="102">
        <v>10</v>
      </c>
      <c r="F488" s="102">
        <v>28.898655000000002</v>
      </c>
      <c r="G488" s="102">
        <v>2</v>
      </c>
      <c r="H488" s="102">
        <v>0</v>
      </c>
      <c r="I488" s="102">
        <v>3</v>
      </c>
      <c r="J488" s="102">
        <v>1</v>
      </c>
      <c r="K488" s="102">
        <v>2.1415405925833957</v>
      </c>
      <c r="L488" s="102">
        <v>0</v>
      </c>
      <c r="M488" s="102">
        <v>2.9060000000000001</v>
      </c>
      <c r="N488" s="102">
        <v>21.309868197000014</v>
      </c>
      <c r="O488" s="102">
        <v>3.5432000000000001</v>
      </c>
      <c r="P488" s="102">
        <v>0</v>
      </c>
      <c r="Q488" s="102">
        <v>9.6066000000000003</v>
      </c>
      <c r="R488" s="102">
        <v>4.7205000000000004</v>
      </c>
      <c r="S488" s="102">
        <v>417.13622378958343</v>
      </c>
      <c r="T488" s="102"/>
    </row>
    <row r="489" spans="1:20" ht="15" x14ac:dyDescent="0.25">
      <c r="A489" s="102" t="s">
        <v>668</v>
      </c>
      <c r="B489" s="102">
        <v>583.6554719999998</v>
      </c>
      <c r="C489" s="102">
        <v>63.986848000000002</v>
      </c>
      <c r="D489" s="102">
        <v>0</v>
      </c>
      <c r="E489" s="102">
        <v>19.107863000000002</v>
      </c>
      <c r="F489" s="102">
        <v>30.441662999999998</v>
      </c>
      <c r="G489" s="102">
        <v>1</v>
      </c>
      <c r="H489" s="102">
        <v>1</v>
      </c>
      <c r="I489" s="102">
        <v>9.8656410000000001</v>
      </c>
      <c r="J489" s="102">
        <v>4</v>
      </c>
      <c r="K489" s="102">
        <v>1.4106444792895727</v>
      </c>
      <c r="L489" s="102">
        <v>0</v>
      </c>
      <c r="M489" s="102">
        <v>5.5527449878000024</v>
      </c>
      <c r="N489" s="102">
        <v>22.447682296200018</v>
      </c>
      <c r="O489" s="102">
        <v>1.7716000000000001</v>
      </c>
      <c r="P489" s="102">
        <v>2.3643000000000001</v>
      </c>
      <c r="Q489" s="102">
        <v>31.591755610200003</v>
      </c>
      <c r="R489" s="102">
        <v>18.882000000000001</v>
      </c>
      <c r="S489" s="102">
        <v>667.67619937348945</v>
      </c>
      <c r="T489" s="102"/>
    </row>
    <row r="490" spans="1:20" ht="15" x14ac:dyDescent="0.25">
      <c r="A490" s="102" t="s">
        <v>669</v>
      </c>
      <c r="B490" s="102">
        <v>627.84472900000003</v>
      </c>
      <c r="C490" s="102">
        <v>298.57511499999998</v>
      </c>
      <c r="D490" s="102">
        <v>36.791654999999999</v>
      </c>
      <c r="E490" s="102">
        <v>13</v>
      </c>
      <c r="F490" s="102">
        <v>78.066440999999998</v>
      </c>
      <c r="G490" s="102">
        <v>6</v>
      </c>
      <c r="H490" s="102">
        <v>1</v>
      </c>
      <c r="I490" s="102">
        <v>5.0513170000000001</v>
      </c>
      <c r="J490" s="102">
        <v>7.3943209999999997</v>
      </c>
      <c r="K490" s="102">
        <v>29.096915089739102</v>
      </c>
      <c r="L490" s="102">
        <v>10.691654943000003</v>
      </c>
      <c r="M490" s="102">
        <v>3.7778</v>
      </c>
      <c r="N490" s="102">
        <v>57.566193593400051</v>
      </c>
      <c r="O490" s="102">
        <v>10.6296</v>
      </c>
      <c r="P490" s="102">
        <v>2.3643000000000001</v>
      </c>
      <c r="Q490" s="102">
        <v>16.175327297399999</v>
      </c>
      <c r="R490" s="102">
        <v>34.9048922805</v>
      </c>
      <c r="S490" s="102">
        <v>793.05141220403914</v>
      </c>
      <c r="T490" s="102"/>
    </row>
    <row r="491" spans="1:20" ht="15" x14ac:dyDescent="0.25">
      <c r="A491" s="102" t="s">
        <v>670</v>
      </c>
      <c r="B491" s="102">
        <v>478.50723299999999</v>
      </c>
      <c r="C491" s="102">
        <v>27.637861999999998</v>
      </c>
      <c r="D491" s="102">
        <v>0</v>
      </c>
      <c r="E491" s="102">
        <v>11.999999000000001</v>
      </c>
      <c r="F491" s="102">
        <v>35.956482000000001</v>
      </c>
      <c r="G491" s="102">
        <v>1.585663</v>
      </c>
      <c r="H491" s="102">
        <v>0</v>
      </c>
      <c r="I491" s="102">
        <v>0</v>
      </c>
      <c r="J491" s="102">
        <v>3</v>
      </c>
      <c r="K491" s="102">
        <v>0.32276403495113748</v>
      </c>
      <c r="L491" s="102">
        <v>0</v>
      </c>
      <c r="M491" s="102">
        <v>3.4871997094</v>
      </c>
      <c r="N491" s="102">
        <v>26.514309826800023</v>
      </c>
      <c r="O491" s="102">
        <v>2.8091605708000005</v>
      </c>
      <c r="P491" s="102">
        <v>0</v>
      </c>
      <c r="Q491" s="102">
        <v>0</v>
      </c>
      <c r="R491" s="102">
        <v>14.1615</v>
      </c>
      <c r="S491" s="102">
        <v>525.80216714195114</v>
      </c>
      <c r="T491" s="102"/>
    </row>
    <row r="492" spans="1:20" ht="15" x14ac:dyDescent="0.25">
      <c r="A492" s="102" t="s">
        <v>671</v>
      </c>
      <c r="B492" s="102">
        <v>1508.8062989999994</v>
      </c>
      <c r="C492" s="102">
        <v>319.08008499999988</v>
      </c>
      <c r="D492" s="102">
        <v>7.1883649999999992</v>
      </c>
      <c r="E492" s="102">
        <v>29.140844999999999</v>
      </c>
      <c r="F492" s="102">
        <v>111.18899700000001</v>
      </c>
      <c r="G492" s="102">
        <v>12.696993999999998</v>
      </c>
      <c r="H492" s="102">
        <v>1</v>
      </c>
      <c r="I492" s="102">
        <v>14.600200000000001</v>
      </c>
      <c r="J492" s="102">
        <v>15</v>
      </c>
      <c r="K492" s="102">
        <v>13.893665547614233</v>
      </c>
      <c r="L492" s="102">
        <v>2.0889388690000001</v>
      </c>
      <c r="M492" s="102">
        <v>8.4683295570000059</v>
      </c>
      <c r="N492" s="102">
        <v>81.990766387799951</v>
      </c>
      <c r="O492" s="102">
        <v>22.493994570399998</v>
      </c>
      <c r="P492" s="102">
        <v>2.3643000000000001</v>
      </c>
      <c r="Q492" s="102">
        <v>46.752760439999989</v>
      </c>
      <c r="R492" s="102">
        <v>70.807500000000005</v>
      </c>
      <c r="S492" s="102">
        <v>1757.6665543718136</v>
      </c>
      <c r="T492" s="102"/>
    </row>
    <row r="493" spans="1:20" ht="15" x14ac:dyDescent="0.25">
      <c r="A493" s="102" t="s">
        <v>672</v>
      </c>
      <c r="B493" s="102">
        <v>418.82489500000003</v>
      </c>
      <c r="C493" s="102">
        <v>45.756695999999998</v>
      </c>
      <c r="D493" s="102">
        <v>0</v>
      </c>
      <c r="E493" s="102">
        <v>10</v>
      </c>
      <c r="F493" s="102">
        <v>36.895185999999995</v>
      </c>
      <c r="G493" s="102">
        <v>4</v>
      </c>
      <c r="H493" s="102">
        <v>0</v>
      </c>
      <c r="I493" s="102">
        <v>4</v>
      </c>
      <c r="J493" s="102">
        <v>2</v>
      </c>
      <c r="K493" s="102">
        <v>1.011402280059023</v>
      </c>
      <c r="L493" s="102">
        <v>0</v>
      </c>
      <c r="M493" s="102">
        <v>2.9060000000000001</v>
      </c>
      <c r="N493" s="102">
        <v>27.206510156400022</v>
      </c>
      <c r="O493" s="102">
        <v>7.0864000000000003</v>
      </c>
      <c r="P493" s="102">
        <v>0</v>
      </c>
      <c r="Q493" s="102">
        <v>12.8088</v>
      </c>
      <c r="R493" s="102">
        <v>9.4410000000000007</v>
      </c>
      <c r="S493" s="102">
        <v>479.28500743645907</v>
      </c>
      <c r="T493" s="102"/>
    </row>
    <row r="494" spans="1:20" ht="15" x14ac:dyDescent="0.25">
      <c r="A494" s="102" t="s">
        <v>673</v>
      </c>
      <c r="B494" s="102">
        <v>536.96918399999993</v>
      </c>
      <c r="C494" s="102">
        <v>113.39690899999999</v>
      </c>
      <c r="D494" s="102">
        <v>0.34728399999999998</v>
      </c>
      <c r="E494" s="102">
        <v>14.229742</v>
      </c>
      <c r="F494" s="102">
        <v>45.581465000000001</v>
      </c>
      <c r="G494" s="102">
        <v>1</v>
      </c>
      <c r="H494" s="102">
        <v>0</v>
      </c>
      <c r="I494" s="102">
        <v>5.8864409999999996</v>
      </c>
      <c r="J494" s="102">
        <v>3.0373779999999999</v>
      </c>
      <c r="K494" s="102">
        <v>4.7832611039089761</v>
      </c>
      <c r="L494" s="102">
        <v>0.10092073040000001</v>
      </c>
      <c r="M494" s="102">
        <v>4.1351630252000007</v>
      </c>
      <c r="N494" s="102">
        <v>33.61177229100003</v>
      </c>
      <c r="O494" s="102">
        <v>1.7716000000000001</v>
      </c>
      <c r="P494" s="102">
        <v>0</v>
      </c>
      <c r="Q494" s="102">
        <v>18.8495613702</v>
      </c>
      <c r="R494" s="102">
        <v>14.337942849000001</v>
      </c>
      <c r="S494" s="102">
        <v>614.55940536970888</v>
      </c>
      <c r="T494" s="102"/>
    </row>
    <row r="495" spans="1:20" ht="15" x14ac:dyDescent="0.25">
      <c r="A495" s="102" t="s">
        <v>674</v>
      </c>
      <c r="B495" s="102">
        <v>1651.6138120000007</v>
      </c>
      <c r="C495" s="102">
        <v>574.89731699999993</v>
      </c>
      <c r="D495" s="102">
        <v>0.95918400000000004</v>
      </c>
      <c r="E495" s="102">
        <v>31.341979000000002</v>
      </c>
      <c r="F495" s="102">
        <v>150.72786899999997</v>
      </c>
      <c r="G495" s="102">
        <v>11.805178999999999</v>
      </c>
      <c r="H495" s="102">
        <v>4</v>
      </c>
      <c r="I495" s="102">
        <v>12.314129000000001</v>
      </c>
      <c r="J495" s="102">
        <v>19.294871999999998</v>
      </c>
      <c r="K495" s="102">
        <v>41.076940995600147</v>
      </c>
      <c r="L495" s="102">
        <v>0.27873887040000006</v>
      </c>
      <c r="M495" s="102">
        <v>9.1079790974000048</v>
      </c>
      <c r="N495" s="102">
        <v>111.14673060059971</v>
      </c>
      <c r="O495" s="102">
        <v>20.914055116399997</v>
      </c>
      <c r="P495" s="102">
        <v>9.4572000000000003</v>
      </c>
      <c r="Q495" s="102">
        <v>39.432303883800003</v>
      </c>
      <c r="R495" s="102">
        <v>91.081443276000016</v>
      </c>
      <c r="S495" s="102">
        <v>1974.1092038402005</v>
      </c>
      <c r="T495" s="102"/>
    </row>
    <row r="496" spans="1:20" ht="15" x14ac:dyDescent="0.25">
      <c r="A496" s="102" t="s">
        <v>675</v>
      </c>
      <c r="B496" s="102">
        <v>1059.7650849999998</v>
      </c>
      <c r="C496" s="102">
        <v>376.81168900000006</v>
      </c>
      <c r="D496" s="102">
        <v>0</v>
      </c>
      <c r="E496" s="102">
        <v>10.390022999999999</v>
      </c>
      <c r="F496" s="102">
        <v>80.272367000000003</v>
      </c>
      <c r="G496" s="102">
        <v>7.0216149999999997</v>
      </c>
      <c r="H496" s="102">
        <v>1</v>
      </c>
      <c r="I496" s="102">
        <v>5.0477720000000001</v>
      </c>
      <c r="J496" s="102">
        <v>7</v>
      </c>
      <c r="K496" s="102">
        <v>27.162667399002252</v>
      </c>
      <c r="L496" s="102">
        <v>0</v>
      </c>
      <c r="M496" s="102">
        <v>3.0193406837999999</v>
      </c>
      <c r="N496" s="102">
        <v>59.192843425800064</v>
      </c>
      <c r="O496" s="102">
        <v>12.439493134000001</v>
      </c>
      <c r="P496" s="102">
        <v>2.3643000000000001</v>
      </c>
      <c r="Q496" s="102">
        <v>16.163975498399999</v>
      </c>
      <c r="R496" s="102">
        <v>33.043500000000002</v>
      </c>
      <c r="S496" s="102">
        <v>1213.151205141002</v>
      </c>
      <c r="T496" s="102"/>
    </row>
    <row r="497" spans="1:20" ht="15" x14ac:dyDescent="0.25">
      <c r="A497" s="102" t="s">
        <v>676</v>
      </c>
      <c r="B497" s="102">
        <v>2326.7242139999994</v>
      </c>
      <c r="C497" s="102">
        <v>592.41859699999986</v>
      </c>
      <c r="D497" s="102">
        <v>19.326159999999998</v>
      </c>
      <c r="E497" s="102">
        <v>43.292651999999997</v>
      </c>
      <c r="F497" s="102">
        <v>188.76735700000006</v>
      </c>
      <c r="G497" s="102">
        <v>8.829815</v>
      </c>
      <c r="H497" s="102">
        <v>2</v>
      </c>
      <c r="I497" s="102">
        <v>18.022902000000002</v>
      </c>
      <c r="J497" s="102">
        <v>19.569372999999999</v>
      </c>
      <c r="K497" s="102">
        <v>30.95718162651508</v>
      </c>
      <c r="L497" s="102">
        <v>5.616182096000002</v>
      </c>
      <c r="M497" s="102">
        <v>12.580844671199999</v>
      </c>
      <c r="N497" s="102">
        <v>139.19704905179967</v>
      </c>
      <c r="O497" s="102">
        <v>15.642900253999999</v>
      </c>
      <c r="P497" s="102">
        <v>4.7286000000000001</v>
      </c>
      <c r="Q497" s="102">
        <v>57.712936784399986</v>
      </c>
      <c r="R497" s="102">
        <v>92.377225246500004</v>
      </c>
      <c r="S497" s="102">
        <v>2685.5371337304141</v>
      </c>
      <c r="T497" s="102"/>
    </row>
    <row r="498" spans="1:20" ht="15" x14ac:dyDescent="0.25">
      <c r="A498" s="102" t="s">
        <v>677</v>
      </c>
      <c r="B498" s="102">
        <v>493.3841130000007</v>
      </c>
      <c r="C498" s="102">
        <v>187.122961</v>
      </c>
      <c r="D498" s="102">
        <v>0</v>
      </c>
      <c r="E498" s="102">
        <v>8.8968749999999996</v>
      </c>
      <c r="F498" s="102">
        <v>39.721863999999989</v>
      </c>
      <c r="G498" s="102">
        <v>3.6987220000000001</v>
      </c>
      <c r="H498" s="102">
        <v>0</v>
      </c>
      <c r="I498" s="102">
        <v>0</v>
      </c>
      <c r="J498" s="102">
        <v>1</v>
      </c>
      <c r="K498" s="102">
        <v>14.126730833122222</v>
      </c>
      <c r="L498" s="102">
        <v>0</v>
      </c>
      <c r="M498" s="102">
        <v>2.5854318750000003</v>
      </c>
      <c r="N498" s="102">
        <v>29.29090251360001</v>
      </c>
      <c r="O498" s="102">
        <v>6.5526558952</v>
      </c>
      <c r="P498" s="102">
        <v>0</v>
      </c>
      <c r="Q498" s="102">
        <v>0</v>
      </c>
      <c r="R498" s="102">
        <v>4.7205000000000004</v>
      </c>
      <c r="S498" s="102">
        <v>550.66033411692297</v>
      </c>
      <c r="T498" s="102"/>
    </row>
    <row r="499" spans="1:20" ht="15" x14ac:dyDescent="0.25">
      <c r="A499" s="102" t="s">
        <v>678</v>
      </c>
      <c r="B499" s="102">
        <v>3052.9649280000035</v>
      </c>
      <c r="C499" s="102">
        <v>1835.7354600000083</v>
      </c>
      <c r="D499" s="102">
        <v>2.6759909999999998</v>
      </c>
      <c r="E499" s="102">
        <v>80.885872000000006</v>
      </c>
      <c r="F499" s="102">
        <v>230.36531699999995</v>
      </c>
      <c r="G499" s="102">
        <v>26.417252999999999</v>
      </c>
      <c r="H499" s="102">
        <v>2</v>
      </c>
      <c r="I499" s="102">
        <v>27.957934999999999</v>
      </c>
      <c r="J499" s="102">
        <v>22.825555000000001</v>
      </c>
      <c r="K499" s="102">
        <v>225.63632498799998</v>
      </c>
      <c r="L499" s="102">
        <v>0.77764298460000003</v>
      </c>
      <c r="M499" s="102">
        <v>23.505434403200024</v>
      </c>
      <c r="N499" s="102">
        <v>169.87138475580005</v>
      </c>
      <c r="O499" s="102">
        <v>46.800805414800003</v>
      </c>
      <c r="P499" s="102">
        <v>4.7286000000000001</v>
      </c>
      <c r="Q499" s="102">
        <v>89.526899457000013</v>
      </c>
      <c r="R499" s="102">
        <v>107.74803237750002</v>
      </c>
      <c r="S499" s="102">
        <v>3721.5600523809035</v>
      </c>
      <c r="T499" s="102"/>
    </row>
    <row r="500" spans="1:20" ht="15" x14ac:dyDescent="0.25">
      <c r="A500" s="102" t="s">
        <v>679</v>
      </c>
      <c r="B500" s="102">
        <v>715.33671000000004</v>
      </c>
      <c r="C500" s="102">
        <v>400.23091000000005</v>
      </c>
      <c r="D500" s="102">
        <v>5.16</v>
      </c>
      <c r="E500" s="102">
        <v>19.932444</v>
      </c>
      <c r="F500" s="102">
        <v>56.824445999999995</v>
      </c>
      <c r="G500" s="102">
        <v>1</v>
      </c>
      <c r="H500" s="102">
        <v>0</v>
      </c>
      <c r="I500" s="102">
        <v>10.857334</v>
      </c>
      <c r="J500" s="102">
        <v>6.250667</v>
      </c>
      <c r="K500" s="102">
        <v>46.121673795196891</v>
      </c>
      <c r="L500" s="102">
        <v>1.4994959999999999</v>
      </c>
      <c r="M500" s="102">
        <v>5.7923682264000025</v>
      </c>
      <c r="N500" s="102">
        <v>41.902346480400034</v>
      </c>
      <c r="O500" s="102">
        <v>1.7716000000000001</v>
      </c>
      <c r="P500" s="102">
        <v>0</v>
      </c>
      <c r="Q500" s="102">
        <v>34.767354934800004</v>
      </c>
      <c r="R500" s="102">
        <v>29.506273573500003</v>
      </c>
      <c r="S500" s="102">
        <v>876.69782301029693</v>
      </c>
      <c r="T500" s="102"/>
    </row>
    <row r="501" spans="1:20" ht="15" x14ac:dyDescent="0.25">
      <c r="A501" s="102" t="s">
        <v>680</v>
      </c>
      <c r="B501" s="102">
        <v>1912.6338599999997</v>
      </c>
      <c r="C501" s="102">
        <v>603.05781499999989</v>
      </c>
      <c r="D501" s="102">
        <v>19.594450000000002</v>
      </c>
      <c r="E501" s="102">
        <v>21.575281999999998</v>
      </c>
      <c r="F501" s="102">
        <v>96.898054000000002</v>
      </c>
      <c r="G501" s="102">
        <v>7.8248159999999993</v>
      </c>
      <c r="H501" s="102">
        <v>1.8693930000000001</v>
      </c>
      <c r="I501" s="102">
        <v>13.146604</v>
      </c>
      <c r="J501" s="102">
        <v>14.29462</v>
      </c>
      <c r="K501" s="102">
        <v>39.226779789891893</v>
      </c>
      <c r="L501" s="102">
        <v>5.6941471700000026</v>
      </c>
      <c r="M501" s="102">
        <v>6.2697769492000033</v>
      </c>
      <c r="N501" s="102">
        <v>71.452625019600006</v>
      </c>
      <c r="O501" s="102">
        <v>13.8624440256</v>
      </c>
      <c r="P501" s="102">
        <v>4.4198058699000002</v>
      </c>
      <c r="Q501" s="102">
        <v>42.098055328800001</v>
      </c>
      <c r="R501" s="102">
        <v>67.477753710000002</v>
      </c>
      <c r="S501" s="102">
        <v>2163.1352478629915</v>
      </c>
      <c r="T501" s="102"/>
    </row>
    <row r="502" spans="1:20" ht="15" x14ac:dyDescent="0.25">
      <c r="A502" s="102" t="s">
        <v>681</v>
      </c>
      <c r="B502" s="102">
        <v>1211.8689420000001</v>
      </c>
      <c r="C502" s="102">
        <v>545.80068300000016</v>
      </c>
      <c r="D502" s="102">
        <v>0</v>
      </c>
      <c r="E502" s="102">
        <v>33.911181999999997</v>
      </c>
      <c r="F502" s="102">
        <v>99.603715999999991</v>
      </c>
      <c r="G502" s="102">
        <v>5.144558</v>
      </c>
      <c r="H502" s="102">
        <v>2.624911</v>
      </c>
      <c r="I502" s="102">
        <v>2.0654919999999999</v>
      </c>
      <c r="J502" s="102">
        <v>9</v>
      </c>
      <c r="K502" s="102">
        <v>49.453024208751714</v>
      </c>
      <c r="L502" s="102">
        <v>0</v>
      </c>
      <c r="M502" s="102">
        <v>9.8545894892000021</v>
      </c>
      <c r="N502" s="102">
        <v>73.447780178399981</v>
      </c>
      <c r="O502" s="102">
        <v>9.1140989528000009</v>
      </c>
      <c r="P502" s="102">
        <v>6.2060770772999998</v>
      </c>
      <c r="Q502" s="102">
        <v>6.6141184824000003</v>
      </c>
      <c r="R502" s="102">
        <v>42.484500000000004</v>
      </c>
      <c r="S502" s="102">
        <v>1409.0431303888518</v>
      </c>
      <c r="T502" s="102"/>
    </row>
    <row r="503" spans="1:20" ht="15" x14ac:dyDescent="0.25">
      <c r="A503" s="102" t="s">
        <v>682</v>
      </c>
      <c r="B503" s="102">
        <v>1120.0560800000005</v>
      </c>
      <c r="C503" s="102">
        <v>1086.5881639999975</v>
      </c>
      <c r="D503" s="102">
        <v>0</v>
      </c>
      <c r="E503" s="102">
        <v>37.145544000000001</v>
      </c>
      <c r="F503" s="102">
        <v>121.18303399999999</v>
      </c>
      <c r="G503" s="102">
        <v>7.8989900000000004</v>
      </c>
      <c r="H503" s="102">
        <v>3</v>
      </c>
      <c r="I503" s="102">
        <v>12.424242000000001</v>
      </c>
      <c r="J503" s="102">
        <v>7</v>
      </c>
      <c r="K503" s="102">
        <v>214.45146575895953</v>
      </c>
      <c r="L503" s="102">
        <v>0</v>
      </c>
      <c r="M503" s="102">
        <v>10.794495086400001</v>
      </c>
      <c r="N503" s="102">
        <v>89.360369271599836</v>
      </c>
      <c r="O503" s="102">
        <v>13.993850684</v>
      </c>
      <c r="P503" s="102">
        <v>7.0929000000000002</v>
      </c>
      <c r="Q503" s="102">
        <v>39.784907732400001</v>
      </c>
      <c r="R503" s="102">
        <v>33.043500000000002</v>
      </c>
      <c r="S503" s="102">
        <v>1528.5775685333599</v>
      </c>
      <c r="T503" s="102"/>
    </row>
    <row r="504" spans="1:20" ht="15" x14ac:dyDescent="0.25">
      <c r="A504" s="102" t="s">
        <v>683</v>
      </c>
      <c r="B504" s="102">
        <v>833.14473200000089</v>
      </c>
      <c r="C504" s="102">
        <v>799.50015400000211</v>
      </c>
      <c r="D504" s="102">
        <v>0</v>
      </c>
      <c r="E504" s="102">
        <v>18.991244999999999</v>
      </c>
      <c r="F504" s="102">
        <v>69.469633999999999</v>
      </c>
      <c r="G504" s="102">
        <v>11.104932000000002</v>
      </c>
      <c r="H504" s="102">
        <v>0</v>
      </c>
      <c r="I504" s="102">
        <v>8.8339539999999985</v>
      </c>
      <c r="J504" s="102">
        <v>9.6615979999999997</v>
      </c>
      <c r="K504" s="102">
        <v>157.34000618405275</v>
      </c>
      <c r="L504" s="102">
        <v>0</v>
      </c>
      <c r="M504" s="102">
        <v>5.5188557970000014</v>
      </c>
      <c r="N504" s="102">
        <v>51.226908111600046</v>
      </c>
      <c r="O504" s="102">
        <v>19.673497531199995</v>
      </c>
      <c r="P504" s="102">
        <v>0</v>
      </c>
      <c r="Q504" s="102">
        <v>28.288087498800003</v>
      </c>
      <c r="R504" s="102">
        <v>45.607573359000007</v>
      </c>
      <c r="S504" s="102">
        <v>1140.7996604816537</v>
      </c>
      <c r="T504" s="102"/>
    </row>
    <row r="505" spans="1:20" ht="15" x14ac:dyDescent="0.25">
      <c r="A505" s="102" t="s">
        <v>684</v>
      </c>
      <c r="B505" s="102">
        <v>1084.8329679999997</v>
      </c>
      <c r="C505" s="102">
        <v>566.34897899999987</v>
      </c>
      <c r="D505" s="102">
        <v>0</v>
      </c>
      <c r="E505" s="102">
        <v>19.291592999999999</v>
      </c>
      <c r="F505" s="102">
        <v>107.29679900000002</v>
      </c>
      <c r="G505" s="102">
        <v>5.5526549999999997</v>
      </c>
      <c r="H505" s="102">
        <v>2</v>
      </c>
      <c r="I505" s="102">
        <v>4.4168140000000005</v>
      </c>
      <c r="J505" s="102">
        <v>9.246910999999999</v>
      </c>
      <c r="K505" s="102">
        <v>59.509824556911376</v>
      </c>
      <c r="L505" s="102">
        <v>0</v>
      </c>
      <c r="M505" s="102">
        <v>5.6061369258000022</v>
      </c>
      <c r="N505" s="102">
        <v>79.12065958259997</v>
      </c>
      <c r="O505" s="102">
        <v>9.8370835980000013</v>
      </c>
      <c r="P505" s="102">
        <v>4.7286000000000001</v>
      </c>
      <c r="Q505" s="102">
        <v>14.143521790799999</v>
      </c>
      <c r="R505" s="102">
        <v>43.650043375500005</v>
      </c>
      <c r="S505" s="102">
        <v>1301.428837829611</v>
      </c>
      <c r="T505" s="102"/>
    </row>
    <row r="506" spans="1:20" ht="15" x14ac:dyDescent="0.25">
      <c r="A506" s="102" t="s">
        <v>685</v>
      </c>
      <c r="B506" s="102">
        <v>2077.5736960000013</v>
      </c>
      <c r="C506" s="102">
        <v>972.41470800000184</v>
      </c>
      <c r="D506" s="102">
        <v>0.88743499999999997</v>
      </c>
      <c r="E506" s="102">
        <v>47.990261000000011</v>
      </c>
      <c r="F506" s="102">
        <v>151.10989999999998</v>
      </c>
      <c r="G506" s="102">
        <v>11.854248</v>
      </c>
      <c r="H506" s="102">
        <v>0</v>
      </c>
      <c r="I506" s="102">
        <v>6</v>
      </c>
      <c r="J506" s="102">
        <v>10.366885</v>
      </c>
      <c r="K506" s="102">
        <v>90.978501658066648</v>
      </c>
      <c r="L506" s="102">
        <v>0.25788861099999999</v>
      </c>
      <c r="M506" s="102">
        <v>13.945969846599995</v>
      </c>
      <c r="N506" s="102">
        <v>111.42844025999969</v>
      </c>
      <c r="O506" s="102">
        <v>21.000985756799999</v>
      </c>
      <c r="P506" s="102">
        <v>0</v>
      </c>
      <c r="Q506" s="102">
        <v>19.213200000000001</v>
      </c>
      <c r="R506" s="102">
        <v>48.936880642500007</v>
      </c>
      <c r="S506" s="102">
        <v>2383.3355627749675</v>
      </c>
      <c r="T506" s="102"/>
    </row>
    <row r="507" spans="1:20" ht="15" x14ac:dyDescent="0.25">
      <c r="A507" s="102" t="s">
        <v>686</v>
      </c>
      <c r="B507" s="102">
        <v>1291.596218000002</v>
      </c>
      <c r="C507" s="102">
        <v>523.63238499999977</v>
      </c>
      <c r="D507" s="102">
        <v>0.82324699999999995</v>
      </c>
      <c r="E507" s="102">
        <v>26.470012999999998</v>
      </c>
      <c r="F507" s="102">
        <v>127.06364599999999</v>
      </c>
      <c r="G507" s="102">
        <v>3.2329809999999997</v>
      </c>
      <c r="H507" s="102">
        <v>1.441319</v>
      </c>
      <c r="I507" s="102">
        <v>5.6767950000000003</v>
      </c>
      <c r="J507" s="102">
        <v>13.147993</v>
      </c>
      <c r="K507" s="102">
        <v>42.863289715108714</v>
      </c>
      <c r="L507" s="102">
        <v>0.23923557819999999</v>
      </c>
      <c r="M507" s="102">
        <v>7.692185777800006</v>
      </c>
      <c r="N507" s="102">
        <v>93.696732560399823</v>
      </c>
      <c r="O507" s="102">
        <v>5.7275491395999998</v>
      </c>
      <c r="P507" s="102">
        <v>3.4077105117000004</v>
      </c>
      <c r="Q507" s="102">
        <v>18.178232948999998</v>
      </c>
      <c r="R507" s="102">
        <v>62.065100956500011</v>
      </c>
      <c r="S507" s="102">
        <v>1525.4662551883105</v>
      </c>
      <c r="T507" s="102"/>
    </row>
    <row r="508" spans="1:20" ht="15" x14ac:dyDescent="0.25">
      <c r="A508" s="102" t="s">
        <v>687</v>
      </c>
      <c r="B508" s="102">
        <v>994.49373400000093</v>
      </c>
      <c r="C508" s="102">
        <v>433.0708480000003</v>
      </c>
      <c r="D508" s="102">
        <v>0</v>
      </c>
      <c r="E508" s="102">
        <v>17</v>
      </c>
      <c r="F508" s="102">
        <v>73.331130000000002</v>
      </c>
      <c r="G508" s="102">
        <v>5.9348790000000005</v>
      </c>
      <c r="H508" s="102">
        <v>0</v>
      </c>
      <c r="I508" s="102">
        <v>2.1454209999999998</v>
      </c>
      <c r="J508" s="102">
        <v>12.779956</v>
      </c>
      <c r="K508" s="102">
        <v>38.121960520262</v>
      </c>
      <c r="L508" s="102">
        <v>0</v>
      </c>
      <c r="M508" s="102">
        <v>4.9402000000000017</v>
      </c>
      <c r="N508" s="102">
        <v>54.074375262000032</v>
      </c>
      <c r="O508" s="102">
        <v>10.5142316364</v>
      </c>
      <c r="P508" s="102">
        <v>0</v>
      </c>
      <c r="Q508" s="102">
        <v>6.8700671262000004</v>
      </c>
      <c r="R508" s="102">
        <v>60.32778229800001</v>
      </c>
      <c r="S508" s="102">
        <v>1169.342350842863</v>
      </c>
      <c r="T508" s="102"/>
    </row>
    <row r="509" spans="1:20" ht="15" x14ac:dyDescent="0.25">
      <c r="A509" s="102" t="s">
        <v>688</v>
      </c>
      <c r="B509" s="102">
        <v>967.45448300000078</v>
      </c>
      <c r="C509" s="102">
        <v>274.52993500000031</v>
      </c>
      <c r="D509" s="102">
        <v>0</v>
      </c>
      <c r="E509" s="102">
        <v>17.768373</v>
      </c>
      <c r="F509" s="102">
        <v>60.802770000000002</v>
      </c>
      <c r="G509" s="102">
        <v>1.738963</v>
      </c>
      <c r="H509" s="102">
        <v>0</v>
      </c>
      <c r="I509" s="102">
        <v>7.1765489999999996</v>
      </c>
      <c r="J509" s="102">
        <v>15.724513</v>
      </c>
      <c r="K509" s="102">
        <v>15.90513035284941</v>
      </c>
      <c r="L509" s="102">
        <v>0</v>
      </c>
      <c r="M509" s="102">
        <v>5.163489193800002</v>
      </c>
      <c r="N509" s="102">
        <v>44.835962598000023</v>
      </c>
      <c r="O509" s="102">
        <v>3.0807468508000002</v>
      </c>
      <c r="P509" s="102">
        <v>0</v>
      </c>
      <c r="Q509" s="102">
        <v>22.980745207800002</v>
      </c>
      <c r="R509" s="102">
        <v>74.227563616500007</v>
      </c>
      <c r="S509" s="102">
        <v>1133.6481208197501</v>
      </c>
      <c r="T509" s="102"/>
    </row>
    <row r="510" spans="1:20" ht="15" x14ac:dyDescent="0.25">
      <c r="A510" s="102" t="s">
        <v>689</v>
      </c>
      <c r="B510" s="102">
        <v>860.60577600000113</v>
      </c>
      <c r="C510" s="102">
        <v>447.07292099999989</v>
      </c>
      <c r="D510" s="102">
        <v>1.671332</v>
      </c>
      <c r="E510" s="102">
        <v>12</v>
      </c>
      <c r="F510" s="102">
        <v>49.845951000000007</v>
      </c>
      <c r="G510" s="102">
        <v>6.0603100000000003</v>
      </c>
      <c r="H510" s="102">
        <v>3</v>
      </c>
      <c r="I510" s="102">
        <v>28.604208</v>
      </c>
      <c r="J510" s="102">
        <v>3.96</v>
      </c>
      <c r="K510" s="102">
        <v>49.313622080589802</v>
      </c>
      <c r="L510" s="102">
        <v>0.48568907920000004</v>
      </c>
      <c r="M510" s="102">
        <v>3.4872000000000001</v>
      </c>
      <c r="N510" s="102">
        <v>36.756404267400015</v>
      </c>
      <c r="O510" s="102">
        <v>10.736445196000002</v>
      </c>
      <c r="P510" s="102">
        <v>7.0929000000000002</v>
      </c>
      <c r="Q510" s="102">
        <v>91.596394857600018</v>
      </c>
      <c r="R510" s="102">
        <v>18.693180000000002</v>
      </c>
      <c r="S510" s="102">
        <v>1078.7676114807909</v>
      </c>
      <c r="T510" s="102"/>
    </row>
    <row r="511" spans="1:20" ht="15" x14ac:dyDescent="0.25">
      <c r="A511" s="102" t="s">
        <v>690</v>
      </c>
      <c r="B511" s="102">
        <v>682.72793200000012</v>
      </c>
      <c r="C511" s="102">
        <v>356.49384099999992</v>
      </c>
      <c r="D511" s="102">
        <v>0</v>
      </c>
      <c r="E511" s="102">
        <v>21.817647000000001</v>
      </c>
      <c r="F511" s="102">
        <v>54.841056999999999</v>
      </c>
      <c r="G511" s="102">
        <v>10.962097999999999</v>
      </c>
      <c r="H511" s="102">
        <v>1.690064</v>
      </c>
      <c r="I511" s="102">
        <v>11.327755</v>
      </c>
      <c r="J511" s="102">
        <v>4</v>
      </c>
      <c r="K511" s="102">
        <v>37.992844601330731</v>
      </c>
      <c r="L511" s="102">
        <v>0</v>
      </c>
      <c r="M511" s="102">
        <v>6.3402082182000035</v>
      </c>
      <c r="N511" s="102">
        <v>40.439795431800029</v>
      </c>
      <c r="O511" s="102">
        <v>19.420452816799997</v>
      </c>
      <c r="P511" s="102">
        <v>3.9958183152000002</v>
      </c>
      <c r="Q511" s="102">
        <v>36.273737061000006</v>
      </c>
      <c r="R511" s="102">
        <v>18.882000000000001</v>
      </c>
      <c r="S511" s="102">
        <v>846.07278844433085</v>
      </c>
      <c r="T511" s="102"/>
    </row>
    <row r="512" spans="1:20" ht="15" x14ac:dyDescent="0.25">
      <c r="A512" s="102" t="s">
        <v>691</v>
      </c>
      <c r="B512" s="102">
        <v>569.66979100000003</v>
      </c>
      <c r="C512" s="102">
        <v>292.5963880000001</v>
      </c>
      <c r="D512" s="102">
        <v>0</v>
      </c>
      <c r="E512" s="102">
        <v>16.558575000000001</v>
      </c>
      <c r="F512" s="102">
        <v>68.752697999999995</v>
      </c>
      <c r="G512" s="102">
        <v>3.3313040000000003</v>
      </c>
      <c r="H512" s="102">
        <v>0</v>
      </c>
      <c r="I512" s="102">
        <v>7.6808179999999995</v>
      </c>
      <c r="J512" s="102">
        <v>3.590713</v>
      </c>
      <c r="K512" s="102">
        <v>30.265985153591664</v>
      </c>
      <c r="L512" s="102">
        <v>0</v>
      </c>
      <c r="M512" s="102">
        <v>4.8119218950000011</v>
      </c>
      <c r="N512" s="102">
        <v>50.698239505200021</v>
      </c>
      <c r="O512" s="102">
        <v>5.9017381664000004</v>
      </c>
      <c r="P512" s="102">
        <v>0</v>
      </c>
      <c r="Q512" s="102">
        <v>24.5955153996</v>
      </c>
      <c r="R512" s="102">
        <v>16.949960716500001</v>
      </c>
      <c r="S512" s="102">
        <v>702.89315183629174</v>
      </c>
      <c r="T512" s="102"/>
    </row>
    <row r="513" spans="1:20" ht="15" x14ac:dyDescent="0.25">
      <c r="A513" s="102" t="s">
        <v>692</v>
      </c>
      <c r="B513" s="102">
        <v>1364.3512990000006</v>
      </c>
      <c r="C513" s="102">
        <v>591.66932400000007</v>
      </c>
      <c r="D513" s="102">
        <v>0</v>
      </c>
      <c r="E513" s="102">
        <v>37.056891999999998</v>
      </c>
      <c r="F513" s="102">
        <v>125.33050899999998</v>
      </c>
      <c r="G513" s="102">
        <v>11.184234</v>
      </c>
      <c r="H513" s="102">
        <v>2.2979979999999998</v>
      </c>
      <c r="I513" s="102">
        <v>20.703298999999998</v>
      </c>
      <c r="J513" s="102">
        <v>7.6547700000000001</v>
      </c>
      <c r="K513" s="102">
        <v>53.183343243272091</v>
      </c>
      <c r="L513" s="102">
        <v>0</v>
      </c>
      <c r="M513" s="102">
        <v>10.7687328152</v>
      </c>
      <c r="N513" s="102">
        <v>92.418717336599855</v>
      </c>
      <c r="O513" s="102">
        <v>19.813988954399999</v>
      </c>
      <c r="P513" s="102">
        <v>5.4331566713999999</v>
      </c>
      <c r="Q513" s="102">
        <v>66.29610405779998</v>
      </c>
      <c r="R513" s="102">
        <v>36.134341785000004</v>
      </c>
      <c r="S513" s="102">
        <v>1648.3996838636726</v>
      </c>
      <c r="T513" s="102"/>
    </row>
    <row r="514" spans="1:20" ht="15" x14ac:dyDescent="0.25">
      <c r="A514" s="102" t="s">
        <v>693</v>
      </c>
      <c r="B514" s="102">
        <v>1359.9230870000019</v>
      </c>
      <c r="C514" s="102">
        <v>1012.4818870000006</v>
      </c>
      <c r="D514" s="102">
        <v>1</v>
      </c>
      <c r="E514" s="102">
        <v>33.651083</v>
      </c>
      <c r="F514" s="102">
        <v>165.30438700000008</v>
      </c>
      <c r="G514" s="102">
        <v>12.71528</v>
      </c>
      <c r="H514" s="102">
        <v>2.9823279999999999</v>
      </c>
      <c r="I514" s="102">
        <v>19.633448999999999</v>
      </c>
      <c r="J514" s="102">
        <v>18.573553</v>
      </c>
      <c r="K514" s="102">
        <v>156.28874259122199</v>
      </c>
      <c r="L514" s="102">
        <v>0.29060000000000002</v>
      </c>
      <c r="M514" s="102">
        <v>9.7790047198000014</v>
      </c>
      <c r="N514" s="102">
        <v>121.8954549737997</v>
      </c>
      <c r="O514" s="102">
        <v>22.526390047999996</v>
      </c>
      <c r="P514" s="102">
        <v>7.0511180904000001</v>
      </c>
      <c r="Q514" s="102">
        <v>62.870230387799985</v>
      </c>
      <c r="R514" s="102">
        <v>87.676456936500003</v>
      </c>
      <c r="S514" s="102">
        <v>1828.3010847475236</v>
      </c>
      <c r="T514" s="102"/>
    </row>
    <row r="515" spans="1:20" ht="15" x14ac:dyDescent="0.25">
      <c r="A515" s="102" t="s">
        <v>694</v>
      </c>
      <c r="B515" s="102">
        <v>1022.2283429999994</v>
      </c>
      <c r="C515" s="102">
        <v>503.26221100000009</v>
      </c>
      <c r="D515" s="102">
        <v>0</v>
      </c>
      <c r="E515" s="102">
        <v>22.792436999999996</v>
      </c>
      <c r="F515" s="102">
        <v>83.750267000000008</v>
      </c>
      <c r="G515" s="102">
        <v>12.483642000000001</v>
      </c>
      <c r="H515" s="102">
        <v>0</v>
      </c>
      <c r="I515" s="102">
        <v>19.918046999999994</v>
      </c>
      <c r="J515" s="102">
        <v>8.3070690000000003</v>
      </c>
      <c r="K515" s="102">
        <v>52.224938137542168</v>
      </c>
      <c r="L515" s="102">
        <v>0</v>
      </c>
      <c r="M515" s="102">
        <v>6.6234821922000036</v>
      </c>
      <c r="N515" s="102">
        <v>61.757446885800057</v>
      </c>
      <c r="O515" s="102">
        <v>22.116020167199999</v>
      </c>
      <c r="P515" s="102">
        <v>0</v>
      </c>
      <c r="Q515" s="102">
        <v>63.781570103399986</v>
      </c>
      <c r="R515" s="102">
        <v>39.213519214500003</v>
      </c>
      <c r="S515" s="102">
        <v>1267.9453197006417</v>
      </c>
      <c r="T515" s="102"/>
    </row>
    <row r="516" spans="1:20" ht="15" x14ac:dyDescent="0.25">
      <c r="A516" s="102" t="s">
        <v>695</v>
      </c>
      <c r="B516" s="102">
        <v>1441.9308670000007</v>
      </c>
      <c r="C516" s="102">
        <v>785.76218399999993</v>
      </c>
      <c r="D516" s="102">
        <v>0</v>
      </c>
      <c r="E516" s="102">
        <v>25.463435999999998</v>
      </c>
      <c r="F516" s="102">
        <v>145.62981899999994</v>
      </c>
      <c r="G516" s="102">
        <v>8.7237180000000016</v>
      </c>
      <c r="H516" s="102">
        <v>2</v>
      </c>
      <c r="I516" s="102">
        <v>22.092556000000002</v>
      </c>
      <c r="J516" s="102">
        <v>21.438981999999999</v>
      </c>
      <c r="K516" s="102">
        <v>88.504851024632501</v>
      </c>
      <c r="L516" s="102">
        <v>0</v>
      </c>
      <c r="M516" s="102">
        <v>7.3996745016000043</v>
      </c>
      <c r="N516" s="102">
        <v>107.38742853059978</v>
      </c>
      <c r="O516" s="102">
        <v>15.454938808799998</v>
      </c>
      <c r="P516" s="102">
        <v>4.7286000000000001</v>
      </c>
      <c r="Q516" s="102">
        <v>70.744782823199998</v>
      </c>
      <c r="R516" s="102">
        <v>101.20271453100001</v>
      </c>
      <c r="S516" s="102">
        <v>1837.3538572198331</v>
      </c>
      <c r="T516" s="102"/>
    </row>
    <row r="517" spans="1:20" ht="15" x14ac:dyDescent="0.25">
      <c r="A517" s="102" t="s">
        <v>696</v>
      </c>
      <c r="B517" s="102">
        <v>1600.2362689999989</v>
      </c>
      <c r="C517" s="102">
        <v>573.91388000000018</v>
      </c>
      <c r="D517" s="102">
        <v>0</v>
      </c>
      <c r="E517" s="102">
        <v>37.175201999999992</v>
      </c>
      <c r="F517" s="102">
        <v>102.63178999999998</v>
      </c>
      <c r="G517" s="102">
        <v>10.679695000000001</v>
      </c>
      <c r="H517" s="102">
        <v>0</v>
      </c>
      <c r="I517" s="102">
        <v>14.891577999999999</v>
      </c>
      <c r="J517" s="102">
        <v>15.154544</v>
      </c>
      <c r="K517" s="102">
        <v>42.015222043210656</v>
      </c>
      <c r="L517" s="102">
        <v>0</v>
      </c>
      <c r="M517" s="102">
        <v>10.803113701200003</v>
      </c>
      <c r="N517" s="102">
        <v>75.680681945999979</v>
      </c>
      <c r="O517" s="102">
        <v>18.920147661999998</v>
      </c>
      <c r="P517" s="102">
        <v>0</v>
      </c>
      <c r="Q517" s="102">
        <v>47.685811071599993</v>
      </c>
      <c r="R517" s="102">
        <v>71.53702495200001</v>
      </c>
      <c r="S517" s="102">
        <v>1866.8782703760096</v>
      </c>
      <c r="T517" s="102"/>
    </row>
    <row r="518" spans="1:20" ht="15" x14ac:dyDescent="0.25">
      <c r="A518" s="102" t="s">
        <v>697</v>
      </c>
      <c r="B518" s="102">
        <v>893.48403499999995</v>
      </c>
      <c r="C518" s="102">
        <v>250.118807</v>
      </c>
      <c r="D518" s="102">
        <v>1</v>
      </c>
      <c r="E518" s="102">
        <v>22.389769000000001</v>
      </c>
      <c r="F518" s="102">
        <v>101.80873</v>
      </c>
      <c r="G518" s="102">
        <v>1</v>
      </c>
      <c r="H518" s="102">
        <v>0</v>
      </c>
      <c r="I518" s="102">
        <v>1</v>
      </c>
      <c r="J518" s="102">
        <v>4</v>
      </c>
      <c r="K518" s="102">
        <v>13.974064377087835</v>
      </c>
      <c r="L518" s="102">
        <v>0.29060000000000002</v>
      </c>
      <c r="M518" s="102">
        <v>6.5064668714000033</v>
      </c>
      <c r="N518" s="102">
        <v>75.073757501999978</v>
      </c>
      <c r="O518" s="102">
        <v>1.7716000000000001</v>
      </c>
      <c r="P518" s="102">
        <v>0</v>
      </c>
      <c r="Q518" s="102">
        <v>3.2021999999999999</v>
      </c>
      <c r="R518" s="102">
        <v>18.882000000000001</v>
      </c>
      <c r="S518" s="102">
        <v>1013.1847237504878</v>
      </c>
      <c r="T518" s="102"/>
    </row>
    <row r="519" spans="1:20" ht="15" x14ac:dyDescent="0.25">
      <c r="A519" s="102" t="s">
        <v>698</v>
      </c>
      <c r="B519" s="102">
        <v>808.61854900000037</v>
      </c>
      <c r="C519" s="102">
        <v>196.51953499999999</v>
      </c>
      <c r="D519" s="102">
        <v>0</v>
      </c>
      <c r="E519" s="102">
        <v>25.679306</v>
      </c>
      <c r="F519" s="102">
        <v>66.315000999999995</v>
      </c>
      <c r="G519" s="102">
        <v>4.9360809999999997</v>
      </c>
      <c r="H519" s="102">
        <v>0</v>
      </c>
      <c r="I519" s="102">
        <v>2</v>
      </c>
      <c r="J519" s="102">
        <v>7</v>
      </c>
      <c r="K519" s="102">
        <v>9.7420375967116968</v>
      </c>
      <c r="L519" s="102">
        <v>0</v>
      </c>
      <c r="M519" s="102">
        <v>7.4624063236000051</v>
      </c>
      <c r="N519" s="102">
        <v>48.900681737400035</v>
      </c>
      <c r="O519" s="102">
        <v>8.7447610995999998</v>
      </c>
      <c r="P519" s="102">
        <v>0</v>
      </c>
      <c r="Q519" s="102">
        <v>6.4043999999999999</v>
      </c>
      <c r="R519" s="102">
        <v>33.043500000000002</v>
      </c>
      <c r="S519" s="102">
        <v>922.91633575731214</v>
      </c>
      <c r="T519" s="102"/>
    </row>
    <row r="520" spans="1:20" ht="15" x14ac:dyDescent="0.25">
      <c r="A520" s="102" t="s">
        <v>699</v>
      </c>
      <c r="B520" s="102">
        <v>375.17843800000003</v>
      </c>
      <c r="C520" s="102">
        <v>86.218057999999999</v>
      </c>
      <c r="D520" s="102">
        <v>0</v>
      </c>
      <c r="E520" s="102">
        <v>13.497068000000001</v>
      </c>
      <c r="F520" s="102">
        <v>22.103138999999999</v>
      </c>
      <c r="G520" s="102">
        <v>0</v>
      </c>
      <c r="H520" s="102">
        <v>0</v>
      </c>
      <c r="I520" s="102">
        <v>1</v>
      </c>
      <c r="J520" s="102">
        <v>3.38</v>
      </c>
      <c r="K520" s="102">
        <v>3.9857750866808952</v>
      </c>
      <c r="L520" s="102">
        <v>0</v>
      </c>
      <c r="M520" s="102">
        <v>3.9222479608</v>
      </c>
      <c r="N520" s="102">
        <v>16.298854698600007</v>
      </c>
      <c r="O520" s="102">
        <v>0</v>
      </c>
      <c r="P520" s="102">
        <v>0</v>
      </c>
      <c r="Q520" s="102">
        <v>3.2021999999999999</v>
      </c>
      <c r="R520" s="102">
        <v>15.955290000000002</v>
      </c>
      <c r="S520" s="102">
        <v>418.54280574608094</v>
      </c>
      <c r="T520" s="102"/>
    </row>
    <row r="521" spans="1:20" ht="15" x14ac:dyDescent="0.25">
      <c r="A521" s="102" t="s">
        <v>700</v>
      </c>
      <c r="B521" s="102">
        <v>563.20972299999994</v>
      </c>
      <c r="C521" s="102">
        <v>184.06678499999998</v>
      </c>
      <c r="D521" s="102">
        <v>1</v>
      </c>
      <c r="E521" s="102">
        <v>7.371442</v>
      </c>
      <c r="F521" s="102">
        <v>58.560485000000007</v>
      </c>
      <c r="G521" s="102">
        <v>2.492067</v>
      </c>
      <c r="H521" s="102">
        <v>0</v>
      </c>
      <c r="I521" s="102">
        <v>1</v>
      </c>
      <c r="J521" s="102">
        <v>4</v>
      </c>
      <c r="K521" s="102">
        <v>12.071996150652662</v>
      </c>
      <c r="L521" s="102">
        <v>0.29060000000000002</v>
      </c>
      <c r="M521" s="102">
        <v>2.1421410452000003</v>
      </c>
      <c r="N521" s="102">
        <v>43.182501639000037</v>
      </c>
      <c r="O521" s="102">
        <v>4.4149458972</v>
      </c>
      <c r="P521" s="102">
        <v>0</v>
      </c>
      <c r="Q521" s="102">
        <v>3.2021999999999999</v>
      </c>
      <c r="R521" s="102">
        <v>18.882000000000001</v>
      </c>
      <c r="S521" s="102">
        <v>647.39610773205266</v>
      </c>
      <c r="T521" s="102"/>
    </row>
    <row r="522" spans="1:20" ht="15" x14ac:dyDescent="0.25">
      <c r="A522" s="102" t="s">
        <v>701</v>
      </c>
      <c r="B522" s="102">
        <v>1199.1228290000004</v>
      </c>
      <c r="C522" s="102">
        <v>144.391614</v>
      </c>
      <c r="D522" s="102">
        <v>2.1510949999999998</v>
      </c>
      <c r="E522" s="102">
        <v>25.333862</v>
      </c>
      <c r="F522" s="102">
        <v>85.428252000000001</v>
      </c>
      <c r="G522" s="102">
        <v>5.393535</v>
      </c>
      <c r="H522" s="102">
        <v>1</v>
      </c>
      <c r="I522" s="102">
        <v>12.68646</v>
      </c>
      <c r="J522" s="102">
        <v>11</v>
      </c>
      <c r="K522" s="102">
        <v>3.6280084997873367</v>
      </c>
      <c r="L522" s="102">
        <v>0.62510820700000003</v>
      </c>
      <c r="M522" s="102">
        <v>7.3620202972000044</v>
      </c>
      <c r="N522" s="102">
        <v>62.994793024800067</v>
      </c>
      <c r="O522" s="102">
        <v>9.5551866059999995</v>
      </c>
      <c r="P522" s="102">
        <v>2.3643000000000001</v>
      </c>
      <c r="Q522" s="102">
        <v>40.624582212</v>
      </c>
      <c r="R522" s="102">
        <v>51.925500000000007</v>
      </c>
      <c r="S522" s="102">
        <v>1378.2023278467877</v>
      </c>
      <c r="T522" s="102"/>
    </row>
    <row r="523" spans="1:20" ht="15" x14ac:dyDescent="0.25">
      <c r="A523" s="102" t="s">
        <v>702</v>
      </c>
      <c r="B523" s="102">
        <v>637.28528799999992</v>
      </c>
      <c r="C523" s="102">
        <v>123.677313</v>
      </c>
      <c r="D523" s="102">
        <v>4.2325049999999997</v>
      </c>
      <c r="E523" s="102">
        <v>16.5</v>
      </c>
      <c r="F523" s="102">
        <v>24.983698999999998</v>
      </c>
      <c r="G523" s="102">
        <v>2.446374</v>
      </c>
      <c r="H523" s="102">
        <v>0</v>
      </c>
      <c r="I523" s="102">
        <v>7.4769949999999996</v>
      </c>
      <c r="J523" s="102">
        <v>5.0744240000000005</v>
      </c>
      <c r="K523" s="102">
        <v>4.9079789780561462</v>
      </c>
      <c r="L523" s="102">
        <v>1.2299659530000002</v>
      </c>
      <c r="M523" s="102">
        <v>4.7949000000000019</v>
      </c>
      <c r="N523" s="102">
        <v>18.422979642600009</v>
      </c>
      <c r="O523" s="102">
        <v>4.3339961784000005</v>
      </c>
      <c r="P523" s="102">
        <v>0</v>
      </c>
      <c r="Q523" s="102">
        <v>23.942833389</v>
      </c>
      <c r="R523" s="102">
        <v>23.953818492000003</v>
      </c>
      <c r="S523" s="102">
        <v>718.87176063305606</v>
      </c>
      <c r="T523" s="102"/>
    </row>
    <row r="524" spans="1:20" ht="15" x14ac:dyDescent="0.25">
      <c r="A524" s="102" t="s">
        <v>703</v>
      </c>
      <c r="B524" s="102">
        <v>614.14621799999986</v>
      </c>
      <c r="C524" s="102">
        <v>186.39741799999985</v>
      </c>
      <c r="D524" s="102">
        <v>0</v>
      </c>
      <c r="E524" s="102">
        <v>13.76</v>
      </c>
      <c r="F524" s="102">
        <v>53.233562000000028</v>
      </c>
      <c r="G524" s="102">
        <v>3</v>
      </c>
      <c r="H524" s="102">
        <v>0</v>
      </c>
      <c r="I524" s="102">
        <v>2.9424160000000001</v>
      </c>
      <c r="J524" s="102">
        <v>3.822416</v>
      </c>
      <c r="K524" s="102">
        <v>11.491030881420516</v>
      </c>
      <c r="L524" s="102">
        <v>0</v>
      </c>
      <c r="M524" s="102">
        <v>3.9986559999999995</v>
      </c>
      <c r="N524" s="102">
        <v>39.254428618800006</v>
      </c>
      <c r="O524" s="102">
        <v>5.3148</v>
      </c>
      <c r="P524" s="102">
        <v>0</v>
      </c>
      <c r="Q524" s="102">
        <v>9.4222045151999989</v>
      </c>
      <c r="R524" s="102">
        <v>18.043714728000001</v>
      </c>
      <c r="S524" s="102">
        <v>701.67105274342043</v>
      </c>
      <c r="T524" s="102"/>
    </row>
    <row r="525" spans="1:20" ht="15" x14ac:dyDescent="0.25">
      <c r="A525" s="102" t="s">
        <v>704</v>
      </c>
      <c r="B525" s="102">
        <v>737.36041199999977</v>
      </c>
      <c r="C525" s="102">
        <v>62.609834000000006</v>
      </c>
      <c r="D525" s="102">
        <v>0</v>
      </c>
      <c r="E525" s="102">
        <v>28.209391000000004</v>
      </c>
      <c r="F525" s="102">
        <v>49.008994000000008</v>
      </c>
      <c r="G525" s="102">
        <v>2.9387410000000003</v>
      </c>
      <c r="H525" s="102">
        <v>1</v>
      </c>
      <c r="I525" s="102">
        <v>4.1269360000000006</v>
      </c>
      <c r="J525" s="102">
        <v>3.9122110000000001</v>
      </c>
      <c r="K525" s="102">
        <v>1.0694117263488954</v>
      </c>
      <c r="L525" s="102">
        <v>0</v>
      </c>
      <c r="M525" s="102">
        <v>8.1976490246000058</v>
      </c>
      <c r="N525" s="102">
        <v>36.139232175600029</v>
      </c>
      <c r="O525" s="102">
        <v>5.2062735556000002</v>
      </c>
      <c r="P525" s="102">
        <v>2.3643000000000001</v>
      </c>
      <c r="Q525" s="102">
        <v>13.215274459199998</v>
      </c>
      <c r="R525" s="102">
        <v>18.4675920255</v>
      </c>
      <c r="S525" s="102">
        <v>822.02014496684865</v>
      </c>
      <c r="T525" s="102"/>
    </row>
    <row r="526" spans="1:20" ht="15" x14ac:dyDescent="0.25">
      <c r="A526" s="102" t="s">
        <v>705</v>
      </c>
      <c r="B526" s="102">
        <v>801.28947200000005</v>
      </c>
      <c r="C526" s="102">
        <v>259.97035399999999</v>
      </c>
      <c r="D526" s="102">
        <v>1</v>
      </c>
      <c r="E526" s="102">
        <v>38.76</v>
      </c>
      <c r="F526" s="102">
        <v>55.085839000000007</v>
      </c>
      <c r="G526" s="102">
        <v>5.2292190000000005</v>
      </c>
      <c r="H526" s="102">
        <v>0</v>
      </c>
      <c r="I526" s="102">
        <v>13.932206000000001</v>
      </c>
      <c r="J526" s="102">
        <v>5.317653</v>
      </c>
      <c r="K526" s="102">
        <v>17.570212605702075</v>
      </c>
      <c r="L526" s="102">
        <v>0.29060000000000002</v>
      </c>
      <c r="M526" s="102">
        <v>11.263655999999999</v>
      </c>
      <c r="N526" s="102">
        <v>40.620297678600025</v>
      </c>
      <c r="O526" s="102">
        <v>9.2640843803999999</v>
      </c>
      <c r="P526" s="102">
        <v>0</v>
      </c>
      <c r="Q526" s="102">
        <v>44.613710053199995</v>
      </c>
      <c r="R526" s="102">
        <v>25.101980986500003</v>
      </c>
      <c r="S526" s="102">
        <v>950.01401370440215</v>
      </c>
      <c r="T526" s="102"/>
    </row>
    <row r="527" spans="1:20" ht="15" x14ac:dyDescent="0.25">
      <c r="A527" s="102" t="s">
        <v>706</v>
      </c>
      <c r="B527" s="102">
        <v>484.51411099999996</v>
      </c>
      <c r="C527" s="102">
        <v>133.32840099999999</v>
      </c>
      <c r="D527" s="102">
        <v>0</v>
      </c>
      <c r="E527" s="102">
        <v>20.878547000000001</v>
      </c>
      <c r="F527" s="102">
        <v>40.570112999999999</v>
      </c>
      <c r="G527" s="102">
        <v>6.8462160000000001</v>
      </c>
      <c r="H527" s="102">
        <v>0</v>
      </c>
      <c r="I527" s="102">
        <v>3</v>
      </c>
      <c r="J527" s="102">
        <v>8.7324769999999994</v>
      </c>
      <c r="K527" s="102">
        <v>7.7688431903731825</v>
      </c>
      <c r="L527" s="102">
        <v>0</v>
      </c>
      <c r="M527" s="102">
        <v>6.0673057582000025</v>
      </c>
      <c r="N527" s="102">
        <v>29.91640132620001</v>
      </c>
      <c r="O527" s="102">
        <v>12.1287562656</v>
      </c>
      <c r="P527" s="102">
        <v>0</v>
      </c>
      <c r="Q527" s="102">
        <v>9.6066000000000003</v>
      </c>
      <c r="R527" s="102">
        <v>41.221657678500009</v>
      </c>
      <c r="S527" s="102">
        <v>591.22367521887315</v>
      </c>
      <c r="T527" s="102"/>
    </row>
    <row r="528" spans="1:20" ht="15" x14ac:dyDescent="0.25">
      <c r="A528" s="102" t="s">
        <v>707</v>
      </c>
      <c r="B528" s="102">
        <v>395.94499899999994</v>
      </c>
      <c r="C528" s="102">
        <v>33.078696999999991</v>
      </c>
      <c r="D528" s="102">
        <v>0</v>
      </c>
      <c r="E528" s="102">
        <v>4</v>
      </c>
      <c r="F528" s="102">
        <v>22.821294000000002</v>
      </c>
      <c r="G528" s="102">
        <v>0</v>
      </c>
      <c r="H528" s="102">
        <v>0</v>
      </c>
      <c r="I528" s="102">
        <v>1.8145120000000001</v>
      </c>
      <c r="J528" s="102">
        <v>2</v>
      </c>
      <c r="K528" s="102">
        <v>0.56370833672783438</v>
      </c>
      <c r="L528" s="102">
        <v>0</v>
      </c>
      <c r="M528" s="102">
        <v>1.1624000000000001</v>
      </c>
      <c r="N528" s="102">
        <v>16.828422195600005</v>
      </c>
      <c r="O528" s="102">
        <v>0</v>
      </c>
      <c r="P528" s="102">
        <v>0</v>
      </c>
      <c r="Q528" s="102">
        <v>5.8104303264000006</v>
      </c>
      <c r="R528" s="102">
        <v>9.4410000000000007</v>
      </c>
      <c r="S528" s="102">
        <v>429.75095985872775</v>
      </c>
      <c r="T528" s="102"/>
    </row>
    <row r="529" spans="1:20" ht="15" x14ac:dyDescent="0.25">
      <c r="A529" s="102" t="s">
        <v>708</v>
      </c>
      <c r="B529" s="102">
        <v>1960.4590709999975</v>
      </c>
      <c r="C529" s="102">
        <v>1581.5357109999995</v>
      </c>
      <c r="D529" s="102">
        <v>2.3409089999999999</v>
      </c>
      <c r="E529" s="102">
        <v>16.831251999999999</v>
      </c>
      <c r="F529" s="102">
        <v>213.62435399999998</v>
      </c>
      <c r="G529" s="102">
        <v>16.131442000000003</v>
      </c>
      <c r="H529" s="102">
        <v>2.943184</v>
      </c>
      <c r="I529" s="102">
        <v>12.006043</v>
      </c>
      <c r="J529" s="102">
        <v>17.118257999999997</v>
      </c>
      <c r="K529" s="102">
        <v>259.0395035553251</v>
      </c>
      <c r="L529" s="102">
        <v>0.68026815540000007</v>
      </c>
      <c r="M529" s="102">
        <v>4.8911618312000016</v>
      </c>
      <c r="N529" s="102">
        <v>157.52659863959985</v>
      </c>
      <c r="O529" s="102">
        <v>28.578462647199995</v>
      </c>
      <c r="P529" s="102">
        <v>6.9585699312000004</v>
      </c>
      <c r="Q529" s="102">
        <v>38.445750894600003</v>
      </c>
      <c r="R529" s="102">
        <v>80.806736889000007</v>
      </c>
      <c r="S529" s="102">
        <v>2537.3861235435224</v>
      </c>
      <c r="T529" s="102"/>
    </row>
    <row r="530" spans="1:20" ht="15" x14ac:dyDescent="0.25">
      <c r="A530" s="102" t="s">
        <v>709</v>
      </c>
      <c r="B530" s="102">
        <v>1472.7296149999993</v>
      </c>
      <c r="C530" s="102">
        <v>657.99239199999977</v>
      </c>
      <c r="D530" s="102">
        <v>2.5280139999999998</v>
      </c>
      <c r="E530" s="102">
        <v>20.904308999999998</v>
      </c>
      <c r="F530" s="102">
        <v>172.57598899999999</v>
      </c>
      <c r="G530" s="102">
        <v>9.0839090000000002</v>
      </c>
      <c r="H530" s="102">
        <v>1</v>
      </c>
      <c r="I530" s="102">
        <v>11</v>
      </c>
      <c r="J530" s="102">
        <v>16.554349000000002</v>
      </c>
      <c r="K530" s="102">
        <v>60.1761018903833</v>
      </c>
      <c r="L530" s="102">
        <v>0.7346408684000002</v>
      </c>
      <c r="M530" s="102">
        <v>6.0747921954000033</v>
      </c>
      <c r="N530" s="102">
        <v>127.25753428859954</v>
      </c>
      <c r="O530" s="102">
        <v>16.093053184399999</v>
      </c>
      <c r="P530" s="102">
        <v>2.3643000000000001</v>
      </c>
      <c r="Q530" s="102">
        <v>35.224200000000003</v>
      </c>
      <c r="R530" s="102">
        <v>78.144804454500004</v>
      </c>
      <c r="S530" s="102">
        <v>1798.7990418816821</v>
      </c>
      <c r="T530" s="102"/>
    </row>
    <row r="531" spans="1:20" ht="15" x14ac:dyDescent="0.25">
      <c r="A531" s="102" t="s">
        <v>710</v>
      </c>
      <c r="B531" s="102">
        <v>5903.1977930000003</v>
      </c>
      <c r="C531" s="102">
        <v>939.88654399999996</v>
      </c>
      <c r="D531" s="102">
        <v>56.530252999999995</v>
      </c>
      <c r="E531" s="102">
        <v>22.781609</v>
      </c>
      <c r="F531" s="102">
        <v>437.9872680000002</v>
      </c>
      <c r="G531" s="102">
        <v>33.058987999999999</v>
      </c>
      <c r="H531" s="102">
        <v>5.2471259999999997</v>
      </c>
      <c r="I531" s="102">
        <v>25.535240000000002</v>
      </c>
      <c r="J531" s="102">
        <v>76.700579000000005</v>
      </c>
      <c r="K531" s="102">
        <v>30.979598320660802</v>
      </c>
      <c r="L531" s="102">
        <v>16.427691521799996</v>
      </c>
      <c r="M531" s="102">
        <v>6.6203355754000031</v>
      </c>
      <c r="N531" s="102">
        <v>322.97181142319886</v>
      </c>
      <c r="O531" s="102">
        <v>58.567303140799986</v>
      </c>
      <c r="P531" s="102">
        <v>12.4057800018</v>
      </c>
      <c r="Q531" s="102">
        <v>81.768945528000003</v>
      </c>
      <c r="R531" s="102">
        <v>362.06508316950004</v>
      </c>
      <c r="S531" s="102">
        <v>6795.0043416811595</v>
      </c>
      <c r="T531" s="102"/>
    </row>
    <row r="532" spans="1:20" ht="15" x14ac:dyDescent="0.25">
      <c r="A532" s="102" t="s">
        <v>711</v>
      </c>
      <c r="B532" s="102">
        <v>3321.5367130000013</v>
      </c>
      <c r="C532" s="102">
        <v>563.57971600000019</v>
      </c>
      <c r="D532" s="102">
        <v>26.519773999999998</v>
      </c>
      <c r="E532" s="102">
        <v>23</v>
      </c>
      <c r="F532" s="102">
        <v>241.18722900000003</v>
      </c>
      <c r="G532" s="102">
        <v>13.096045</v>
      </c>
      <c r="H532" s="102">
        <v>0</v>
      </c>
      <c r="I532" s="102">
        <v>19.960452</v>
      </c>
      <c r="J532" s="102">
        <v>24.960452</v>
      </c>
      <c r="K532" s="102">
        <v>19.436038859621284</v>
      </c>
      <c r="L532" s="102">
        <v>7.7066463244000056</v>
      </c>
      <c r="M532" s="102">
        <v>6.6838000000000042</v>
      </c>
      <c r="N532" s="102">
        <v>177.85146266460001</v>
      </c>
      <c r="O532" s="102">
        <v>23.200953321999997</v>
      </c>
      <c r="P532" s="102">
        <v>0</v>
      </c>
      <c r="Q532" s="102">
        <v>63.917359394399988</v>
      </c>
      <c r="R532" s="102">
        <v>117.82581366600002</v>
      </c>
      <c r="S532" s="102">
        <v>3738.1587872310224</v>
      </c>
      <c r="T532" s="102"/>
    </row>
    <row r="533" spans="1:20" ht="15" x14ac:dyDescent="0.25">
      <c r="A533" s="102" t="s">
        <v>712</v>
      </c>
      <c r="B533" s="102">
        <v>2815.2525720000012</v>
      </c>
      <c r="C533" s="102">
        <v>940.03005199999996</v>
      </c>
      <c r="D533" s="102">
        <v>12.650537</v>
      </c>
      <c r="E533" s="102">
        <v>39.339051999999995</v>
      </c>
      <c r="F533" s="102">
        <v>291.19647299999997</v>
      </c>
      <c r="G533" s="102">
        <v>12.042197999999999</v>
      </c>
      <c r="H533" s="102">
        <v>4.6075270000000002</v>
      </c>
      <c r="I533" s="102">
        <v>17.483871000000001</v>
      </c>
      <c r="J533" s="102">
        <v>22.411828</v>
      </c>
      <c r="K533" s="102">
        <v>64.131636430064177</v>
      </c>
      <c r="L533" s="102">
        <v>3.6762460521999998</v>
      </c>
      <c r="M533" s="102">
        <v>11.431928511200001</v>
      </c>
      <c r="N533" s="102">
        <v>214.72827919020051</v>
      </c>
      <c r="O533" s="102">
        <v>21.333957976799997</v>
      </c>
      <c r="P533" s="102">
        <v>10.893576086100001</v>
      </c>
      <c r="Q533" s="102">
        <v>55.986851716199986</v>
      </c>
      <c r="R533" s="102">
        <v>105.79503407400001</v>
      </c>
      <c r="S533" s="102">
        <v>3303.2300820367659</v>
      </c>
      <c r="T533" s="102"/>
    </row>
    <row r="534" spans="1:20" ht="15" x14ac:dyDescent="0.25">
      <c r="A534" s="102" t="s">
        <v>713</v>
      </c>
      <c r="B534" s="102">
        <v>2220.6169939999982</v>
      </c>
      <c r="C534" s="102">
        <v>768.2816760000004</v>
      </c>
      <c r="D534" s="102">
        <v>16.740071</v>
      </c>
      <c r="E534" s="102">
        <v>27.009275999999996</v>
      </c>
      <c r="F534" s="102">
        <v>200.59509499999996</v>
      </c>
      <c r="G534" s="102">
        <v>11.442226</v>
      </c>
      <c r="H534" s="102">
        <v>0</v>
      </c>
      <c r="I534" s="102">
        <v>13</v>
      </c>
      <c r="J534" s="102">
        <v>15.952209000000002</v>
      </c>
      <c r="K534" s="102">
        <v>53.932380165933388</v>
      </c>
      <c r="L534" s="102">
        <v>4.8646646326000003</v>
      </c>
      <c r="M534" s="102">
        <v>7.8488956056000054</v>
      </c>
      <c r="N534" s="102">
        <v>147.91882305299987</v>
      </c>
      <c r="O534" s="102">
        <v>20.271047581600001</v>
      </c>
      <c r="P534" s="102">
        <v>0</v>
      </c>
      <c r="Q534" s="102">
        <v>41.628599999999999</v>
      </c>
      <c r="R534" s="102">
        <v>75.302402584500015</v>
      </c>
      <c r="S534" s="102">
        <v>2572.3838076232314</v>
      </c>
      <c r="T534" s="102"/>
    </row>
    <row r="535" spans="1:20" ht="15" x14ac:dyDescent="0.25">
      <c r="A535" s="102" t="s">
        <v>714</v>
      </c>
      <c r="B535" s="102">
        <v>1783.9579639999986</v>
      </c>
      <c r="C535" s="102">
        <v>822.64738000000102</v>
      </c>
      <c r="D535" s="102">
        <v>1.9835159999999998</v>
      </c>
      <c r="E535" s="102">
        <v>44.376761999999999</v>
      </c>
      <c r="F535" s="102">
        <v>138.31420800000001</v>
      </c>
      <c r="G535" s="102">
        <v>27.895866999999999</v>
      </c>
      <c r="H535" s="102">
        <v>1.4519770000000001</v>
      </c>
      <c r="I535" s="102">
        <v>25.175141</v>
      </c>
      <c r="J535" s="102">
        <v>33.303364999999999</v>
      </c>
      <c r="K535" s="102">
        <v>80.339959198558887</v>
      </c>
      <c r="L535" s="102">
        <v>0.57640974960000002</v>
      </c>
      <c r="M535" s="102">
        <v>12.895887037199998</v>
      </c>
      <c r="N535" s="102">
        <v>101.99289697919978</v>
      </c>
      <c r="O535" s="102">
        <v>49.420317977199986</v>
      </c>
      <c r="P535" s="102">
        <v>3.4329092211000001</v>
      </c>
      <c r="Q535" s="102">
        <v>80.615836510199998</v>
      </c>
      <c r="R535" s="102">
        <v>157.20853448249997</v>
      </c>
      <c r="S535" s="102">
        <v>2270.4407151555574</v>
      </c>
      <c r="T535" s="102"/>
    </row>
    <row r="536" spans="1:20" ht="15" x14ac:dyDescent="0.25">
      <c r="A536" s="102" t="s">
        <v>715</v>
      </c>
      <c r="B536" s="102">
        <v>1861.7169219999978</v>
      </c>
      <c r="C536" s="102">
        <v>530.66893699999991</v>
      </c>
      <c r="D536" s="102">
        <v>3</v>
      </c>
      <c r="E536" s="102">
        <v>24.106048999999999</v>
      </c>
      <c r="F536" s="102">
        <v>194.94707199999991</v>
      </c>
      <c r="G536" s="102">
        <v>6.0373569999999992</v>
      </c>
      <c r="H536" s="102">
        <v>0</v>
      </c>
      <c r="I536" s="102">
        <v>3</v>
      </c>
      <c r="J536" s="102">
        <v>13.209928</v>
      </c>
      <c r="K536" s="102">
        <v>30.161120258550007</v>
      </c>
      <c r="L536" s="102">
        <v>0.87180000000000013</v>
      </c>
      <c r="M536" s="102">
        <v>7.0052178394000046</v>
      </c>
      <c r="N536" s="102">
        <v>143.75397089279974</v>
      </c>
      <c r="O536" s="102">
        <v>10.695781661200002</v>
      </c>
      <c r="P536" s="102">
        <v>0</v>
      </c>
      <c r="Q536" s="102">
        <v>9.6066000000000003</v>
      </c>
      <c r="R536" s="102">
        <v>62.357465124000008</v>
      </c>
      <c r="S536" s="102">
        <v>2126.1688777759477</v>
      </c>
      <c r="T536" s="102"/>
    </row>
    <row r="537" spans="1:20" ht="15" x14ac:dyDescent="0.25">
      <c r="A537" s="102" t="s">
        <v>716</v>
      </c>
      <c r="B537" s="102">
        <v>819.70042700000056</v>
      </c>
      <c r="C537" s="102">
        <v>329.68253900000013</v>
      </c>
      <c r="D537" s="102">
        <v>4</v>
      </c>
      <c r="E537" s="102">
        <v>18.879120999999998</v>
      </c>
      <c r="F537" s="102">
        <v>69.648033999999996</v>
      </c>
      <c r="G537" s="102">
        <v>6.8139529999999997</v>
      </c>
      <c r="H537" s="102">
        <v>0</v>
      </c>
      <c r="I537" s="102">
        <v>5.5109889999999995</v>
      </c>
      <c r="J537" s="102">
        <v>15.978021999999999</v>
      </c>
      <c r="K537" s="102">
        <v>27.793312040201887</v>
      </c>
      <c r="L537" s="102">
        <v>1.1624000000000001</v>
      </c>
      <c r="M537" s="102">
        <v>5.4862725626000017</v>
      </c>
      <c r="N537" s="102">
        <v>51.358460271600052</v>
      </c>
      <c r="O537" s="102">
        <v>12.0715991348</v>
      </c>
      <c r="P537" s="102">
        <v>0</v>
      </c>
      <c r="Q537" s="102">
        <v>17.647288975799999</v>
      </c>
      <c r="R537" s="102">
        <v>75.424252851000006</v>
      </c>
      <c r="S537" s="102">
        <v>1010.6440128360025</v>
      </c>
      <c r="T537" s="102"/>
    </row>
    <row r="538" spans="1:20" ht="15" x14ac:dyDescent="0.25">
      <c r="A538" s="102" t="s">
        <v>717</v>
      </c>
      <c r="B538" s="102">
        <v>4724.7833329999958</v>
      </c>
      <c r="C538" s="102">
        <v>1691.0881729999999</v>
      </c>
      <c r="D538" s="102">
        <v>25.803808000000004</v>
      </c>
      <c r="E538" s="102">
        <v>30.589601999999999</v>
      </c>
      <c r="F538" s="102">
        <v>335.44367099999971</v>
      </c>
      <c r="G538" s="102">
        <v>28.626525999999998</v>
      </c>
      <c r="H538" s="102">
        <v>5.0114939999999999</v>
      </c>
      <c r="I538" s="102">
        <v>29.158708000000001</v>
      </c>
      <c r="J538" s="102">
        <v>44.885688999999992</v>
      </c>
      <c r="K538" s="102">
        <v>123.17300582201891</v>
      </c>
      <c r="L538" s="102">
        <v>7.4985866048000043</v>
      </c>
      <c r="M538" s="102">
        <v>8.889338341200002</v>
      </c>
      <c r="N538" s="102">
        <v>247.35616299540064</v>
      </c>
      <c r="O538" s="102">
        <v>50.71475346159999</v>
      </c>
      <c r="P538" s="102">
        <v>11.848675264200001</v>
      </c>
      <c r="Q538" s="102">
        <v>93.372014757600027</v>
      </c>
      <c r="R538" s="102">
        <v>211.88289492449979</v>
      </c>
      <c r="S538" s="102">
        <v>5479.518765171315</v>
      </c>
      <c r="T538" s="102"/>
    </row>
    <row r="539" spans="1:20" ht="15" x14ac:dyDescent="0.25">
      <c r="A539" s="102" t="s">
        <v>718</v>
      </c>
      <c r="B539" s="102">
        <v>5978.0454970000083</v>
      </c>
      <c r="C539" s="102">
        <v>2535.4965180000013</v>
      </c>
      <c r="D539" s="102">
        <v>53.876506999999989</v>
      </c>
      <c r="E539" s="102">
        <v>33.031365000000001</v>
      </c>
      <c r="F539" s="102">
        <v>553.03382500000009</v>
      </c>
      <c r="G539" s="102">
        <v>41.833824</v>
      </c>
      <c r="H539" s="102">
        <v>2</v>
      </c>
      <c r="I539" s="102">
        <v>42.892046999999998</v>
      </c>
      <c r="J539" s="102">
        <v>75.327057000000011</v>
      </c>
      <c r="K539" s="102">
        <v>220.3382286418416</v>
      </c>
      <c r="L539" s="102">
        <v>15.656512934199995</v>
      </c>
      <c r="M539" s="102">
        <v>9.5989146690000045</v>
      </c>
      <c r="N539" s="102">
        <v>407.80714255499703</v>
      </c>
      <c r="O539" s="102">
        <v>74.112802598399995</v>
      </c>
      <c r="P539" s="102">
        <v>4.7286000000000001</v>
      </c>
      <c r="Q539" s="102">
        <v>137.34891290340005</v>
      </c>
      <c r="R539" s="102">
        <v>355.5813725685</v>
      </c>
      <c r="S539" s="102">
        <v>7203.2179838703469</v>
      </c>
      <c r="T539" s="102"/>
    </row>
    <row r="540" spans="1:20" ht="15" x14ac:dyDescent="0.25">
      <c r="A540" s="102" t="s">
        <v>719</v>
      </c>
      <c r="B540" s="102">
        <v>1357.5590819999995</v>
      </c>
      <c r="C540" s="102">
        <v>629.32226599999979</v>
      </c>
      <c r="D540" s="102">
        <v>2.1374149999999998</v>
      </c>
      <c r="E540" s="102">
        <v>20.435942000000001</v>
      </c>
      <c r="F540" s="102">
        <v>119.86413000000002</v>
      </c>
      <c r="G540" s="102">
        <v>19.601085000000001</v>
      </c>
      <c r="H540" s="102">
        <v>2</v>
      </c>
      <c r="I540" s="102">
        <v>4.7762340000000005</v>
      </c>
      <c r="J540" s="102">
        <v>21.037272000000002</v>
      </c>
      <c r="K540" s="102">
        <v>60.582091684408645</v>
      </c>
      <c r="L540" s="102">
        <v>0.62113279900000007</v>
      </c>
      <c r="M540" s="102">
        <v>5.9386847452000024</v>
      </c>
      <c r="N540" s="102">
        <v>88.387809461999893</v>
      </c>
      <c r="O540" s="102">
        <v>34.725282185999994</v>
      </c>
      <c r="P540" s="102">
        <v>4.7286000000000001</v>
      </c>
      <c r="Q540" s="102">
        <v>15.294456514799998</v>
      </c>
      <c r="R540" s="102">
        <v>99.306442476000015</v>
      </c>
      <c r="S540" s="102">
        <v>1667.1435818674081</v>
      </c>
      <c r="T540" s="102"/>
    </row>
    <row r="541" spans="1:20" ht="15" x14ac:dyDescent="0.25">
      <c r="A541" s="102" t="s">
        <v>720</v>
      </c>
      <c r="B541" s="102">
        <v>1371.9660000000003</v>
      </c>
      <c r="C541" s="102">
        <v>380.71500100000009</v>
      </c>
      <c r="D541" s="102">
        <v>0.18079100000000001</v>
      </c>
      <c r="E541" s="102">
        <v>20.757062000000001</v>
      </c>
      <c r="F541" s="102">
        <v>99.160063999999977</v>
      </c>
      <c r="G541" s="102">
        <v>11.011298999999999</v>
      </c>
      <c r="H541" s="102">
        <v>3</v>
      </c>
      <c r="I541" s="102">
        <v>10</v>
      </c>
      <c r="J541" s="102">
        <v>8.3672319999999996</v>
      </c>
      <c r="K541" s="102">
        <v>21.741880233102194</v>
      </c>
      <c r="L541" s="102">
        <v>5.2537864600000005E-2</v>
      </c>
      <c r="M541" s="102">
        <v>6.0320022172000023</v>
      </c>
      <c r="N541" s="102">
        <v>73.120631193600005</v>
      </c>
      <c r="O541" s="102">
        <v>19.507617308399997</v>
      </c>
      <c r="P541" s="102">
        <v>7.0929000000000002</v>
      </c>
      <c r="Q541" s="102">
        <v>32.022000000000006</v>
      </c>
      <c r="R541" s="102">
        <v>39.497518656000004</v>
      </c>
      <c r="S541" s="102">
        <v>1571.0330874729025</v>
      </c>
      <c r="T541" s="102"/>
    </row>
    <row r="542" spans="1:20" ht="15" x14ac:dyDescent="0.25">
      <c r="A542" s="102" t="s">
        <v>721</v>
      </c>
      <c r="B542" s="102">
        <v>1946.1116680000005</v>
      </c>
      <c r="C542" s="102">
        <v>760.94700299999988</v>
      </c>
      <c r="D542" s="102">
        <v>74.811142000000018</v>
      </c>
      <c r="E542" s="102">
        <v>16.173887000000001</v>
      </c>
      <c r="F542" s="102">
        <v>159.47051299999998</v>
      </c>
      <c r="G542" s="102">
        <v>34.019944999999993</v>
      </c>
      <c r="H542" s="102">
        <v>3</v>
      </c>
      <c r="I542" s="102">
        <v>14</v>
      </c>
      <c r="J542" s="102">
        <v>28.152591000000001</v>
      </c>
      <c r="K542" s="102">
        <v>62.211581886902799</v>
      </c>
      <c r="L542" s="102">
        <v>21.740117865200016</v>
      </c>
      <c r="M542" s="102">
        <v>4.7001315622000011</v>
      </c>
      <c r="N542" s="102">
        <v>117.59355628619967</v>
      </c>
      <c r="O542" s="102">
        <v>60.269734561999989</v>
      </c>
      <c r="P542" s="102">
        <v>7.0929000000000002</v>
      </c>
      <c r="Q542" s="102">
        <v>44.830799999999996</v>
      </c>
      <c r="R542" s="102">
        <v>132.89430581549999</v>
      </c>
      <c r="S542" s="102">
        <v>2397.4447959780027</v>
      </c>
      <c r="T542" s="102"/>
    </row>
    <row r="543" spans="1:20" ht="15" x14ac:dyDescent="0.25">
      <c r="A543" s="102" t="s">
        <v>722</v>
      </c>
      <c r="B543" s="102">
        <v>2820.8367949999974</v>
      </c>
      <c r="C543" s="102">
        <v>469.62342000000001</v>
      </c>
      <c r="D543" s="102">
        <v>82.300578000000002</v>
      </c>
      <c r="E543" s="102">
        <v>19.32948</v>
      </c>
      <c r="F543" s="102">
        <v>185.16970799999999</v>
      </c>
      <c r="G543" s="102">
        <v>12.791907</v>
      </c>
      <c r="H543" s="102">
        <v>0</v>
      </c>
      <c r="I543" s="102">
        <v>14.710983000000001</v>
      </c>
      <c r="J543" s="102">
        <v>39.329481000000001</v>
      </c>
      <c r="K543" s="102">
        <v>16.057827163986108</v>
      </c>
      <c r="L543" s="102">
        <v>23.916547966800028</v>
      </c>
      <c r="M543" s="102">
        <v>5.6171468880000024</v>
      </c>
      <c r="N543" s="102">
        <v>136.54414267919964</v>
      </c>
      <c r="O543" s="102">
        <v>22.662142441199997</v>
      </c>
      <c r="P543" s="102">
        <v>0</v>
      </c>
      <c r="Q543" s="102">
        <v>47.107509762599996</v>
      </c>
      <c r="R543" s="102">
        <v>185.65481506049989</v>
      </c>
      <c r="S543" s="102">
        <v>3258.396926962283</v>
      </c>
      <c r="T543" s="102"/>
    </row>
    <row r="544" spans="1:20" ht="15" x14ac:dyDescent="0.25">
      <c r="A544" s="102" t="s">
        <v>723</v>
      </c>
      <c r="B544" s="102">
        <v>1994.3286079999991</v>
      </c>
      <c r="C544" s="102">
        <v>842.34712000000025</v>
      </c>
      <c r="D544" s="102">
        <v>30.418391</v>
      </c>
      <c r="E544" s="102">
        <v>49.942528999999993</v>
      </c>
      <c r="F544" s="102">
        <v>214.57544999999993</v>
      </c>
      <c r="G544" s="102">
        <v>16.683334000000002</v>
      </c>
      <c r="H544" s="102">
        <v>5</v>
      </c>
      <c r="I544" s="102">
        <v>8.6007800000000003</v>
      </c>
      <c r="J544" s="102">
        <v>24.766666999999998</v>
      </c>
      <c r="K544" s="102">
        <v>72.761892783636057</v>
      </c>
      <c r="L544" s="102">
        <v>8.8395844246000017</v>
      </c>
      <c r="M544" s="102">
        <v>14.513298927399997</v>
      </c>
      <c r="N544" s="102">
        <v>158.22793682999983</v>
      </c>
      <c r="O544" s="102">
        <v>29.556194514399998</v>
      </c>
      <c r="P544" s="102">
        <v>11.8215</v>
      </c>
      <c r="Q544" s="102">
        <v>27.541417716000002</v>
      </c>
      <c r="R544" s="102">
        <v>116.91105157350002</v>
      </c>
      <c r="S544" s="102">
        <v>2434.5014847695352</v>
      </c>
      <c r="T544" s="102"/>
    </row>
    <row r="545" spans="1:20" ht="15" x14ac:dyDescent="0.25">
      <c r="A545" s="102" t="s">
        <v>724</v>
      </c>
      <c r="B545" s="102">
        <v>1300.7977310000003</v>
      </c>
      <c r="C545" s="102">
        <v>287.39126699999997</v>
      </c>
      <c r="D545" s="102">
        <v>3</v>
      </c>
      <c r="E545" s="102">
        <v>24.712644000000001</v>
      </c>
      <c r="F545" s="102">
        <v>160.28807899999998</v>
      </c>
      <c r="G545" s="102">
        <v>6.8279889999999996</v>
      </c>
      <c r="H545" s="102">
        <v>0</v>
      </c>
      <c r="I545" s="102">
        <v>5</v>
      </c>
      <c r="J545" s="102">
        <v>15.019539999999999</v>
      </c>
      <c r="K545" s="102">
        <v>12.92082245265232</v>
      </c>
      <c r="L545" s="102">
        <v>0.87180000000000013</v>
      </c>
      <c r="M545" s="102">
        <v>7.1814943464000045</v>
      </c>
      <c r="N545" s="102">
        <v>118.19642945459962</v>
      </c>
      <c r="O545" s="102">
        <v>12.096465312399999</v>
      </c>
      <c r="P545" s="102">
        <v>0</v>
      </c>
      <c r="Q545" s="102">
        <v>16.010999999999999</v>
      </c>
      <c r="R545" s="102">
        <v>70.899738570000011</v>
      </c>
      <c r="S545" s="102">
        <v>1538.9754811360524</v>
      </c>
      <c r="T545" s="102"/>
    </row>
    <row r="546" spans="1:20" ht="15" x14ac:dyDescent="0.25">
      <c r="A546" s="102" t="s">
        <v>725</v>
      </c>
      <c r="B546" s="102">
        <v>3968.361963999992</v>
      </c>
      <c r="C546" s="102">
        <v>699.43295399999977</v>
      </c>
      <c r="D546" s="102">
        <v>30.879808000000008</v>
      </c>
      <c r="E546" s="102">
        <v>34.874054000000001</v>
      </c>
      <c r="F546" s="102">
        <v>342.60449700000009</v>
      </c>
      <c r="G546" s="102">
        <v>10.382023</v>
      </c>
      <c r="H546" s="102">
        <v>2.9999989999999999</v>
      </c>
      <c r="I546" s="102">
        <v>21.426966</v>
      </c>
      <c r="J546" s="102">
        <v>52.666361999999999</v>
      </c>
      <c r="K546" s="102">
        <v>25.203759547144845</v>
      </c>
      <c r="L546" s="102">
        <v>8.973672204800005</v>
      </c>
      <c r="M546" s="102">
        <v>10.134400092400004</v>
      </c>
      <c r="N546" s="102">
        <v>252.63655608780084</v>
      </c>
      <c r="O546" s="102">
        <v>18.392791946799996</v>
      </c>
      <c r="P546" s="102">
        <v>7.0928976357</v>
      </c>
      <c r="Q546" s="102">
        <v>68.613430525199988</v>
      </c>
      <c r="R546" s="102">
        <v>248.61156182099975</v>
      </c>
      <c r="S546" s="102">
        <v>4608.0210338608376</v>
      </c>
      <c r="T546" s="102"/>
    </row>
    <row r="547" spans="1:20" ht="15" x14ac:dyDescent="0.25">
      <c r="A547" s="102" t="s">
        <v>726</v>
      </c>
      <c r="B547" s="102">
        <v>4509.1030310000015</v>
      </c>
      <c r="C547" s="102">
        <v>216.80384300000003</v>
      </c>
      <c r="D547" s="102">
        <v>51.762243000000005</v>
      </c>
      <c r="E547" s="102">
        <v>14.762589999999999</v>
      </c>
      <c r="F547" s="102">
        <v>433.60915599999998</v>
      </c>
      <c r="G547" s="102">
        <v>30.557818999999999</v>
      </c>
      <c r="H547" s="102">
        <v>1</v>
      </c>
      <c r="I547" s="102">
        <v>48.948554999999999</v>
      </c>
      <c r="J547" s="102">
        <v>78.112673000000001</v>
      </c>
      <c r="K547" s="102">
        <v>2.2055813433264961</v>
      </c>
      <c r="L547" s="102">
        <v>15.042107815799994</v>
      </c>
      <c r="M547" s="102">
        <v>4.2900086540000002</v>
      </c>
      <c r="N547" s="102">
        <v>319.74339163439907</v>
      </c>
      <c r="O547" s="102">
        <v>54.136232140399983</v>
      </c>
      <c r="P547" s="102">
        <v>2.3643000000000001</v>
      </c>
      <c r="Q547" s="102">
        <v>156.74306282100011</v>
      </c>
      <c r="R547" s="102">
        <v>368.73087289649999</v>
      </c>
      <c r="S547" s="102">
        <v>5432.3585883054275</v>
      </c>
      <c r="T547" s="102"/>
    </row>
    <row r="548" spans="1:20" ht="15" x14ac:dyDescent="0.25">
      <c r="A548" s="102" t="s">
        <v>727</v>
      </c>
      <c r="B548" s="102">
        <v>855.05393600000002</v>
      </c>
      <c r="C548" s="102">
        <v>252.278424</v>
      </c>
      <c r="D548" s="102">
        <v>0</v>
      </c>
      <c r="E548" s="102">
        <v>7.92</v>
      </c>
      <c r="F548" s="102">
        <v>85.451002000000003</v>
      </c>
      <c r="G548" s="102">
        <v>3.68</v>
      </c>
      <c r="H548" s="102">
        <v>1.561609</v>
      </c>
      <c r="I548" s="102">
        <v>4.0514289999999997</v>
      </c>
      <c r="J548" s="102">
        <v>5</v>
      </c>
      <c r="K548" s="102">
        <v>14.912781453437407</v>
      </c>
      <c r="L548" s="102">
        <v>0</v>
      </c>
      <c r="M548" s="102">
        <v>2.301552</v>
      </c>
      <c r="N548" s="102">
        <v>63.011568874800069</v>
      </c>
      <c r="O548" s="102">
        <v>6.5194879999999999</v>
      </c>
      <c r="P548" s="102">
        <v>3.6921121587000001</v>
      </c>
      <c r="Q548" s="102">
        <v>12.9734859438</v>
      </c>
      <c r="R548" s="102">
        <v>23.602500000000003</v>
      </c>
      <c r="S548" s="102">
        <v>982.06742443073745</v>
      </c>
      <c r="T548" s="102"/>
    </row>
    <row r="549" spans="1:20" ht="15" x14ac:dyDescent="0.25">
      <c r="A549" s="102" t="s">
        <v>728</v>
      </c>
      <c r="B549" s="102">
        <v>3527.9021719999969</v>
      </c>
      <c r="C549" s="102">
        <v>622.51071899999988</v>
      </c>
      <c r="D549" s="102">
        <v>60.811931999999992</v>
      </c>
      <c r="E549" s="102">
        <v>42.993201999999997</v>
      </c>
      <c r="F549" s="102">
        <v>234.44671499999995</v>
      </c>
      <c r="G549" s="102">
        <v>26.721925999999996</v>
      </c>
      <c r="H549" s="102">
        <v>1</v>
      </c>
      <c r="I549" s="102">
        <v>23.466897999999997</v>
      </c>
      <c r="J549" s="102">
        <v>33.331805000000003</v>
      </c>
      <c r="K549" s="102">
        <v>22.471603694627369</v>
      </c>
      <c r="L549" s="102">
        <v>17.6719474392</v>
      </c>
      <c r="M549" s="102">
        <v>12.493824501199999</v>
      </c>
      <c r="N549" s="102">
        <v>172.88100764099994</v>
      </c>
      <c r="O549" s="102">
        <v>47.340564101599995</v>
      </c>
      <c r="P549" s="102">
        <v>2.3643000000000001</v>
      </c>
      <c r="Q549" s="102">
        <v>75.145700775600005</v>
      </c>
      <c r="R549" s="102">
        <v>157.34278550249994</v>
      </c>
      <c r="S549" s="102">
        <v>4035.613905655724</v>
      </c>
      <c r="T549" s="102"/>
    </row>
    <row r="550" spans="1:20" ht="15" x14ac:dyDescent="0.25">
      <c r="A550" s="102" t="s">
        <v>729</v>
      </c>
      <c r="B550" s="102">
        <v>2625.7790900000009</v>
      </c>
      <c r="C550" s="102">
        <v>126.44411899999997</v>
      </c>
      <c r="D550" s="102">
        <v>21.564706000000001</v>
      </c>
      <c r="E550" s="102">
        <v>27.079135999999998</v>
      </c>
      <c r="F550" s="102">
        <v>149.64914400000001</v>
      </c>
      <c r="G550" s="102">
        <v>11.541176</v>
      </c>
      <c r="H550" s="102">
        <v>4</v>
      </c>
      <c r="I550" s="102">
        <v>11</v>
      </c>
      <c r="J550" s="102">
        <v>37.996403000000001</v>
      </c>
      <c r="K550" s="102">
        <v>1.2532553109430911</v>
      </c>
      <c r="L550" s="102">
        <v>6.2667035636000028</v>
      </c>
      <c r="M550" s="102">
        <v>7.8691969216000057</v>
      </c>
      <c r="N550" s="102">
        <v>110.3512787855997</v>
      </c>
      <c r="O550" s="102">
        <v>20.446347401599997</v>
      </c>
      <c r="P550" s="102">
        <v>9.4572000000000003</v>
      </c>
      <c r="Q550" s="102">
        <v>35.224200000000003</v>
      </c>
      <c r="R550" s="102">
        <v>179.3620203614999</v>
      </c>
      <c r="S550" s="102">
        <v>2996.0092923448437</v>
      </c>
      <c r="T550" s="102"/>
    </row>
    <row r="551" spans="1:20" ht="15" x14ac:dyDescent="0.25">
      <c r="A551" s="102" t="s">
        <v>730</v>
      </c>
      <c r="B551" s="102">
        <v>2160.8948479999985</v>
      </c>
      <c r="C551" s="102">
        <v>1154.9719890000006</v>
      </c>
      <c r="D551" s="102">
        <v>17.052028</v>
      </c>
      <c r="E551" s="102">
        <v>50.898262000000017</v>
      </c>
      <c r="F551" s="102">
        <v>245.73741200000001</v>
      </c>
      <c r="G551" s="102">
        <v>30.711427</v>
      </c>
      <c r="H551" s="102">
        <v>3.3218389999999998</v>
      </c>
      <c r="I551" s="102">
        <v>25.843972000000001</v>
      </c>
      <c r="J551" s="102">
        <v>26.254442999999998</v>
      </c>
      <c r="K551" s="102">
        <v>127.91091068245591</v>
      </c>
      <c r="L551" s="102">
        <v>4.9553193368000015</v>
      </c>
      <c r="M551" s="102">
        <v>14.791034937199994</v>
      </c>
      <c r="N551" s="102">
        <v>181.20676760880008</v>
      </c>
      <c r="O551" s="102">
        <v>54.408364073199991</v>
      </c>
      <c r="P551" s="102">
        <v>7.8538239477000005</v>
      </c>
      <c r="Q551" s="102">
        <v>82.757567138400006</v>
      </c>
      <c r="R551" s="102">
        <v>123.93409818150002</v>
      </c>
      <c r="S551" s="102">
        <v>2758.7127339060544</v>
      </c>
      <c r="T551" s="102"/>
    </row>
    <row r="552" spans="1:20" ht="15" x14ac:dyDescent="0.25">
      <c r="A552" s="102" t="s">
        <v>731</v>
      </c>
      <c r="B552" s="102">
        <v>4066.8334399999999</v>
      </c>
      <c r="C552" s="102">
        <v>718.82982200000004</v>
      </c>
      <c r="D552" s="102">
        <v>111.336101</v>
      </c>
      <c r="E552" s="102">
        <v>28.213892000000001</v>
      </c>
      <c r="F552" s="102">
        <v>302.94192500000003</v>
      </c>
      <c r="G552" s="102">
        <v>21.048589999999997</v>
      </c>
      <c r="H552" s="102">
        <v>1</v>
      </c>
      <c r="I552" s="102">
        <v>13.372160000000001</v>
      </c>
      <c r="J552" s="102">
        <v>46.201819999999998</v>
      </c>
      <c r="K552" s="102">
        <v>25.806197410641204</v>
      </c>
      <c r="L552" s="102">
        <v>32.354270950600068</v>
      </c>
      <c r="M552" s="102">
        <v>8.1989570152000049</v>
      </c>
      <c r="N552" s="102">
        <v>223.38937549500045</v>
      </c>
      <c r="O552" s="102">
        <v>37.289682044000003</v>
      </c>
      <c r="P552" s="102">
        <v>2.3643000000000001</v>
      </c>
      <c r="Q552" s="102">
        <v>42.820330751999997</v>
      </c>
      <c r="R552" s="102">
        <v>218.09569130999984</v>
      </c>
      <c r="S552" s="102">
        <v>4657.1522449774411</v>
      </c>
      <c r="T552" s="102"/>
    </row>
    <row r="553" spans="1:20" ht="15" x14ac:dyDescent="0.25">
      <c r="A553" s="102" t="s">
        <v>732</v>
      </c>
      <c r="B553" s="102">
        <v>245.64653299999995</v>
      </c>
      <c r="C553" s="102">
        <v>136.33462999999995</v>
      </c>
      <c r="D553" s="102">
        <v>37.307068999999998</v>
      </c>
      <c r="E553" s="102">
        <v>2</v>
      </c>
      <c r="F553" s="102">
        <v>35.374286999999995</v>
      </c>
      <c r="G553" s="102">
        <v>1.5892010000000001</v>
      </c>
      <c r="H553" s="102">
        <v>0</v>
      </c>
      <c r="I553" s="102">
        <v>1.8903509999999999</v>
      </c>
      <c r="J553" s="102">
        <v>1.5321359999999999</v>
      </c>
      <c r="K553" s="102">
        <v>15.15821201454882</v>
      </c>
      <c r="L553" s="102">
        <v>10.841434251400001</v>
      </c>
      <c r="M553" s="102">
        <v>0.58120000000000005</v>
      </c>
      <c r="N553" s="102">
        <v>26.084999233800019</v>
      </c>
      <c r="O553" s="102">
        <v>2.8154284916000001</v>
      </c>
      <c r="P553" s="102">
        <v>0</v>
      </c>
      <c r="Q553" s="102">
        <v>6.0532819721999997</v>
      </c>
      <c r="R553" s="102">
        <v>7.2324479880000005</v>
      </c>
      <c r="S553" s="102">
        <v>314.41353695154879</v>
      </c>
      <c r="T553" s="102"/>
    </row>
    <row r="554" spans="1:20" ht="15" x14ac:dyDescent="0.25">
      <c r="A554" s="102" t="s">
        <v>733</v>
      </c>
      <c r="B554" s="102">
        <v>552.59423699999979</v>
      </c>
      <c r="C554" s="102">
        <v>230.28351799999999</v>
      </c>
      <c r="D554" s="102">
        <v>24.953474999999997</v>
      </c>
      <c r="E554" s="102">
        <v>2</v>
      </c>
      <c r="F554" s="102">
        <v>52.644624999999998</v>
      </c>
      <c r="G554" s="102">
        <v>2.240799</v>
      </c>
      <c r="H554" s="102">
        <v>1</v>
      </c>
      <c r="I554" s="102">
        <v>4.1085890000000003</v>
      </c>
      <c r="J554" s="102">
        <v>4.9205670000000001</v>
      </c>
      <c r="K554" s="102">
        <v>19.475926064341735</v>
      </c>
      <c r="L554" s="102">
        <v>7.251479835000004</v>
      </c>
      <c r="M554" s="102">
        <v>0.58120000000000005</v>
      </c>
      <c r="N554" s="102">
        <v>38.820146475000037</v>
      </c>
      <c r="O554" s="102">
        <v>3.9697995084</v>
      </c>
      <c r="P554" s="102">
        <v>2.3643000000000001</v>
      </c>
      <c r="Q554" s="102">
        <v>13.156523695799999</v>
      </c>
      <c r="R554" s="102">
        <v>23.227536523500003</v>
      </c>
      <c r="S554" s="102">
        <v>661.44114910204155</v>
      </c>
      <c r="T554" s="102"/>
    </row>
    <row r="555" spans="1:20" ht="15" x14ac:dyDescent="0.25">
      <c r="A555" s="102" t="s">
        <v>734</v>
      </c>
      <c r="B555" s="102">
        <v>997.84254100000021</v>
      </c>
      <c r="C555" s="102">
        <v>502.14754800000009</v>
      </c>
      <c r="D555" s="102">
        <v>0.25298799999999999</v>
      </c>
      <c r="E555" s="102">
        <v>35.357976999999998</v>
      </c>
      <c r="F555" s="102">
        <v>77.544340000000005</v>
      </c>
      <c r="G555" s="102">
        <v>21.615598000000002</v>
      </c>
      <c r="H555" s="102">
        <v>3.6225909999999999</v>
      </c>
      <c r="I555" s="102">
        <v>7.420439</v>
      </c>
      <c r="J555" s="102">
        <v>2.9708170000000003</v>
      </c>
      <c r="K555" s="102">
        <v>51.865716940105742</v>
      </c>
      <c r="L555" s="102">
        <v>7.3518312799999999E-2</v>
      </c>
      <c r="M555" s="102">
        <v>10.275028116200001</v>
      </c>
      <c r="N555" s="102">
        <v>57.181196316000054</v>
      </c>
      <c r="O555" s="102">
        <v>38.294193416799992</v>
      </c>
      <c r="P555" s="102">
        <v>8.5648919013000011</v>
      </c>
      <c r="Q555" s="102">
        <v>23.761729765800002</v>
      </c>
      <c r="R555" s="102">
        <v>14.023741648500001</v>
      </c>
      <c r="S555" s="102">
        <v>1201.882557417506</v>
      </c>
      <c r="T555" s="102"/>
    </row>
    <row r="556" spans="1:20" ht="15" x14ac:dyDescent="0.25">
      <c r="A556" s="102" t="s">
        <v>735</v>
      </c>
      <c r="B556" s="102">
        <v>1345.4050269999996</v>
      </c>
      <c r="C556" s="102">
        <v>359.6672460000002</v>
      </c>
      <c r="D556" s="102">
        <v>4</v>
      </c>
      <c r="E556" s="102">
        <v>10.767472</v>
      </c>
      <c r="F556" s="102">
        <v>94.370830999999995</v>
      </c>
      <c r="G556" s="102">
        <v>24.777141999999998</v>
      </c>
      <c r="H556" s="102">
        <v>4</v>
      </c>
      <c r="I556" s="102">
        <v>12.645714</v>
      </c>
      <c r="J556" s="102">
        <v>12</v>
      </c>
      <c r="K556" s="102">
        <v>20.441074156568721</v>
      </c>
      <c r="L556" s="102">
        <v>1.1624000000000001</v>
      </c>
      <c r="M556" s="102">
        <v>3.1290273632000001</v>
      </c>
      <c r="N556" s="102">
        <v>69.58905077940004</v>
      </c>
      <c r="O556" s="102">
        <v>43.895184767199993</v>
      </c>
      <c r="P556" s="102">
        <v>9.4572000000000003</v>
      </c>
      <c r="Q556" s="102">
        <v>40.494105370799993</v>
      </c>
      <c r="R556" s="102">
        <v>56.646000000000008</v>
      </c>
      <c r="S556" s="102">
        <v>1590.2190694371684</v>
      </c>
      <c r="T556" s="102"/>
    </row>
    <row r="557" spans="1:20" ht="15" x14ac:dyDescent="0.25">
      <c r="A557" s="102" t="s">
        <v>736</v>
      </c>
      <c r="B557" s="102">
        <v>667.67678700000033</v>
      </c>
      <c r="C557" s="102">
        <v>246.84473199999996</v>
      </c>
      <c r="D557" s="102">
        <v>1</v>
      </c>
      <c r="E557" s="102">
        <v>19.614796000000002</v>
      </c>
      <c r="F557" s="102">
        <v>51.792139000000006</v>
      </c>
      <c r="G557" s="102">
        <v>5.2027839999999994</v>
      </c>
      <c r="H557" s="102">
        <v>3.126709</v>
      </c>
      <c r="I557" s="102">
        <v>8.3909730000000007</v>
      </c>
      <c r="J557" s="102">
        <v>4.0920329999999998</v>
      </c>
      <c r="K557" s="102">
        <v>18.413914727113625</v>
      </c>
      <c r="L557" s="102">
        <v>0.29060000000000002</v>
      </c>
      <c r="M557" s="102">
        <v>5.7000597176000021</v>
      </c>
      <c r="N557" s="102">
        <v>38.191523298600032</v>
      </c>
      <c r="O557" s="102">
        <v>9.2172521343999989</v>
      </c>
      <c r="P557" s="102">
        <v>7.3924780886999999</v>
      </c>
      <c r="Q557" s="102">
        <v>26.869573740600003</v>
      </c>
      <c r="R557" s="102">
        <v>19.316441776500003</v>
      </c>
      <c r="S557" s="102">
        <v>793.06863048351397</v>
      </c>
      <c r="T557" s="102"/>
    </row>
    <row r="558" spans="1:20" ht="15" x14ac:dyDescent="0.25">
      <c r="A558" s="102" t="s">
        <v>737</v>
      </c>
      <c r="B558" s="102">
        <v>2658.8030330000001</v>
      </c>
      <c r="C558" s="102">
        <v>1057.4293830000004</v>
      </c>
      <c r="D558" s="102">
        <v>25.94154</v>
      </c>
      <c r="E558" s="102">
        <v>38.849182999999996</v>
      </c>
      <c r="F558" s="102">
        <v>195.282849</v>
      </c>
      <c r="G558" s="102">
        <v>31.773900000000005</v>
      </c>
      <c r="H558" s="102">
        <v>4.334263</v>
      </c>
      <c r="I558" s="102">
        <v>21.656028000000003</v>
      </c>
      <c r="J558" s="102">
        <v>24.423323</v>
      </c>
      <c r="K558" s="102">
        <v>86.792267210519199</v>
      </c>
      <c r="L558" s="102">
        <v>7.5386115240000047</v>
      </c>
      <c r="M558" s="102">
        <v>11.289572579800002</v>
      </c>
      <c r="N558" s="102">
        <v>144.00157285259976</v>
      </c>
      <c r="O558" s="102">
        <v>56.290641239999992</v>
      </c>
      <c r="P558" s="102">
        <v>10.247498010899999</v>
      </c>
      <c r="Q558" s="102">
        <v>69.346932861599996</v>
      </c>
      <c r="R558" s="102">
        <v>115.29029622150003</v>
      </c>
      <c r="S558" s="102">
        <v>3159.6004255009193</v>
      </c>
      <c r="T558" s="102"/>
    </row>
    <row r="559" spans="1:20" ht="15" x14ac:dyDescent="0.25">
      <c r="A559" s="102" t="s">
        <v>738</v>
      </c>
      <c r="B559" s="102">
        <v>746.47403099999985</v>
      </c>
      <c r="C559" s="102">
        <v>314.57634500000006</v>
      </c>
      <c r="D559" s="102">
        <v>1</v>
      </c>
      <c r="E559" s="102">
        <v>9.0233650000000001</v>
      </c>
      <c r="F559" s="102">
        <v>81.655360999999999</v>
      </c>
      <c r="G559" s="102">
        <v>1</v>
      </c>
      <c r="H559" s="102">
        <v>2</v>
      </c>
      <c r="I559" s="102">
        <v>5.6154140000000003</v>
      </c>
      <c r="J559" s="102">
        <v>7.8039389999999997</v>
      </c>
      <c r="K559" s="102">
        <v>27.030965899110036</v>
      </c>
      <c r="L559" s="102">
        <v>0.29060000000000002</v>
      </c>
      <c r="M559" s="102">
        <v>2.6221898690000001</v>
      </c>
      <c r="N559" s="102">
        <v>60.212663201400062</v>
      </c>
      <c r="O559" s="102">
        <v>1.7716000000000001</v>
      </c>
      <c r="P559" s="102">
        <v>4.7286000000000001</v>
      </c>
      <c r="Q559" s="102">
        <v>17.981678710800001</v>
      </c>
      <c r="R559" s="102">
        <v>36.838494049500007</v>
      </c>
      <c r="S559" s="102">
        <v>897.95082272980994</v>
      </c>
      <c r="T559" s="102"/>
    </row>
    <row r="560" spans="1:20" ht="15" x14ac:dyDescent="0.25">
      <c r="A560" s="102" t="s">
        <v>739</v>
      </c>
      <c r="B560" s="102">
        <v>1684.2214549999999</v>
      </c>
      <c r="C560" s="102">
        <v>438.70110700000021</v>
      </c>
      <c r="D560" s="102">
        <v>6.7776840000000007</v>
      </c>
      <c r="E560" s="102">
        <v>16.69218</v>
      </c>
      <c r="F560" s="102">
        <v>127.73084199999998</v>
      </c>
      <c r="G560" s="102">
        <v>1.028502</v>
      </c>
      <c r="H560" s="102">
        <v>2.4926590000000002</v>
      </c>
      <c r="I560" s="102">
        <v>5.6</v>
      </c>
      <c r="J560" s="102">
        <v>11</v>
      </c>
      <c r="K560" s="102">
        <v>22.756892376725464</v>
      </c>
      <c r="L560" s="102">
        <v>1.9695949704</v>
      </c>
      <c r="M560" s="102">
        <v>4.8507475080000004</v>
      </c>
      <c r="N560" s="102">
        <v>94.188722890799852</v>
      </c>
      <c r="O560" s="102">
        <v>1.8220941432</v>
      </c>
      <c r="P560" s="102">
        <v>5.8933936737000003</v>
      </c>
      <c r="Q560" s="102">
        <v>17.932320000000001</v>
      </c>
      <c r="R560" s="102">
        <v>51.925500000000007</v>
      </c>
      <c r="S560" s="102">
        <v>1885.5607205628253</v>
      </c>
      <c r="T560" s="102"/>
    </row>
    <row r="561" spans="1:20" ht="15" x14ac:dyDescent="0.25">
      <c r="A561" s="102" t="s">
        <v>740</v>
      </c>
      <c r="B561" s="102">
        <v>1135.5790740000007</v>
      </c>
      <c r="C561" s="102">
        <v>725.80191100000013</v>
      </c>
      <c r="D561" s="102">
        <v>7.5283000000000003E-2</v>
      </c>
      <c r="E561" s="102">
        <v>21.521295000000002</v>
      </c>
      <c r="F561" s="102">
        <v>93.585151999999979</v>
      </c>
      <c r="G561" s="102">
        <v>15.770210999999998</v>
      </c>
      <c r="H561" s="102">
        <v>0</v>
      </c>
      <c r="I561" s="102">
        <v>17.870244</v>
      </c>
      <c r="J561" s="102">
        <v>9.8842680000000023</v>
      </c>
      <c r="K561" s="102">
        <v>95.844777619012973</v>
      </c>
      <c r="L561" s="102">
        <v>2.1877239800000003E-2</v>
      </c>
      <c r="M561" s="102">
        <v>6.2540883270000034</v>
      </c>
      <c r="N561" s="102">
        <v>69.009691084800039</v>
      </c>
      <c r="O561" s="102">
        <v>27.938505807599995</v>
      </c>
      <c r="P561" s="102">
        <v>0</v>
      </c>
      <c r="Q561" s="102">
        <v>57.224095336799991</v>
      </c>
      <c r="R561" s="102">
        <v>46.658687094000001</v>
      </c>
      <c r="S561" s="102">
        <v>1438.5307965090137</v>
      </c>
      <c r="T561" s="102"/>
    </row>
    <row r="562" spans="1:20" ht="15" x14ac:dyDescent="0.25">
      <c r="A562" s="102" t="s">
        <v>741</v>
      </c>
      <c r="B562" s="102">
        <v>487.17201200000005</v>
      </c>
      <c r="C562" s="102">
        <v>185.78532899999999</v>
      </c>
      <c r="D562" s="102">
        <v>0</v>
      </c>
      <c r="E562" s="102">
        <v>20</v>
      </c>
      <c r="F562" s="102">
        <v>37.933917999999998</v>
      </c>
      <c r="G562" s="102">
        <v>6.66</v>
      </c>
      <c r="H562" s="102">
        <v>1</v>
      </c>
      <c r="I562" s="102">
        <v>6</v>
      </c>
      <c r="J562" s="102">
        <v>6.9825200000000001</v>
      </c>
      <c r="K562" s="102">
        <v>14.63082273441402</v>
      </c>
      <c r="L562" s="102">
        <v>0</v>
      </c>
      <c r="M562" s="102">
        <v>5.8120000000000029</v>
      </c>
      <c r="N562" s="102">
        <v>27.972471133200024</v>
      </c>
      <c r="O562" s="102">
        <v>11.798855999999999</v>
      </c>
      <c r="P562" s="102">
        <v>2.3643000000000001</v>
      </c>
      <c r="Q562" s="102">
        <v>19.213200000000001</v>
      </c>
      <c r="R562" s="102">
        <v>32.960985660000006</v>
      </c>
      <c r="S562" s="102">
        <v>601.92464752761407</v>
      </c>
      <c r="T562" s="102"/>
    </row>
    <row r="563" spans="1:20" ht="15" x14ac:dyDescent="0.25">
      <c r="A563" s="102" t="s">
        <v>742</v>
      </c>
      <c r="B563" s="102">
        <v>715.47627300000011</v>
      </c>
      <c r="C563" s="102">
        <v>302.23165200000011</v>
      </c>
      <c r="D563" s="102">
        <v>0</v>
      </c>
      <c r="E563" s="102">
        <v>21.699607</v>
      </c>
      <c r="F563" s="102">
        <v>58.431415999999999</v>
      </c>
      <c r="G563" s="102">
        <v>8.0639389999999995</v>
      </c>
      <c r="H563" s="102">
        <v>2</v>
      </c>
      <c r="I563" s="102">
        <v>4.5283660000000001</v>
      </c>
      <c r="J563" s="102">
        <v>4.0523229999999995</v>
      </c>
      <c r="K563" s="102">
        <v>26.030733831449545</v>
      </c>
      <c r="L563" s="102">
        <v>0</v>
      </c>
      <c r="M563" s="102">
        <v>6.3059057942000027</v>
      </c>
      <c r="N563" s="102">
        <v>43.087326158400046</v>
      </c>
      <c r="O563" s="102">
        <v>14.286074332399998</v>
      </c>
      <c r="P563" s="102">
        <v>4.7286000000000001</v>
      </c>
      <c r="Q563" s="102">
        <v>14.500733605199999</v>
      </c>
      <c r="R563" s="102">
        <v>19.128990721499999</v>
      </c>
      <c r="S563" s="102">
        <v>843.54463744314967</v>
      </c>
      <c r="T563" s="102"/>
    </row>
    <row r="564" spans="1:20" ht="15" x14ac:dyDescent="0.25">
      <c r="A564" s="102" t="s">
        <v>743</v>
      </c>
      <c r="B564" s="102">
        <v>817.84838199999979</v>
      </c>
      <c r="C564" s="102">
        <v>254.92019099999999</v>
      </c>
      <c r="D564" s="102">
        <v>0</v>
      </c>
      <c r="E564" s="102">
        <v>19.574712999999999</v>
      </c>
      <c r="F564" s="102">
        <v>62.218411000000003</v>
      </c>
      <c r="G564" s="102">
        <v>5</v>
      </c>
      <c r="H564" s="102">
        <v>1</v>
      </c>
      <c r="I564" s="102">
        <v>1</v>
      </c>
      <c r="J564" s="102">
        <v>7.7799800000000001</v>
      </c>
      <c r="K564" s="102">
        <v>16.089060951020759</v>
      </c>
      <c r="L564" s="102">
        <v>0</v>
      </c>
      <c r="M564" s="102">
        <v>5.6884115978000027</v>
      </c>
      <c r="N564" s="102">
        <v>45.879856271400044</v>
      </c>
      <c r="O564" s="102">
        <v>8.8580000000000005</v>
      </c>
      <c r="P564" s="102">
        <v>2.3643000000000001</v>
      </c>
      <c r="Q564" s="102">
        <v>3.2021999999999999</v>
      </c>
      <c r="R564" s="102">
        <v>36.725395590000005</v>
      </c>
      <c r="S564" s="102">
        <v>936.65560641022057</v>
      </c>
      <c r="T564" s="102"/>
    </row>
    <row r="565" spans="1:20" ht="15" x14ac:dyDescent="0.25">
      <c r="A565" s="102" t="s">
        <v>744</v>
      </c>
      <c r="B565" s="102">
        <v>497.80845400000004</v>
      </c>
      <c r="C565" s="102">
        <v>234.41051700000003</v>
      </c>
      <c r="D565" s="102">
        <v>13</v>
      </c>
      <c r="E565" s="102">
        <v>6</v>
      </c>
      <c r="F565" s="102">
        <v>46.926569999999998</v>
      </c>
      <c r="G565" s="102">
        <v>2.3671329999999999</v>
      </c>
      <c r="H565" s="102">
        <v>0</v>
      </c>
      <c r="I565" s="102">
        <v>3</v>
      </c>
      <c r="J565" s="102">
        <v>3</v>
      </c>
      <c r="K565" s="102">
        <v>22.198482250123835</v>
      </c>
      <c r="L565" s="102">
        <v>3.7778</v>
      </c>
      <c r="M565" s="102">
        <v>1.7436</v>
      </c>
      <c r="N565" s="102">
        <v>34.603652718000028</v>
      </c>
      <c r="O565" s="102">
        <v>4.1936128228000005</v>
      </c>
      <c r="P565" s="102">
        <v>0</v>
      </c>
      <c r="Q565" s="102">
        <v>9.6066000000000003</v>
      </c>
      <c r="R565" s="102">
        <v>14.1615</v>
      </c>
      <c r="S565" s="102">
        <v>588.09370179092389</v>
      </c>
      <c r="T565" s="102"/>
    </row>
    <row r="566" spans="1:20" ht="15" x14ac:dyDescent="0.25">
      <c r="A566" s="102" t="s">
        <v>745</v>
      </c>
      <c r="B566" s="102">
        <v>1158.6017170000002</v>
      </c>
      <c r="C566" s="102">
        <v>670.89041499999962</v>
      </c>
      <c r="D566" s="102">
        <v>0</v>
      </c>
      <c r="E566" s="102">
        <v>24.217680000000001</v>
      </c>
      <c r="F566" s="102">
        <v>104.59412399999999</v>
      </c>
      <c r="G566" s="102">
        <v>12.766987</v>
      </c>
      <c r="H566" s="102">
        <v>1</v>
      </c>
      <c r="I566" s="102">
        <v>7.6396350000000002</v>
      </c>
      <c r="J566" s="102">
        <v>13.232853</v>
      </c>
      <c r="K566" s="102">
        <v>79.264254457657188</v>
      </c>
      <c r="L566" s="102">
        <v>0</v>
      </c>
      <c r="M566" s="102">
        <v>7.0376578080000032</v>
      </c>
      <c r="N566" s="102">
        <v>77.127707037599961</v>
      </c>
      <c r="O566" s="102">
        <v>22.617994169199999</v>
      </c>
      <c r="P566" s="102">
        <v>2.3643000000000001</v>
      </c>
      <c r="Q566" s="102">
        <v>24.463639197000003</v>
      </c>
      <c r="R566" s="102">
        <v>62.465682586500016</v>
      </c>
      <c r="S566" s="102">
        <v>1433.9429522559574</v>
      </c>
      <c r="T566" s="102"/>
    </row>
    <row r="567" spans="1:20" ht="15" x14ac:dyDescent="0.25">
      <c r="A567" s="102" t="s">
        <v>746</v>
      </c>
      <c r="B567" s="102">
        <v>946.75007299999993</v>
      </c>
      <c r="C567" s="102">
        <v>440.68925199999995</v>
      </c>
      <c r="D567" s="102">
        <v>2</v>
      </c>
      <c r="E567" s="102">
        <v>14.521701</v>
      </c>
      <c r="F567" s="102">
        <v>91.207262</v>
      </c>
      <c r="G567" s="102">
        <v>8.5566870000000019</v>
      </c>
      <c r="H567" s="102">
        <v>1.0912310000000001</v>
      </c>
      <c r="I567" s="102">
        <v>9</v>
      </c>
      <c r="J567" s="102">
        <v>11.224091999999999</v>
      </c>
      <c r="K567" s="102">
        <v>41.901743651249312</v>
      </c>
      <c r="L567" s="102">
        <v>0.58120000000000005</v>
      </c>
      <c r="M567" s="102">
        <v>4.2200063106000005</v>
      </c>
      <c r="N567" s="102">
        <v>67.256234998800039</v>
      </c>
      <c r="O567" s="102">
        <v>15.159026689199999</v>
      </c>
      <c r="P567" s="102">
        <v>2.5799974532999999</v>
      </c>
      <c r="Q567" s="102">
        <v>28.819800000000004</v>
      </c>
      <c r="R567" s="102">
        <v>52.983326286000008</v>
      </c>
      <c r="S567" s="102">
        <v>1160.2514083891492</v>
      </c>
      <c r="T567" s="102"/>
    </row>
    <row r="568" spans="1:20" ht="15" x14ac:dyDescent="0.25">
      <c r="A568" s="102" t="s">
        <v>747</v>
      </c>
      <c r="B568" s="102">
        <v>1138.0401770000003</v>
      </c>
      <c r="C568" s="102">
        <v>360.95504400000004</v>
      </c>
      <c r="D568" s="102">
        <v>9.197946</v>
      </c>
      <c r="E568" s="102">
        <v>25.967189000000001</v>
      </c>
      <c r="F568" s="102">
        <v>113.25873199999999</v>
      </c>
      <c r="G568" s="102">
        <v>4</v>
      </c>
      <c r="H568" s="102">
        <v>1</v>
      </c>
      <c r="I568" s="102">
        <v>7</v>
      </c>
      <c r="J568" s="102">
        <v>4.4829620000000006</v>
      </c>
      <c r="K568" s="102">
        <v>23.327044888197147</v>
      </c>
      <c r="L568" s="102">
        <v>2.6729231076</v>
      </c>
      <c r="M568" s="102">
        <v>7.5460651234000053</v>
      </c>
      <c r="N568" s="102">
        <v>83.516988976799922</v>
      </c>
      <c r="O568" s="102">
        <v>7.0864000000000003</v>
      </c>
      <c r="P568" s="102">
        <v>2.3643000000000001</v>
      </c>
      <c r="Q568" s="102">
        <v>22.415400000000002</v>
      </c>
      <c r="R568" s="102">
        <v>21.161822121000004</v>
      </c>
      <c r="S568" s="102">
        <v>1308.1311212169974</v>
      </c>
      <c r="T568" s="102"/>
    </row>
    <row r="569" spans="1:20" ht="15" x14ac:dyDescent="0.25">
      <c r="A569" s="102" t="s">
        <v>748</v>
      </c>
      <c r="B569" s="102">
        <v>1736.3105109999999</v>
      </c>
      <c r="C569" s="102">
        <v>772.02266999999995</v>
      </c>
      <c r="D569" s="102">
        <v>0.21915200000000001</v>
      </c>
      <c r="E569" s="102">
        <v>34.090992</v>
      </c>
      <c r="F569" s="102">
        <v>132.317858</v>
      </c>
      <c r="G569" s="102">
        <v>8</v>
      </c>
      <c r="H569" s="102">
        <v>0</v>
      </c>
      <c r="I569" s="102">
        <v>3.130118</v>
      </c>
      <c r="J569" s="102">
        <v>10</v>
      </c>
      <c r="K569" s="102">
        <v>69.022267741439975</v>
      </c>
      <c r="L569" s="102">
        <v>6.3685571199999999E-2</v>
      </c>
      <c r="M569" s="102">
        <v>9.9068422752000025</v>
      </c>
      <c r="N569" s="102">
        <v>97.571188489199827</v>
      </c>
      <c r="O569" s="102">
        <v>14.172799999999999</v>
      </c>
      <c r="P569" s="102">
        <v>0</v>
      </c>
      <c r="Q569" s="102">
        <v>10.0232638596</v>
      </c>
      <c r="R569" s="102">
        <v>47.205000000000005</v>
      </c>
      <c r="S569" s="102">
        <v>1984.2755589366398</v>
      </c>
      <c r="T569" s="102"/>
    </row>
    <row r="570" spans="1:20" ht="15" x14ac:dyDescent="0.25">
      <c r="A570" s="102" t="s">
        <v>749</v>
      </c>
      <c r="B570" s="102">
        <v>572.38237700000013</v>
      </c>
      <c r="C570" s="102">
        <v>168.87625700000001</v>
      </c>
      <c r="D570" s="102">
        <v>4.9076849999999999</v>
      </c>
      <c r="E570" s="102">
        <v>10.369209999999999</v>
      </c>
      <c r="F570" s="102">
        <v>45.543413999999999</v>
      </c>
      <c r="G570" s="102">
        <v>0.72309199999999996</v>
      </c>
      <c r="H570" s="102">
        <v>0</v>
      </c>
      <c r="I570" s="102">
        <v>2.8514729999999999</v>
      </c>
      <c r="J570" s="102">
        <v>4</v>
      </c>
      <c r="K570" s="102">
        <v>10.199594483830523</v>
      </c>
      <c r="L570" s="102">
        <v>1.426173261</v>
      </c>
      <c r="M570" s="102">
        <v>3.013292426</v>
      </c>
      <c r="N570" s="102">
        <v>33.583713483600029</v>
      </c>
      <c r="O570" s="102">
        <v>1.2810297872</v>
      </c>
      <c r="P570" s="102">
        <v>0</v>
      </c>
      <c r="Q570" s="102">
        <v>9.1309868406000003</v>
      </c>
      <c r="R570" s="102">
        <v>18.882000000000001</v>
      </c>
      <c r="S570" s="102">
        <v>649.89916728223068</v>
      </c>
      <c r="T570" s="102"/>
    </row>
    <row r="571" spans="1:20" ht="15" x14ac:dyDescent="0.25">
      <c r="A571" s="102" t="s">
        <v>750</v>
      </c>
      <c r="B571" s="102">
        <v>1334.3727700000002</v>
      </c>
      <c r="C571" s="102">
        <v>356.54771599999992</v>
      </c>
      <c r="D571" s="102">
        <v>2</v>
      </c>
      <c r="E571" s="102">
        <v>33.766984999999998</v>
      </c>
      <c r="F571" s="102">
        <v>77.890258999999986</v>
      </c>
      <c r="G571" s="102">
        <v>3.3326229999999999</v>
      </c>
      <c r="H571" s="102">
        <v>0</v>
      </c>
      <c r="I571" s="102">
        <v>1</v>
      </c>
      <c r="J571" s="102">
        <v>13.147315000000001</v>
      </c>
      <c r="K571" s="102">
        <v>19.123246162583488</v>
      </c>
      <c r="L571" s="102">
        <v>0.58120000000000005</v>
      </c>
      <c r="M571" s="102">
        <v>9.812685841000004</v>
      </c>
      <c r="N571" s="102">
        <v>57.436276986600042</v>
      </c>
      <c r="O571" s="102">
        <v>5.9040749068000009</v>
      </c>
      <c r="P571" s="102">
        <v>0</v>
      </c>
      <c r="Q571" s="102">
        <v>3.2021999999999999</v>
      </c>
      <c r="R571" s="102">
        <v>62.061900457500002</v>
      </c>
      <c r="S571" s="102">
        <v>1492.4943543544837</v>
      </c>
      <c r="T571" s="102"/>
    </row>
    <row r="572" spans="1:20" ht="15" x14ac:dyDescent="0.25">
      <c r="A572" s="102" t="s">
        <v>751</v>
      </c>
      <c r="B572" s="102">
        <v>1074.2938030000005</v>
      </c>
      <c r="C572" s="102">
        <v>179.20199300000013</v>
      </c>
      <c r="D572" s="102">
        <v>5</v>
      </c>
      <c r="E572" s="102">
        <v>6.194985</v>
      </c>
      <c r="F572" s="102">
        <v>77.929267999999993</v>
      </c>
      <c r="G572" s="102">
        <v>1.62473</v>
      </c>
      <c r="H572" s="102">
        <v>1</v>
      </c>
      <c r="I572" s="102">
        <v>9.7152089999999998</v>
      </c>
      <c r="J572" s="102">
        <v>6.0534289999999995</v>
      </c>
      <c r="K572" s="102">
        <v>6.2649072121222371</v>
      </c>
      <c r="L572" s="102">
        <v>1.4530000000000001</v>
      </c>
      <c r="M572" s="102">
        <v>1.800262641</v>
      </c>
      <c r="N572" s="102">
        <v>57.465042223200051</v>
      </c>
      <c r="O572" s="102">
        <v>2.8783716680000002</v>
      </c>
      <c r="P572" s="102">
        <v>2.3643000000000001</v>
      </c>
      <c r="Q572" s="102">
        <v>31.1100422598</v>
      </c>
      <c r="R572" s="102">
        <v>28.575211594500004</v>
      </c>
      <c r="S572" s="102">
        <v>1206.2049405986227</v>
      </c>
      <c r="T572" s="102"/>
    </row>
    <row r="573" spans="1:20" ht="15" x14ac:dyDescent="0.25">
      <c r="A573" s="102" t="s">
        <v>752</v>
      </c>
      <c r="B573" s="102">
        <v>1531.1872930000011</v>
      </c>
      <c r="C573" s="102">
        <v>573.10907899999995</v>
      </c>
      <c r="D573" s="102">
        <v>0</v>
      </c>
      <c r="E573" s="102">
        <v>35.464532000000013</v>
      </c>
      <c r="F573" s="102">
        <v>168.846631</v>
      </c>
      <c r="G573" s="102">
        <v>12.489329999999999</v>
      </c>
      <c r="H573" s="102">
        <v>1</v>
      </c>
      <c r="I573" s="102">
        <v>8.635211</v>
      </c>
      <c r="J573" s="102">
        <v>18.618682999999997</v>
      </c>
      <c r="K573" s="102">
        <v>44.118158796352262</v>
      </c>
      <c r="L573" s="102">
        <v>0</v>
      </c>
      <c r="M573" s="102">
        <v>10.305992999200003</v>
      </c>
      <c r="N573" s="102">
        <v>124.50750569939962</v>
      </c>
      <c r="O573" s="102">
        <v>22.126097027999997</v>
      </c>
      <c r="P573" s="102">
        <v>2.3643000000000001</v>
      </c>
      <c r="Q573" s="102">
        <v>27.651672664200003</v>
      </c>
      <c r="R573" s="102">
        <v>87.889493101500008</v>
      </c>
      <c r="S573" s="102">
        <v>1850.150513288653</v>
      </c>
      <c r="T573" s="102"/>
    </row>
    <row r="574" spans="1:20" ht="15" x14ac:dyDescent="0.25">
      <c r="A574" s="102" t="s">
        <v>753</v>
      </c>
      <c r="B574" s="102">
        <v>827.56821400000035</v>
      </c>
      <c r="C574" s="102">
        <v>273.25678999999997</v>
      </c>
      <c r="D574" s="102">
        <v>0</v>
      </c>
      <c r="E574" s="102">
        <v>26.502237000000001</v>
      </c>
      <c r="F574" s="102">
        <v>97.874779999999973</v>
      </c>
      <c r="G574" s="102">
        <v>7.859788</v>
      </c>
      <c r="H574" s="102">
        <v>2</v>
      </c>
      <c r="I574" s="102">
        <v>7.9999989999999999</v>
      </c>
      <c r="J574" s="102">
        <v>7</v>
      </c>
      <c r="K574" s="102">
        <v>18.770825527039477</v>
      </c>
      <c r="L574" s="102">
        <v>0</v>
      </c>
      <c r="M574" s="102">
        <v>7.7015500722000043</v>
      </c>
      <c r="N574" s="102">
        <v>72.172862771999988</v>
      </c>
      <c r="O574" s="102">
        <v>13.9244004208</v>
      </c>
      <c r="P574" s="102">
        <v>4.7286000000000001</v>
      </c>
      <c r="Q574" s="102">
        <v>25.617596797800001</v>
      </c>
      <c r="R574" s="102">
        <v>33.043500000000002</v>
      </c>
      <c r="S574" s="102">
        <v>1003.5275495898399</v>
      </c>
      <c r="T574" s="102"/>
    </row>
    <row r="575" spans="1:20" ht="15" x14ac:dyDescent="0.25">
      <c r="A575" s="102" t="s">
        <v>754</v>
      </c>
      <c r="B575" s="102">
        <v>867.53520099999992</v>
      </c>
      <c r="C575" s="102">
        <v>323.5812049999999</v>
      </c>
      <c r="D575" s="102">
        <v>3</v>
      </c>
      <c r="E575" s="102">
        <v>15.292764999999999</v>
      </c>
      <c r="F575" s="102">
        <v>73.851336000000018</v>
      </c>
      <c r="G575" s="102">
        <v>8.4684519999999992</v>
      </c>
      <c r="H575" s="102">
        <v>1</v>
      </c>
      <c r="I575" s="102">
        <v>5.3513760000000001</v>
      </c>
      <c r="J575" s="102">
        <v>8.0665800000000001</v>
      </c>
      <c r="K575" s="102">
        <v>24.962558481352801</v>
      </c>
      <c r="L575" s="102">
        <v>0.87180000000000013</v>
      </c>
      <c r="M575" s="102">
        <v>4.4440775090000004</v>
      </c>
      <c r="N575" s="102">
        <v>54.457975166400075</v>
      </c>
      <c r="O575" s="102">
        <v>15.002709563199998</v>
      </c>
      <c r="P575" s="102">
        <v>2.3643000000000001</v>
      </c>
      <c r="Q575" s="102">
        <v>17.1361762272</v>
      </c>
      <c r="R575" s="102">
        <v>38.078290890000005</v>
      </c>
      <c r="S575" s="102">
        <v>1024.8530888371529</v>
      </c>
      <c r="T575" s="102"/>
    </row>
    <row r="576" spans="1:20" ht="15" x14ac:dyDescent="0.25">
      <c r="A576" s="102" t="s">
        <v>755</v>
      </c>
      <c r="B576" s="102">
        <v>2044.5821989999977</v>
      </c>
      <c r="C576" s="102">
        <v>1587.0717999999956</v>
      </c>
      <c r="D576" s="102">
        <v>0</v>
      </c>
      <c r="E576" s="102">
        <v>67.041541999999993</v>
      </c>
      <c r="F576" s="102">
        <v>225.85682900000009</v>
      </c>
      <c r="G576" s="102">
        <v>9.8506669999999996</v>
      </c>
      <c r="H576" s="102">
        <v>5</v>
      </c>
      <c r="I576" s="102">
        <v>17.626538</v>
      </c>
      <c r="J576" s="102">
        <v>20.874684999999999</v>
      </c>
      <c r="K576" s="102">
        <v>250.77524197586655</v>
      </c>
      <c r="L576" s="102">
        <v>0</v>
      </c>
      <c r="M576" s="102">
        <v>19.482272105200007</v>
      </c>
      <c r="N576" s="102">
        <v>166.54682570459994</v>
      </c>
      <c r="O576" s="102">
        <v>17.4514416572</v>
      </c>
      <c r="P576" s="102">
        <v>11.8215</v>
      </c>
      <c r="Q576" s="102">
        <v>56.443699983599991</v>
      </c>
      <c r="R576" s="102">
        <v>98.538950542500004</v>
      </c>
      <c r="S576" s="102">
        <v>2665.642130968964</v>
      </c>
      <c r="T576" s="102"/>
    </row>
    <row r="577" spans="1:20" ht="15" x14ac:dyDescent="0.25">
      <c r="A577" s="102" t="s">
        <v>757</v>
      </c>
      <c r="B577" s="102">
        <v>1527.279432999999</v>
      </c>
      <c r="C577" s="102">
        <v>506.79391100000015</v>
      </c>
      <c r="D577" s="102">
        <v>1</v>
      </c>
      <c r="E577" s="102">
        <v>46.427577999999997</v>
      </c>
      <c r="F577" s="102">
        <v>105.31812500000001</v>
      </c>
      <c r="G577" s="102">
        <v>7.7226500000000007</v>
      </c>
      <c r="H577" s="102">
        <v>1</v>
      </c>
      <c r="I577" s="102">
        <v>13.42</v>
      </c>
      <c r="J577" s="102">
        <v>9.4201169999999994</v>
      </c>
      <c r="K577" s="102">
        <v>34.461171295074344</v>
      </c>
      <c r="L577" s="102">
        <v>0.29060000000000002</v>
      </c>
      <c r="M577" s="102">
        <v>13.491854166800007</v>
      </c>
      <c r="N577" s="102">
        <v>77.661585374999959</v>
      </c>
      <c r="O577" s="102">
        <v>13.681446739999998</v>
      </c>
      <c r="P577" s="102">
        <v>2.3643000000000001</v>
      </c>
      <c r="Q577" s="102">
        <v>42.973524000000005</v>
      </c>
      <c r="R577" s="102">
        <v>44.467662298500002</v>
      </c>
      <c r="S577" s="102">
        <v>1756.6715768753734</v>
      </c>
      <c r="T577" s="102"/>
    </row>
    <row r="578" spans="1:20" ht="15" x14ac:dyDescent="0.25">
      <c r="A578" s="102" t="s">
        <v>758</v>
      </c>
      <c r="B578" s="102">
        <v>5755.3228499999987</v>
      </c>
      <c r="C578" s="102">
        <v>373.87373600000024</v>
      </c>
      <c r="D578" s="102">
        <v>14.422974</v>
      </c>
      <c r="E578" s="102">
        <v>63.393405999999999</v>
      </c>
      <c r="F578" s="102">
        <v>326.2364</v>
      </c>
      <c r="G578" s="102">
        <v>15.702686999999999</v>
      </c>
      <c r="H578" s="102">
        <v>3.4319440000000001</v>
      </c>
      <c r="I578" s="102">
        <v>27.466478000000002</v>
      </c>
      <c r="J578" s="102">
        <v>66.787951000000007</v>
      </c>
      <c r="K578" s="102">
        <v>4.9852794078439393</v>
      </c>
      <c r="L578" s="102">
        <v>4.1913162444000003</v>
      </c>
      <c r="M578" s="102">
        <v>18.422123783600007</v>
      </c>
      <c r="N578" s="102">
        <v>240.56672136000051</v>
      </c>
      <c r="O578" s="102">
        <v>27.818880289199996</v>
      </c>
      <c r="P578" s="102">
        <v>8.1141451991999993</v>
      </c>
      <c r="Q578" s="102">
        <v>87.95315585160003</v>
      </c>
      <c r="R578" s="102">
        <v>315.2725226954999</v>
      </c>
      <c r="S578" s="102">
        <v>6462.6469948313434</v>
      </c>
      <c r="T578" s="102"/>
    </row>
    <row r="579" spans="1:20" ht="15" x14ac:dyDescent="0.25">
      <c r="A579" s="102" t="s">
        <v>759</v>
      </c>
      <c r="B579" s="102">
        <v>4298.3438560000059</v>
      </c>
      <c r="C579" s="102">
        <v>753.60967900000105</v>
      </c>
      <c r="D579" s="102">
        <v>151.60224700000001</v>
      </c>
      <c r="E579" s="102">
        <v>77.864812999999998</v>
      </c>
      <c r="F579" s="102">
        <v>359.113317</v>
      </c>
      <c r="G579" s="102">
        <v>19.408671000000002</v>
      </c>
      <c r="H579" s="102">
        <v>2</v>
      </c>
      <c r="I579" s="102">
        <v>23.158926999999995</v>
      </c>
      <c r="J579" s="102">
        <v>55.342557000000006</v>
      </c>
      <c r="K579" s="102">
        <v>26.850327188135982</v>
      </c>
      <c r="L579" s="102">
        <v>44.055612978199981</v>
      </c>
      <c r="M579" s="102">
        <v>22.627514657800017</v>
      </c>
      <c r="N579" s="102">
        <v>264.81015995580049</v>
      </c>
      <c r="O579" s="102">
        <v>34.384401543599992</v>
      </c>
      <c r="P579" s="102">
        <v>4.7286000000000001</v>
      </c>
      <c r="Q579" s="102">
        <v>74.159516039400003</v>
      </c>
      <c r="R579" s="102">
        <v>261.24454031849973</v>
      </c>
      <c r="S579" s="102">
        <v>5031.2045286814418</v>
      </c>
      <c r="T579" s="102"/>
    </row>
    <row r="580" spans="1:20" ht="15" x14ac:dyDescent="0.25">
      <c r="A580" s="102" t="s">
        <v>760</v>
      </c>
      <c r="B580" s="102">
        <v>4258.6731340000042</v>
      </c>
      <c r="C580" s="102">
        <v>799.81732100000079</v>
      </c>
      <c r="D580" s="102">
        <v>32.777985999999999</v>
      </c>
      <c r="E580" s="102">
        <v>89.952819000000019</v>
      </c>
      <c r="F580" s="102">
        <v>358.32094099999983</v>
      </c>
      <c r="G580" s="102">
        <v>13.530800000000001</v>
      </c>
      <c r="H580" s="102">
        <v>0</v>
      </c>
      <c r="I580" s="102">
        <v>24.594419000000002</v>
      </c>
      <c r="J580" s="102">
        <v>48.583918999999995</v>
      </c>
      <c r="K580" s="102">
        <v>30.19847827984638</v>
      </c>
      <c r="L580" s="102">
        <v>9.5252827316000026</v>
      </c>
      <c r="M580" s="102">
        <v>26.140289201400027</v>
      </c>
      <c r="N580" s="102">
        <v>264.22586189340041</v>
      </c>
      <c r="O580" s="102">
        <v>23.971165280000001</v>
      </c>
      <c r="P580" s="102">
        <v>0</v>
      </c>
      <c r="Q580" s="102">
        <v>78.756248521799989</v>
      </c>
      <c r="R580" s="102">
        <v>229.34038963949979</v>
      </c>
      <c r="S580" s="102">
        <v>4920.8308495475512</v>
      </c>
      <c r="T580" s="102"/>
    </row>
    <row r="581" spans="1:20" ht="15" x14ac:dyDescent="0.25">
      <c r="A581" s="102" t="s">
        <v>761</v>
      </c>
      <c r="B581" s="102">
        <v>10357.521096000086</v>
      </c>
      <c r="C581" s="102">
        <v>828.0890770000002</v>
      </c>
      <c r="D581" s="102">
        <v>626.67819599999939</v>
      </c>
      <c r="E581" s="102">
        <v>102.88765700000002</v>
      </c>
      <c r="F581" s="102">
        <v>571.44025400000021</v>
      </c>
      <c r="G581" s="102">
        <v>41.668871000000003</v>
      </c>
      <c r="H581" s="102">
        <v>13.162921000000001</v>
      </c>
      <c r="I581" s="102">
        <v>54.382021000000002</v>
      </c>
      <c r="J581" s="102">
        <v>125.776538</v>
      </c>
      <c r="K581" s="102">
        <v>13.584151317746265</v>
      </c>
      <c r="L581" s="102">
        <v>182.11268375760116</v>
      </c>
      <c r="M581" s="102">
        <v>29.899153124200044</v>
      </c>
      <c r="N581" s="102">
        <v>421.38004329959671</v>
      </c>
      <c r="O581" s="102">
        <v>73.820571863600023</v>
      </c>
      <c r="P581" s="102">
        <v>31.1210941203</v>
      </c>
      <c r="Q581" s="102">
        <v>174.14210764620015</v>
      </c>
      <c r="R581" s="102">
        <v>593.72814762900055</v>
      </c>
      <c r="S581" s="102">
        <v>11877.30904875833</v>
      </c>
      <c r="T581" s="102"/>
    </row>
    <row r="582" spans="1:20" ht="15" x14ac:dyDescent="0.25">
      <c r="A582" s="102" t="s">
        <v>762</v>
      </c>
      <c r="B582" s="102">
        <v>1402.6495140000002</v>
      </c>
      <c r="C582" s="102">
        <v>255.01348499999997</v>
      </c>
      <c r="D582" s="102">
        <v>6.3372250000000001</v>
      </c>
      <c r="E582" s="102">
        <v>9.5118379999999991</v>
      </c>
      <c r="F582" s="102">
        <v>95.898368999999988</v>
      </c>
      <c r="G582" s="102">
        <v>9.9868179999999995</v>
      </c>
      <c r="H582" s="102">
        <v>1</v>
      </c>
      <c r="I582" s="102">
        <v>11.73115</v>
      </c>
      <c r="J582" s="102">
        <v>5</v>
      </c>
      <c r="K582" s="102">
        <v>9.4569229844360141</v>
      </c>
      <c r="L582" s="102">
        <v>1.8415975850000001</v>
      </c>
      <c r="M582" s="102">
        <v>2.7641401228000007</v>
      </c>
      <c r="N582" s="102">
        <v>70.715457300600022</v>
      </c>
      <c r="O582" s="102">
        <v>17.6926467688</v>
      </c>
      <c r="P582" s="102">
        <v>2.3643000000000001</v>
      </c>
      <c r="Q582" s="102">
        <v>37.565488530000003</v>
      </c>
      <c r="R582" s="102">
        <v>23.602500000000003</v>
      </c>
      <c r="S582" s="102">
        <v>1568.6525672916362</v>
      </c>
      <c r="T582" s="102"/>
    </row>
    <row r="583" spans="1:20" ht="15" x14ac:dyDescent="0.25">
      <c r="A583" s="102" t="s">
        <v>763</v>
      </c>
      <c r="B583" s="102">
        <v>921.46339899999987</v>
      </c>
      <c r="C583" s="102">
        <v>452.7066710000002</v>
      </c>
      <c r="D583" s="102">
        <v>0</v>
      </c>
      <c r="E583" s="102">
        <v>20.451560000000001</v>
      </c>
      <c r="F583" s="102">
        <v>122.40284100000001</v>
      </c>
      <c r="G583" s="102">
        <v>4.4767109999999999</v>
      </c>
      <c r="H583" s="102">
        <v>2</v>
      </c>
      <c r="I583" s="102">
        <v>4.2850000000000001</v>
      </c>
      <c r="J583" s="102">
        <v>7</v>
      </c>
      <c r="K583" s="102">
        <v>45.180694728685665</v>
      </c>
      <c r="L583" s="102">
        <v>0</v>
      </c>
      <c r="M583" s="102">
        <v>5.9432233360000035</v>
      </c>
      <c r="N583" s="102">
        <v>90.259854953399881</v>
      </c>
      <c r="O583" s="102">
        <v>7.930941207600001</v>
      </c>
      <c r="P583" s="102">
        <v>4.7286000000000001</v>
      </c>
      <c r="Q583" s="102">
        <v>13.721427</v>
      </c>
      <c r="R583" s="102">
        <v>33.043500000000002</v>
      </c>
      <c r="S583" s="102">
        <v>1122.2716402256854</v>
      </c>
      <c r="T583" s="102"/>
    </row>
    <row r="584" spans="1:20" ht="15" x14ac:dyDescent="0.25">
      <c r="A584" s="102" t="s">
        <v>764</v>
      </c>
      <c r="B584" s="102">
        <v>611.47034599999972</v>
      </c>
      <c r="C584" s="102">
        <v>291.78270899999995</v>
      </c>
      <c r="D584" s="102">
        <v>0</v>
      </c>
      <c r="E584" s="102">
        <v>11.300053</v>
      </c>
      <c r="F584" s="102">
        <v>64.448611999999997</v>
      </c>
      <c r="G584" s="102">
        <v>5.2424390000000001</v>
      </c>
      <c r="H584" s="102">
        <v>1.785477</v>
      </c>
      <c r="I584" s="102">
        <v>2</v>
      </c>
      <c r="J584" s="102">
        <v>6</v>
      </c>
      <c r="K584" s="102">
        <v>28.586787799946755</v>
      </c>
      <c r="L584" s="102">
        <v>0</v>
      </c>
      <c r="M584" s="102">
        <v>3.2837954018</v>
      </c>
      <c r="N584" s="102">
        <v>47.524406488800039</v>
      </c>
      <c r="O584" s="102">
        <v>9.287504932400001</v>
      </c>
      <c r="P584" s="102">
        <v>4.2214032710999998</v>
      </c>
      <c r="Q584" s="102">
        <v>6.4043999999999999</v>
      </c>
      <c r="R584" s="102">
        <v>28.323000000000004</v>
      </c>
      <c r="S584" s="102">
        <v>739.10164389404656</v>
      </c>
      <c r="T584" s="102"/>
    </row>
    <row r="585" spans="1:20" ht="15" x14ac:dyDescent="0.25">
      <c r="A585" s="102" t="s">
        <v>765</v>
      </c>
      <c r="B585" s="102">
        <v>2016.529470999998</v>
      </c>
      <c r="C585" s="102">
        <v>663.8103440000001</v>
      </c>
      <c r="D585" s="102">
        <v>0</v>
      </c>
      <c r="E585" s="102">
        <v>29.655037999999998</v>
      </c>
      <c r="F585" s="102">
        <v>125.53461700000001</v>
      </c>
      <c r="G585" s="102">
        <v>10.705202</v>
      </c>
      <c r="H585" s="102">
        <v>1</v>
      </c>
      <c r="I585" s="102">
        <v>9.8426970000000011</v>
      </c>
      <c r="J585" s="102">
        <v>15.571669</v>
      </c>
      <c r="K585" s="102">
        <v>44.04864690409255</v>
      </c>
      <c r="L585" s="102">
        <v>0</v>
      </c>
      <c r="M585" s="102">
        <v>8.6177540428000032</v>
      </c>
      <c r="N585" s="102">
        <v>92.569226575799846</v>
      </c>
      <c r="O585" s="102">
        <v>18.965335863199996</v>
      </c>
      <c r="P585" s="102">
        <v>2.3643000000000001</v>
      </c>
      <c r="Q585" s="102">
        <v>31.518284333400004</v>
      </c>
      <c r="R585" s="102">
        <v>73.506063514500013</v>
      </c>
      <c r="S585" s="102">
        <v>2288.1190822337903</v>
      </c>
      <c r="T585" s="102"/>
    </row>
    <row r="586" spans="1:20" ht="15" x14ac:dyDescent="0.25">
      <c r="A586" s="102" t="s">
        <v>766</v>
      </c>
      <c r="B586" s="102">
        <v>599.43790499999989</v>
      </c>
      <c r="C586" s="102">
        <v>214.55728500000004</v>
      </c>
      <c r="D586" s="102">
        <v>0</v>
      </c>
      <c r="E586" s="102">
        <v>11.874476999999999</v>
      </c>
      <c r="F586" s="102">
        <v>56.586715999999996</v>
      </c>
      <c r="G586" s="102">
        <v>8.6074739999999998</v>
      </c>
      <c r="H586" s="102">
        <v>0</v>
      </c>
      <c r="I586" s="102">
        <v>4</v>
      </c>
      <c r="J586" s="102">
        <v>8.3708620000000007</v>
      </c>
      <c r="K586" s="102">
        <v>15.957227139304823</v>
      </c>
      <c r="L586" s="102">
        <v>0</v>
      </c>
      <c r="M586" s="102">
        <v>3.4507230162</v>
      </c>
      <c r="N586" s="102">
        <v>41.727044378400038</v>
      </c>
      <c r="O586" s="102">
        <v>15.249000938399998</v>
      </c>
      <c r="P586" s="102">
        <v>0</v>
      </c>
      <c r="Q586" s="102">
        <v>12.8088</v>
      </c>
      <c r="R586" s="102">
        <v>39.514654071000002</v>
      </c>
      <c r="S586" s="102">
        <v>728.14535454330473</v>
      </c>
      <c r="T586" s="102"/>
    </row>
    <row r="587" spans="1:20" ht="15" x14ac:dyDescent="0.25">
      <c r="A587" s="102" t="s">
        <v>767</v>
      </c>
      <c r="B587" s="102">
        <v>1288.8490810000005</v>
      </c>
      <c r="C587" s="102">
        <v>411.75211200000007</v>
      </c>
      <c r="D587" s="102">
        <v>0</v>
      </c>
      <c r="E587" s="102">
        <v>27.917191000000003</v>
      </c>
      <c r="F587" s="102">
        <v>75.684900999999996</v>
      </c>
      <c r="G587" s="102">
        <v>6</v>
      </c>
      <c r="H587" s="102">
        <v>1</v>
      </c>
      <c r="I587" s="102">
        <v>5</v>
      </c>
      <c r="J587" s="102">
        <v>13.387039999999999</v>
      </c>
      <c r="K587" s="102">
        <v>26.740991117203805</v>
      </c>
      <c r="L587" s="102">
        <v>0</v>
      </c>
      <c r="M587" s="102">
        <v>8.1127357046000057</v>
      </c>
      <c r="N587" s="102">
        <v>55.810045997400053</v>
      </c>
      <c r="O587" s="102">
        <v>10.6296</v>
      </c>
      <c r="P587" s="102">
        <v>2.3643000000000001</v>
      </c>
      <c r="Q587" s="102">
        <v>16.010999999999999</v>
      </c>
      <c r="R587" s="102">
        <v>63.193522320000007</v>
      </c>
      <c r="S587" s="102">
        <v>1471.7112761392043</v>
      </c>
      <c r="T587" s="102"/>
    </row>
    <row r="588" spans="1:20" ht="15" x14ac:dyDescent="0.25">
      <c r="A588" s="102" t="s">
        <v>768</v>
      </c>
      <c r="B588" s="102">
        <v>841.13862700000016</v>
      </c>
      <c r="C588" s="102">
        <v>177.32050599999999</v>
      </c>
      <c r="D588" s="102">
        <v>13.314285999999999</v>
      </c>
      <c r="E588" s="102">
        <v>4.9075139999999999</v>
      </c>
      <c r="F588" s="102">
        <v>42.365713999999997</v>
      </c>
      <c r="G588" s="102">
        <v>3</v>
      </c>
      <c r="H588" s="102">
        <v>0</v>
      </c>
      <c r="I588" s="102">
        <v>4</v>
      </c>
      <c r="J588" s="102">
        <v>11</v>
      </c>
      <c r="K588" s="102">
        <v>7.6517430290228043</v>
      </c>
      <c r="L588" s="102">
        <v>3.8691315116</v>
      </c>
      <c r="M588" s="102">
        <v>1.4261235684</v>
      </c>
      <c r="N588" s="102">
        <v>31.24047750360003</v>
      </c>
      <c r="O588" s="102">
        <v>5.3148</v>
      </c>
      <c r="P588" s="102">
        <v>0</v>
      </c>
      <c r="Q588" s="102">
        <v>12.8088</v>
      </c>
      <c r="R588" s="102">
        <v>51.925500000000007</v>
      </c>
      <c r="S588" s="102">
        <v>955.37520261262296</v>
      </c>
      <c r="T588" s="102"/>
    </row>
    <row r="589" spans="1:20" ht="15" x14ac:dyDescent="0.25">
      <c r="A589" s="102" t="s">
        <v>769</v>
      </c>
      <c r="B589" s="102">
        <v>1042.66958</v>
      </c>
      <c r="C589" s="102">
        <v>315.66326899999996</v>
      </c>
      <c r="D589" s="102">
        <v>1.1251340000000001</v>
      </c>
      <c r="E589" s="102">
        <v>4.6483760000000007</v>
      </c>
      <c r="F589" s="102">
        <v>75.156726000000006</v>
      </c>
      <c r="G589" s="102">
        <v>10.619102999999999</v>
      </c>
      <c r="H589" s="102">
        <v>0</v>
      </c>
      <c r="I589" s="102">
        <v>1</v>
      </c>
      <c r="J589" s="102">
        <v>3</v>
      </c>
      <c r="K589" s="102">
        <v>19.498258301805151</v>
      </c>
      <c r="L589" s="102">
        <v>0.32696394040000004</v>
      </c>
      <c r="M589" s="102">
        <v>1.3508180656</v>
      </c>
      <c r="N589" s="102">
        <v>55.420569752400056</v>
      </c>
      <c r="O589" s="102">
        <v>18.812802874799999</v>
      </c>
      <c r="P589" s="102">
        <v>0</v>
      </c>
      <c r="Q589" s="102">
        <v>3.2021999999999999</v>
      </c>
      <c r="R589" s="102">
        <v>14.1615</v>
      </c>
      <c r="S589" s="102">
        <v>1155.4426929350052</v>
      </c>
      <c r="T589" s="102"/>
    </row>
    <row r="590" spans="1:20" ht="15" x14ac:dyDescent="0.25">
      <c r="A590" s="102" t="s">
        <v>770</v>
      </c>
      <c r="B590" s="102">
        <v>1385.525169999996</v>
      </c>
      <c r="C590" s="102">
        <v>361.33613800000012</v>
      </c>
      <c r="D590" s="102">
        <v>0</v>
      </c>
      <c r="E590" s="102">
        <v>26.434167000000002</v>
      </c>
      <c r="F590" s="102">
        <v>103.84606099999998</v>
      </c>
      <c r="G590" s="102">
        <v>4.2115229999999997</v>
      </c>
      <c r="H590" s="102">
        <v>0</v>
      </c>
      <c r="I590" s="102">
        <v>9.6226339999999979</v>
      </c>
      <c r="J590" s="102">
        <v>8.3251030000000004</v>
      </c>
      <c r="K590" s="102">
        <v>19.404675326863046</v>
      </c>
      <c r="L590" s="102">
        <v>0</v>
      </c>
      <c r="M590" s="102">
        <v>7.681768930200005</v>
      </c>
      <c r="N590" s="102">
        <v>76.576085381399963</v>
      </c>
      <c r="O590" s="102">
        <v>7.4611341468000001</v>
      </c>
      <c r="P590" s="102">
        <v>0</v>
      </c>
      <c r="Q590" s="102">
        <v>30.813598594800002</v>
      </c>
      <c r="R590" s="102">
        <v>39.2986487115</v>
      </c>
      <c r="S590" s="102">
        <v>1566.7610810915589</v>
      </c>
      <c r="T590" s="102"/>
    </row>
    <row r="591" spans="1:20" ht="15" x14ac:dyDescent="0.25">
      <c r="A591" s="102" t="s">
        <v>771</v>
      </c>
      <c r="B591" s="102">
        <v>1333.3090579999998</v>
      </c>
      <c r="C591" s="102">
        <v>499.36604299999971</v>
      </c>
      <c r="D591" s="102">
        <v>4.3246150000000005</v>
      </c>
      <c r="E591" s="102">
        <v>24.860975</v>
      </c>
      <c r="F591" s="102">
        <v>99.156017000000006</v>
      </c>
      <c r="G591" s="102">
        <v>10.656336000000001</v>
      </c>
      <c r="H591" s="102">
        <v>2</v>
      </c>
      <c r="I591" s="102">
        <v>2.2682929999999999</v>
      </c>
      <c r="J591" s="102">
        <v>14</v>
      </c>
      <c r="K591" s="102">
        <v>38.329457771096749</v>
      </c>
      <c r="L591" s="102">
        <v>1.256733119</v>
      </c>
      <c r="M591" s="102">
        <v>7.2245993350000042</v>
      </c>
      <c r="N591" s="102">
        <v>73.117646935799996</v>
      </c>
      <c r="O591" s="102">
        <v>18.878764857599997</v>
      </c>
      <c r="P591" s="102">
        <v>4.7286000000000001</v>
      </c>
      <c r="Q591" s="102">
        <v>7.2635278445999996</v>
      </c>
      <c r="R591" s="102">
        <v>66.087000000000003</v>
      </c>
      <c r="S591" s="102">
        <v>1550.1953878630966</v>
      </c>
      <c r="T591" s="102"/>
    </row>
    <row r="592" spans="1:20" ht="15" x14ac:dyDescent="0.25">
      <c r="A592" s="102" t="s">
        <v>772</v>
      </c>
      <c r="B592" s="102">
        <v>1420.7247729999997</v>
      </c>
      <c r="C592" s="102">
        <v>555.36606400000005</v>
      </c>
      <c r="D592" s="102">
        <v>119.38005</v>
      </c>
      <c r="E592" s="102">
        <v>26.234679</v>
      </c>
      <c r="F592" s="102">
        <v>105.53974700000001</v>
      </c>
      <c r="G592" s="102">
        <v>14.976001999999999</v>
      </c>
      <c r="H592" s="102">
        <v>2</v>
      </c>
      <c r="I592" s="102">
        <v>12.495163999999999</v>
      </c>
      <c r="J592" s="102">
        <v>17.578200000000002</v>
      </c>
      <c r="K592" s="102">
        <v>44.381404393099821</v>
      </c>
      <c r="L592" s="102">
        <v>34.691842530000031</v>
      </c>
      <c r="M592" s="102">
        <v>7.6237977174000058</v>
      </c>
      <c r="N592" s="102">
        <v>77.825009437799949</v>
      </c>
      <c r="O592" s="102">
        <v>26.531485143199994</v>
      </c>
      <c r="P592" s="102">
        <v>4.7286000000000001</v>
      </c>
      <c r="Q592" s="102">
        <v>40.0120141608</v>
      </c>
      <c r="R592" s="102">
        <v>82.977893100000003</v>
      </c>
      <c r="S592" s="102">
        <v>1739.4968194822995</v>
      </c>
      <c r="T592" s="102"/>
    </row>
    <row r="593" spans="1:20" ht="15" x14ac:dyDescent="0.25">
      <c r="A593" s="102" t="s">
        <v>773</v>
      </c>
      <c r="B593" s="102">
        <v>1609.3718089999998</v>
      </c>
      <c r="C593" s="102">
        <v>585.15892300000007</v>
      </c>
      <c r="D593" s="102">
        <v>11.172083000000001</v>
      </c>
      <c r="E593" s="102">
        <v>23.852772000000002</v>
      </c>
      <c r="F593" s="102">
        <v>124.885334</v>
      </c>
      <c r="G593" s="102">
        <v>8.3824300000000012</v>
      </c>
      <c r="H593" s="102">
        <v>1</v>
      </c>
      <c r="I593" s="102">
        <v>9.4760989999999996</v>
      </c>
      <c r="J593" s="102">
        <v>11</v>
      </c>
      <c r="K593" s="102">
        <v>42.809743711915651</v>
      </c>
      <c r="L593" s="102">
        <v>3.2466073197999998</v>
      </c>
      <c r="M593" s="102">
        <v>6.9316155432000039</v>
      </c>
      <c r="N593" s="102">
        <v>92.090445291599863</v>
      </c>
      <c r="O593" s="102">
        <v>14.850312987999999</v>
      </c>
      <c r="P593" s="102">
        <v>2.3643000000000001</v>
      </c>
      <c r="Q593" s="102">
        <v>30.344364217800006</v>
      </c>
      <c r="R593" s="102">
        <v>51.925500000000007</v>
      </c>
      <c r="S593" s="102">
        <v>1853.9346980723153</v>
      </c>
      <c r="T593" s="102"/>
    </row>
    <row r="594" spans="1:20" ht="15" x14ac:dyDescent="0.25">
      <c r="A594" s="102" t="s">
        <v>774</v>
      </c>
      <c r="B594" s="102">
        <v>563.88224500000035</v>
      </c>
      <c r="C594" s="102">
        <v>216.53541100000012</v>
      </c>
      <c r="D594" s="102">
        <v>0</v>
      </c>
      <c r="E594" s="102">
        <v>8.6485040000000009</v>
      </c>
      <c r="F594" s="102">
        <v>36.675301999999995</v>
      </c>
      <c r="G594" s="102">
        <v>4.5444689999999994</v>
      </c>
      <c r="H594" s="102">
        <v>0.93960200000000005</v>
      </c>
      <c r="I594" s="102">
        <v>2.2630090000000003</v>
      </c>
      <c r="J594" s="102">
        <v>2.520845</v>
      </c>
      <c r="K594" s="102">
        <v>16.864230395148667</v>
      </c>
      <c r="L594" s="102">
        <v>0</v>
      </c>
      <c r="M594" s="102">
        <v>2.5132552624</v>
      </c>
      <c r="N594" s="102">
        <v>27.044367694800016</v>
      </c>
      <c r="O594" s="102">
        <v>8.0509812804000003</v>
      </c>
      <c r="P594" s="102">
        <v>2.2215010086000002</v>
      </c>
      <c r="Q594" s="102">
        <v>7.2466074198000001</v>
      </c>
      <c r="R594" s="102">
        <v>11.899648822500001</v>
      </c>
      <c r="S594" s="102">
        <v>639.72283688364905</v>
      </c>
      <c r="T594" s="102"/>
    </row>
    <row r="595" spans="1:20" ht="15" x14ac:dyDescent="0.25">
      <c r="A595" s="102" t="s">
        <v>775</v>
      </c>
      <c r="B595" s="102">
        <v>523.8837759999999</v>
      </c>
      <c r="C595" s="102">
        <v>226.33980599999998</v>
      </c>
      <c r="D595" s="102">
        <v>0</v>
      </c>
      <c r="E595" s="102">
        <v>19.001821</v>
      </c>
      <c r="F595" s="102">
        <v>49.105504999999994</v>
      </c>
      <c r="G595" s="102">
        <v>2.7847550000000001</v>
      </c>
      <c r="H595" s="102">
        <v>2</v>
      </c>
      <c r="I595" s="102">
        <v>4</v>
      </c>
      <c r="J595" s="102">
        <v>4</v>
      </c>
      <c r="K595" s="102">
        <v>20.027692317436607</v>
      </c>
      <c r="L595" s="102">
        <v>0</v>
      </c>
      <c r="M595" s="102">
        <v>5.5219291826000019</v>
      </c>
      <c r="N595" s="102">
        <v>36.210399387000024</v>
      </c>
      <c r="O595" s="102">
        <v>4.9334719580000002</v>
      </c>
      <c r="P595" s="102">
        <v>4.7286000000000001</v>
      </c>
      <c r="Q595" s="102">
        <v>12.8088</v>
      </c>
      <c r="R595" s="102">
        <v>18.882000000000001</v>
      </c>
      <c r="S595" s="102">
        <v>626.99666884503654</v>
      </c>
      <c r="T595" s="102"/>
    </row>
    <row r="596" spans="1:20" ht="15" x14ac:dyDescent="0.25">
      <c r="A596" s="102" t="s">
        <v>776</v>
      </c>
      <c r="B596" s="102">
        <v>532.73631699999999</v>
      </c>
      <c r="C596" s="102">
        <v>228.65315799999999</v>
      </c>
      <c r="D596" s="102">
        <v>2</v>
      </c>
      <c r="E596" s="102">
        <v>19.076053000000002</v>
      </c>
      <c r="F596" s="102">
        <v>52.803505000000001</v>
      </c>
      <c r="G596" s="102">
        <v>2.1878950000000001</v>
      </c>
      <c r="H596" s="102">
        <v>0</v>
      </c>
      <c r="I596" s="102">
        <v>3</v>
      </c>
      <c r="J596" s="102">
        <v>1</v>
      </c>
      <c r="K596" s="102">
        <v>19.617149022503757</v>
      </c>
      <c r="L596" s="102">
        <v>0.58120000000000005</v>
      </c>
      <c r="M596" s="102">
        <v>5.5435010018000019</v>
      </c>
      <c r="N596" s="102">
        <v>38.937304587000035</v>
      </c>
      <c r="O596" s="102">
        <v>3.8760747819999999</v>
      </c>
      <c r="P596" s="102">
        <v>0</v>
      </c>
      <c r="Q596" s="102">
        <v>9.6066000000000003</v>
      </c>
      <c r="R596" s="102">
        <v>4.7205000000000004</v>
      </c>
      <c r="S596" s="102">
        <v>615.61864639330383</v>
      </c>
      <c r="T596" s="102"/>
    </row>
    <row r="597" spans="1:20" ht="15" x14ac:dyDescent="0.25">
      <c r="A597" s="102" t="s">
        <v>777</v>
      </c>
      <c r="B597" s="102">
        <v>572.11059000000012</v>
      </c>
      <c r="C597" s="102">
        <v>237.41076100000001</v>
      </c>
      <c r="D597" s="102">
        <v>17.068787</v>
      </c>
      <c r="E597" s="102">
        <v>10.439572</v>
      </c>
      <c r="F597" s="102">
        <v>47.914546000000001</v>
      </c>
      <c r="G597" s="102">
        <v>1.444312</v>
      </c>
      <c r="H597" s="102">
        <v>1</v>
      </c>
      <c r="I597" s="102">
        <v>1</v>
      </c>
      <c r="J597" s="102">
        <v>5.1368399999999994</v>
      </c>
      <c r="K597" s="102">
        <v>19.636386126181169</v>
      </c>
      <c r="L597" s="102">
        <v>4.9601895022000013</v>
      </c>
      <c r="M597" s="102">
        <v>3.0337396232000002</v>
      </c>
      <c r="N597" s="102">
        <v>35.332186220400033</v>
      </c>
      <c r="O597" s="102">
        <v>2.5587431392000002</v>
      </c>
      <c r="P597" s="102">
        <v>2.3643000000000001</v>
      </c>
      <c r="Q597" s="102">
        <v>3.2021999999999999</v>
      </c>
      <c r="R597" s="102">
        <v>24.248453220000005</v>
      </c>
      <c r="S597" s="102">
        <v>667.44678783118127</v>
      </c>
      <c r="T597" s="102"/>
    </row>
    <row r="598" spans="1:20" ht="15" x14ac:dyDescent="0.25">
      <c r="A598" s="102" t="s">
        <v>778</v>
      </c>
      <c r="B598" s="102">
        <v>378.046763</v>
      </c>
      <c r="C598" s="102">
        <v>177.10659200000001</v>
      </c>
      <c r="D598" s="102">
        <v>1.058832</v>
      </c>
      <c r="E598" s="102">
        <v>8.7687869999999997</v>
      </c>
      <c r="F598" s="102">
        <v>27.842921999999998</v>
      </c>
      <c r="G598" s="102">
        <v>3</v>
      </c>
      <c r="H598" s="102">
        <v>0</v>
      </c>
      <c r="I598" s="102">
        <v>1</v>
      </c>
      <c r="J598" s="102">
        <v>4</v>
      </c>
      <c r="K598" s="102">
        <v>16.984435866304814</v>
      </c>
      <c r="L598" s="102">
        <v>0.30769657920000004</v>
      </c>
      <c r="M598" s="102">
        <v>2.5482095022000002</v>
      </c>
      <c r="N598" s="102">
        <v>20.531370682800013</v>
      </c>
      <c r="O598" s="102">
        <v>5.3148</v>
      </c>
      <c r="P598" s="102">
        <v>0</v>
      </c>
      <c r="Q598" s="102">
        <v>3.2021999999999999</v>
      </c>
      <c r="R598" s="102">
        <v>18.882000000000001</v>
      </c>
      <c r="S598" s="102">
        <v>445.81747563050482</v>
      </c>
      <c r="T598" s="102"/>
    </row>
    <row r="599" spans="1:20" ht="15" x14ac:dyDescent="0.25">
      <c r="A599" s="102" t="s">
        <v>779</v>
      </c>
      <c r="B599" s="102">
        <v>1384.6747120000007</v>
      </c>
      <c r="C599" s="102">
        <v>303.29594000000014</v>
      </c>
      <c r="D599" s="102">
        <v>3</v>
      </c>
      <c r="E599" s="102">
        <v>32.268824000000002</v>
      </c>
      <c r="F599" s="102">
        <v>81.370342000000008</v>
      </c>
      <c r="G599" s="102">
        <v>16.081043000000001</v>
      </c>
      <c r="H599" s="102">
        <v>3</v>
      </c>
      <c r="I599" s="102">
        <v>9.4483069999999998</v>
      </c>
      <c r="J599" s="102">
        <v>8</v>
      </c>
      <c r="K599" s="102">
        <v>13.858935161413042</v>
      </c>
      <c r="L599" s="102">
        <v>0.87180000000000013</v>
      </c>
      <c r="M599" s="102">
        <v>9.3773202544000043</v>
      </c>
      <c r="N599" s="102">
        <v>60.00249019080006</v>
      </c>
      <c r="O599" s="102">
        <v>28.489175778799993</v>
      </c>
      <c r="P599" s="102">
        <v>7.0929000000000002</v>
      </c>
      <c r="Q599" s="102">
        <v>30.255368675400003</v>
      </c>
      <c r="R599" s="102">
        <v>37.764000000000003</v>
      </c>
      <c r="S599" s="102">
        <v>1572.3867020608138</v>
      </c>
      <c r="T599" s="102"/>
    </row>
    <row r="600" spans="1:20" ht="15" x14ac:dyDescent="0.25">
      <c r="A600" s="102" t="s">
        <v>780</v>
      </c>
      <c r="B600" s="102">
        <v>1201.0613589999998</v>
      </c>
      <c r="C600" s="102">
        <v>439.02001200000001</v>
      </c>
      <c r="D600" s="102">
        <v>0</v>
      </c>
      <c r="E600" s="102">
        <v>23.856299</v>
      </c>
      <c r="F600" s="102">
        <v>122.77613699999998</v>
      </c>
      <c r="G600" s="102">
        <v>7.3389689999999996</v>
      </c>
      <c r="H600" s="102">
        <v>0</v>
      </c>
      <c r="I600" s="102">
        <v>6</v>
      </c>
      <c r="J600" s="102">
        <v>15</v>
      </c>
      <c r="K600" s="102">
        <v>32.412169953289457</v>
      </c>
      <c r="L600" s="102">
        <v>0</v>
      </c>
      <c r="M600" s="102">
        <v>6.9326404894000042</v>
      </c>
      <c r="N600" s="102">
        <v>90.535123423799874</v>
      </c>
      <c r="O600" s="102">
        <v>13.0017174804</v>
      </c>
      <c r="P600" s="102">
        <v>0</v>
      </c>
      <c r="Q600" s="102">
        <v>19.213200000000001</v>
      </c>
      <c r="R600" s="102">
        <v>70.807500000000005</v>
      </c>
      <c r="S600" s="102">
        <v>1433.9637103468892</v>
      </c>
      <c r="T600" s="102"/>
    </row>
    <row r="601" spans="1:20" ht="15" x14ac:dyDescent="0.25">
      <c r="A601" s="102" t="s">
        <v>781</v>
      </c>
      <c r="B601" s="102">
        <v>1621.3636809999996</v>
      </c>
      <c r="C601" s="102">
        <v>562.47193700000003</v>
      </c>
      <c r="D601" s="102">
        <v>2.6072889999999997</v>
      </c>
      <c r="E601" s="102">
        <v>32.107865000000004</v>
      </c>
      <c r="F601" s="102">
        <v>113.93890200000001</v>
      </c>
      <c r="G601" s="102">
        <v>7.5731869999999999</v>
      </c>
      <c r="H601" s="102">
        <v>0</v>
      </c>
      <c r="I601" s="102">
        <v>10</v>
      </c>
      <c r="J601" s="102">
        <v>11.527098000000001</v>
      </c>
      <c r="K601" s="102">
        <v>39.672677180528808</v>
      </c>
      <c r="L601" s="102">
        <v>0.75767818340000015</v>
      </c>
      <c r="M601" s="102">
        <v>9.3305455690000034</v>
      </c>
      <c r="N601" s="102">
        <v>84.018546334799908</v>
      </c>
      <c r="O601" s="102">
        <v>13.416658089199998</v>
      </c>
      <c r="P601" s="102">
        <v>0</v>
      </c>
      <c r="Q601" s="102">
        <v>32.022000000000006</v>
      </c>
      <c r="R601" s="102">
        <v>54.413666109000012</v>
      </c>
      <c r="S601" s="102">
        <v>1854.9954524659283</v>
      </c>
      <c r="T601" s="102"/>
    </row>
    <row r="602" spans="1:20" ht="15" x14ac:dyDescent="0.25">
      <c r="A602" s="102" t="s">
        <v>782</v>
      </c>
      <c r="B602" s="102">
        <v>611.49871999999959</v>
      </c>
      <c r="C602" s="102">
        <v>357.1691209999999</v>
      </c>
      <c r="D602" s="102">
        <v>0</v>
      </c>
      <c r="E602" s="102">
        <v>13.212062</v>
      </c>
      <c r="F602" s="102">
        <v>74.816163999999986</v>
      </c>
      <c r="G602" s="102">
        <v>2.7775449999999999</v>
      </c>
      <c r="H602" s="102">
        <v>0.87555499999999997</v>
      </c>
      <c r="I602" s="102">
        <v>5.562736000000001</v>
      </c>
      <c r="J602" s="102">
        <v>5</v>
      </c>
      <c r="K602" s="102">
        <v>42.481962928382579</v>
      </c>
      <c r="L602" s="102">
        <v>0</v>
      </c>
      <c r="M602" s="102">
        <v>3.8394252172000001</v>
      </c>
      <c r="N602" s="102">
        <v>55.169439333600025</v>
      </c>
      <c r="O602" s="102">
        <v>4.920698722</v>
      </c>
      <c r="P602" s="102">
        <v>2.0700746864999999</v>
      </c>
      <c r="Q602" s="102">
        <v>17.812993219199999</v>
      </c>
      <c r="R602" s="102">
        <v>23.602500000000003</v>
      </c>
      <c r="S602" s="102">
        <v>761.3958141068822</v>
      </c>
      <c r="T602" s="102"/>
    </row>
    <row r="603" spans="1:20" ht="15" x14ac:dyDescent="0.25">
      <c r="A603" s="102" t="s">
        <v>783</v>
      </c>
      <c r="B603" s="102">
        <v>855.78477400000224</v>
      </c>
      <c r="C603" s="102">
        <v>408.62511200000154</v>
      </c>
      <c r="D603" s="102">
        <v>1</v>
      </c>
      <c r="E603" s="102">
        <v>13.602857</v>
      </c>
      <c r="F603" s="102">
        <v>87.477770000000007</v>
      </c>
      <c r="G603" s="102">
        <v>5.6352390000000003</v>
      </c>
      <c r="H603" s="102">
        <v>2</v>
      </c>
      <c r="I603" s="102">
        <v>9.7492370000000008</v>
      </c>
      <c r="J603" s="102">
        <v>6.5642990000000001</v>
      </c>
      <c r="K603" s="102">
        <v>40.170817012047337</v>
      </c>
      <c r="L603" s="102">
        <v>0.29060000000000002</v>
      </c>
      <c r="M603" s="102">
        <v>3.9529902442</v>
      </c>
      <c r="N603" s="102">
        <v>64.506107598000028</v>
      </c>
      <c r="O603" s="102">
        <v>9.9833894124000011</v>
      </c>
      <c r="P603" s="102">
        <v>4.7286000000000001</v>
      </c>
      <c r="Q603" s="102">
        <v>31.219006721400003</v>
      </c>
      <c r="R603" s="102">
        <v>30.986773429500005</v>
      </c>
      <c r="S603" s="102">
        <v>1041.6230584175496</v>
      </c>
      <c r="T603" s="102"/>
    </row>
    <row r="604" spans="1:20" ht="15" x14ac:dyDescent="0.25">
      <c r="A604" s="102" t="s">
        <v>784</v>
      </c>
      <c r="B604" s="102">
        <v>1482.0538310000052</v>
      </c>
      <c r="C604" s="102">
        <v>363.24475399999989</v>
      </c>
      <c r="D604" s="102">
        <v>1.236408</v>
      </c>
      <c r="E604" s="102">
        <v>45.073085999999989</v>
      </c>
      <c r="F604" s="102">
        <v>116.56524899999997</v>
      </c>
      <c r="G604" s="102">
        <v>8</v>
      </c>
      <c r="H604" s="102">
        <v>2</v>
      </c>
      <c r="I604" s="102">
        <v>8.76</v>
      </c>
      <c r="J604" s="102">
        <v>15.500758999999999</v>
      </c>
      <c r="K604" s="102">
        <v>18.255532588669631</v>
      </c>
      <c r="L604" s="102">
        <v>0.35930016480000004</v>
      </c>
      <c r="M604" s="102">
        <v>13.098238791599996</v>
      </c>
      <c r="N604" s="102">
        <v>85.955214612599946</v>
      </c>
      <c r="O604" s="102">
        <v>14.172799999999999</v>
      </c>
      <c r="P604" s="102">
        <v>4.7286000000000001</v>
      </c>
      <c r="Q604" s="102">
        <v>28.051272000000001</v>
      </c>
      <c r="R604" s="102">
        <v>73.171332859500012</v>
      </c>
      <c r="S604" s="102">
        <v>1719.8461220171748</v>
      </c>
      <c r="T604" s="102"/>
    </row>
    <row r="605" spans="1:20" ht="15" x14ac:dyDescent="0.25">
      <c r="A605" s="102" t="s">
        <v>785</v>
      </c>
      <c r="B605" s="102">
        <v>894.8205109999999</v>
      </c>
      <c r="C605" s="102">
        <v>254.13603300000003</v>
      </c>
      <c r="D605" s="102">
        <v>0</v>
      </c>
      <c r="E605" s="102">
        <v>12.44092</v>
      </c>
      <c r="F605" s="102">
        <v>65.873424999999997</v>
      </c>
      <c r="G605" s="102">
        <v>5.5663499999999999</v>
      </c>
      <c r="H605" s="102">
        <v>0</v>
      </c>
      <c r="I605" s="102">
        <v>24.958935</v>
      </c>
      <c r="J605" s="102">
        <v>7.5</v>
      </c>
      <c r="K605" s="102">
        <v>15.696930189340067</v>
      </c>
      <c r="L605" s="102">
        <v>0</v>
      </c>
      <c r="M605" s="102">
        <v>3.6153313520000001</v>
      </c>
      <c r="N605" s="102">
        <v>48.575063595000046</v>
      </c>
      <c r="O605" s="102">
        <v>9.8613456599999996</v>
      </c>
      <c r="P605" s="102">
        <v>0</v>
      </c>
      <c r="Q605" s="102">
        <v>79.923501657000003</v>
      </c>
      <c r="R605" s="102">
        <v>35.403750000000002</v>
      </c>
      <c r="S605" s="102">
        <v>1087.89643345334</v>
      </c>
      <c r="T605" s="102"/>
    </row>
    <row r="606" spans="1:20" ht="15" x14ac:dyDescent="0.25">
      <c r="A606" s="102" t="s">
        <v>786</v>
      </c>
      <c r="B606" s="102">
        <v>3869.880377</v>
      </c>
      <c r="C606" s="102">
        <v>2283.3287910000008</v>
      </c>
      <c r="D606" s="102">
        <v>2</v>
      </c>
      <c r="E606" s="102">
        <v>94.373754999999989</v>
      </c>
      <c r="F606" s="102">
        <v>446.64715400000017</v>
      </c>
      <c r="G606" s="102">
        <v>36.27133400000001</v>
      </c>
      <c r="H606" s="102">
        <v>4.540279</v>
      </c>
      <c r="I606" s="102">
        <v>23.844951000000005</v>
      </c>
      <c r="J606" s="102">
        <v>30.042506999999997</v>
      </c>
      <c r="K606" s="102">
        <v>274.7431128985495</v>
      </c>
      <c r="L606" s="102">
        <v>0.58120000000000005</v>
      </c>
      <c r="M606" s="102">
        <v>27.425013203000038</v>
      </c>
      <c r="N606" s="102">
        <v>329.35761135959905</v>
      </c>
      <c r="O606" s="102">
        <v>64.258295314399987</v>
      </c>
      <c r="P606" s="102">
        <v>10.7345816397</v>
      </c>
      <c r="Q606" s="102">
        <v>76.356302092199996</v>
      </c>
      <c r="R606" s="102">
        <v>141.81565429349999</v>
      </c>
      <c r="S606" s="102">
        <v>4795.1521478009481</v>
      </c>
      <c r="T606" s="102"/>
    </row>
    <row r="607" spans="1:20" ht="15" x14ac:dyDescent="0.25">
      <c r="A607" s="102" t="s">
        <v>1516</v>
      </c>
      <c r="B607" s="102">
        <v>100.22167500000002</v>
      </c>
      <c r="C607" s="102">
        <v>0</v>
      </c>
      <c r="D607" s="102">
        <v>0</v>
      </c>
      <c r="E607" s="102">
        <v>0</v>
      </c>
      <c r="F607" s="102">
        <v>12.320197</v>
      </c>
      <c r="G607" s="102">
        <v>0</v>
      </c>
      <c r="H607" s="102">
        <v>1</v>
      </c>
      <c r="I607" s="102">
        <v>0</v>
      </c>
      <c r="J607" s="102">
        <v>0</v>
      </c>
      <c r="K607" s="102">
        <v>0</v>
      </c>
      <c r="L607" s="102">
        <v>0</v>
      </c>
      <c r="M607" s="102">
        <v>0</v>
      </c>
      <c r="N607" s="102">
        <v>9.0849132678000011</v>
      </c>
      <c r="O607" s="102">
        <v>0</v>
      </c>
      <c r="P607" s="102">
        <v>2.3643000000000001</v>
      </c>
      <c r="Q607" s="102">
        <v>0</v>
      </c>
      <c r="R607" s="102">
        <v>0</v>
      </c>
      <c r="S607" s="102">
        <v>111.67088826780002</v>
      </c>
      <c r="T607" s="102"/>
    </row>
    <row r="608" spans="1:20" ht="15" x14ac:dyDescent="0.25">
      <c r="A608" s="102" t="s">
        <v>787</v>
      </c>
      <c r="B608" s="102">
        <v>2281.8267059999953</v>
      </c>
      <c r="C608" s="102">
        <v>2160.764820999997</v>
      </c>
      <c r="D608" s="102">
        <v>0</v>
      </c>
      <c r="E608" s="102">
        <v>76.258318999999986</v>
      </c>
      <c r="F608" s="102">
        <v>198.82051800000008</v>
      </c>
      <c r="G608" s="102">
        <v>32.227187000000008</v>
      </c>
      <c r="H608" s="102">
        <v>2</v>
      </c>
      <c r="I608" s="102">
        <v>8.1958200000000012</v>
      </c>
      <c r="J608" s="102">
        <v>19.930886999999998</v>
      </c>
      <c r="K608" s="102">
        <v>414.88327599968585</v>
      </c>
      <c r="L608" s="102">
        <v>0</v>
      </c>
      <c r="M608" s="102">
        <v>22.160667501400017</v>
      </c>
      <c r="N608" s="102">
        <v>146.61024997319981</v>
      </c>
      <c r="O608" s="102">
        <v>57.093684489199994</v>
      </c>
      <c r="P608" s="102">
        <v>4.7286000000000001</v>
      </c>
      <c r="Q608" s="102">
        <v>26.244654804000003</v>
      </c>
      <c r="R608" s="102">
        <v>94.08375208350003</v>
      </c>
      <c r="S608" s="102">
        <v>3047.631590850981</v>
      </c>
      <c r="T608" s="102"/>
    </row>
    <row r="609" spans="1:20" ht="15" x14ac:dyDescent="0.25">
      <c r="A609" s="102" t="s">
        <v>788</v>
      </c>
      <c r="B609" s="102">
        <v>941.20412399999952</v>
      </c>
      <c r="C609" s="102">
        <v>423.43581499999999</v>
      </c>
      <c r="D609" s="102">
        <v>0</v>
      </c>
      <c r="E609" s="102">
        <v>21.952074</v>
      </c>
      <c r="F609" s="102">
        <v>90.385965000000013</v>
      </c>
      <c r="G609" s="102">
        <v>9.2886209999999991</v>
      </c>
      <c r="H609" s="102">
        <v>2</v>
      </c>
      <c r="I609" s="102">
        <v>12.029955000000001</v>
      </c>
      <c r="J609" s="102">
        <v>12.044730000000001</v>
      </c>
      <c r="K609" s="102">
        <v>39.817014275621425</v>
      </c>
      <c r="L609" s="102">
        <v>0</v>
      </c>
      <c r="M609" s="102">
        <v>6.3792727044000035</v>
      </c>
      <c r="N609" s="102">
        <v>66.65061059100006</v>
      </c>
      <c r="O609" s="102">
        <v>16.455720963600001</v>
      </c>
      <c r="P609" s="102">
        <v>4.7286000000000001</v>
      </c>
      <c r="Q609" s="102">
        <v>38.522321900999998</v>
      </c>
      <c r="R609" s="102">
        <v>56.857147965000003</v>
      </c>
      <c r="S609" s="102">
        <v>1170.6148124006211</v>
      </c>
      <c r="T609" s="102"/>
    </row>
    <row r="610" spans="1:20" ht="15" x14ac:dyDescent="0.25">
      <c r="A610" s="102" t="s">
        <v>789</v>
      </c>
      <c r="B610" s="102">
        <v>833.40913899999975</v>
      </c>
      <c r="C610" s="102">
        <v>324.64348000000047</v>
      </c>
      <c r="D610" s="102">
        <v>0</v>
      </c>
      <c r="E610" s="102">
        <v>10.067416</v>
      </c>
      <c r="F610" s="102">
        <v>44.534595999999993</v>
      </c>
      <c r="G610" s="102">
        <v>5.1460679999999996</v>
      </c>
      <c r="H610" s="102">
        <v>1.2752810000000001</v>
      </c>
      <c r="I610" s="102">
        <v>3.0955059999999999</v>
      </c>
      <c r="J610" s="102">
        <v>2.4349439999999998</v>
      </c>
      <c r="K610" s="102">
        <v>25.404225732433062</v>
      </c>
      <c r="L610" s="102">
        <v>0</v>
      </c>
      <c r="M610" s="102">
        <v>2.9255910896000001</v>
      </c>
      <c r="N610" s="102">
        <v>32.839811090400026</v>
      </c>
      <c r="O610" s="102">
        <v>9.1167740688000016</v>
      </c>
      <c r="P610" s="102">
        <v>3.0151468683</v>
      </c>
      <c r="Q610" s="102">
        <v>9.9124293132000005</v>
      </c>
      <c r="R610" s="102">
        <v>11.494153151999999</v>
      </c>
      <c r="S610" s="102">
        <v>928.11727031473288</v>
      </c>
      <c r="T610" s="102"/>
    </row>
    <row r="611" spans="1:20" ht="15" x14ac:dyDescent="0.25">
      <c r="A611" s="102" t="s">
        <v>790</v>
      </c>
      <c r="B611" s="102">
        <v>2638.7696090000009</v>
      </c>
      <c r="C611" s="102">
        <v>711.91268499999887</v>
      </c>
      <c r="D611" s="102">
        <v>160.16336300000003</v>
      </c>
      <c r="E611" s="102">
        <v>27.372972000000001</v>
      </c>
      <c r="F611" s="102">
        <v>188.88450500000008</v>
      </c>
      <c r="G611" s="102">
        <v>10.889956</v>
      </c>
      <c r="H611" s="102">
        <v>3</v>
      </c>
      <c r="I611" s="102">
        <v>12.374991000000001</v>
      </c>
      <c r="J611" s="102">
        <v>25.481033000000004</v>
      </c>
      <c r="K611" s="102">
        <v>39.115225963060865</v>
      </c>
      <c r="L611" s="102">
        <v>46.543473287799941</v>
      </c>
      <c r="M611" s="102">
        <v>7.954585663200004</v>
      </c>
      <c r="N611" s="102">
        <v>139.28343398699971</v>
      </c>
      <c r="O611" s="102">
        <v>19.292646049599998</v>
      </c>
      <c r="P611" s="102">
        <v>7.0929000000000002</v>
      </c>
      <c r="Q611" s="102">
        <v>39.627196180200002</v>
      </c>
      <c r="R611" s="102">
        <v>120.28321627650004</v>
      </c>
      <c r="S611" s="102">
        <v>3057.9622864073613</v>
      </c>
      <c r="T611" s="102"/>
    </row>
    <row r="612" spans="1:20" ht="15" x14ac:dyDescent="0.25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</row>
    <row r="613" spans="1:20" x14ac:dyDescent="0.2">
      <c r="A613" s="42"/>
    </row>
    <row r="614" spans="1:20" x14ac:dyDescent="0.2">
      <c r="A614" s="4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FY2017 Report</vt:lpstr>
      <vt:lpstr>Data Information</vt:lpstr>
      <vt:lpstr>counties</vt:lpstr>
      <vt:lpstr>components</vt:lpstr>
      <vt:lpstr>sim_dist</vt:lpstr>
      <vt:lpstr>state</vt:lpstr>
      <vt:lpstr>Expenditure Equivalent Pupil</vt:lpstr>
      <vt:lpstr>EPP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'FY2017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2026-03-13T16:18:56Z</dcterms:modified>
</cp:coreProperties>
</file>