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23\"/>
    </mc:Choice>
  </mc:AlternateContent>
  <xr:revisionPtr revIDLastSave="0" documentId="13_ncr:1_{1AC05E0F-AC0F-48A3-854F-733EB0387DE0}" xr6:coauthVersionLast="47" xr6:coauthVersionMax="47" xr10:uidLastSave="{00000000-0000-0000-0000-000000000000}"/>
  <workbookProtection workbookAlgorithmName="SHA-512" workbookHashValue="aW+zVbQpDH0L1iRAARD8DgiOPk3CCb+UmHcI1v4sHbPEpj6LkJpaxwueyr5C3ccRmrq5Pxdz/XeQhr5VW7vyQA==" workbookSaltValue="OxtNAi5cbCQIsPyiuReDBQ==" workbookSpinCount="100000" lockStructure="1"/>
  <bookViews>
    <workbookView xWindow="20370" yWindow="435" windowWidth="20730" windowHeight="11160" tabRatio="637" xr2:uid="{00000000-000D-0000-FFFF-FFFF00000000}"/>
  </bookViews>
  <sheets>
    <sheet name="FY2023 Report" sheetId="1" r:id="rId1"/>
    <sheet name="Data Information" sheetId="5" r:id="rId2"/>
    <sheet name="components" sheetId="4" state="hidden" r:id="rId3"/>
    <sheet name="counties" sheetId="7" state="hidden" r:id="rId4"/>
    <sheet name="sim_dist" sheetId="8" state="hidden" r:id="rId5"/>
    <sheet name="state" sheetId="9" state="hidden" r:id="rId6"/>
    <sheet name="EPP" sheetId="11" state="hidden" r:id="rId7"/>
    <sheet name="Expenditure Equivalent Pupil" sheetId="13" r:id="rId8"/>
  </sheets>
  <externalReferences>
    <externalReference r:id="rId9"/>
  </externalReferences>
  <definedNames>
    <definedName name="_xlnm._FilterDatabase" localSheetId="6" hidden="1">EPP!$A$1:$A$611</definedName>
    <definedName name="components">components!$A$1:$AS$608</definedName>
    <definedName name="counties2" localSheetId="3">counties!$A$1:$AM$89</definedName>
    <definedName name="counties2">#REF!</definedName>
    <definedName name="dist_names" localSheetId="7">[1]components!$A$2:$A$612</definedName>
    <definedName name="dist_names">components!$A$3:$A$609</definedName>
    <definedName name="_xlnm.Print_Area" localSheetId="1">'Data Information'!$A$1:$F$71</definedName>
    <definedName name="_xlnm.Print_Area" localSheetId="7">'Expenditure Equivalent Pupil'!$A$1:$N$29</definedName>
    <definedName name="_xlnm.Print_Area" localSheetId="0">'FY2023 Report'!$A$1:$J$65</definedName>
    <definedName name="sim_dist2">sim_dist!$A$1:$AM$608</definedName>
    <definedName name="state1">state!$A$1:$AL$1</definedName>
    <definedName name="test">components!$A$3:$A$609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1" i="1" s="1"/>
  <c r="D4" i="1"/>
  <c r="D10" i="13" s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F10" i="13" l="1"/>
  <c r="D23" i="1"/>
  <c r="D9" i="1"/>
  <c r="D54" i="1"/>
  <c r="D12" i="1"/>
  <c r="D52" i="1"/>
  <c r="I22" i="13"/>
  <c r="K22" i="13"/>
  <c r="F38" i="1"/>
  <c r="H22" i="13"/>
  <c r="C10" i="13"/>
  <c r="F32" i="1"/>
  <c r="G22" i="13"/>
  <c r="F29" i="1"/>
  <c r="D50" i="1"/>
  <c r="D28" i="1"/>
  <c r="D63" i="1"/>
  <c r="D43" i="1"/>
  <c r="D21" i="1"/>
  <c r="F58" i="1"/>
  <c r="D47" i="1"/>
  <c r="D24" i="1"/>
  <c r="D56" i="1"/>
  <c r="F22" i="13"/>
  <c r="B22" i="13"/>
  <c r="B16" i="13"/>
  <c r="D22" i="13"/>
  <c r="F12" i="1"/>
  <c r="F16" i="13"/>
  <c r="D51" i="1"/>
  <c r="F16" i="1"/>
  <c r="E5" i="1"/>
  <c r="E12" i="1" s="1"/>
  <c r="F14" i="1"/>
  <c r="F52" i="1"/>
  <c r="A22" i="13"/>
  <c r="F61" i="1"/>
  <c r="F23" i="1"/>
  <c r="F59" i="1"/>
  <c r="D44" i="1"/>
  <c r="D22" i="1"/>
  <c r="D58" i="1"/>
  <c r="D38" i="1"/>
  <c r="D15" i="1"/>
  <c r="D62" i="1"/>
  <c r="D42" i="1"/>
  <c r="D20" i="1"/>
  <c r="D61" i="1"/>
  <c r="D33" i="1"/>
  <c r="F50" i="1"/>
  <c r="F53" i="1"/>
  <c r="F42" i="1"/>
  <c r="F51" i="1"/>
  <c r="F37" i="1"/>
  <c r="J22" i="13"/>
  <c r="D29" i="1"/>
  <c r="F28" i="1"/>
  <c r="A16" i="13"/>
  <c r="F63" i="1"/>
  <c r="F46" i="1"/>
  <c r="E16" i="13"/>
  <c r="F22" i="1"/>
  <c r="F27" i="1"/>
  <c r="B10" i="13"/>
  <c r="D32" i="1"/>
  <c r="D48" i="1"/>
  <c r="D27" i="1"/>
  <c r="F33" i="1"/>
  <c r="D30" i="1"/>
  <c r="D8" i="1"/>
  <c r="D19" i="1"/>
  <c r="G16" i="13"/>
  <c r="L22" i="13"/>
  <c r="F62" i="1"/>
  <c r="D46" i="1"/>
  <c r="F15" i="1"/>
  <c r="F13" i="1"/>
  <c r="E22" i="13"/>
  <c r="D59" i="1"/>
  <c r="D39" i="1"/>
  <c r="D16" i="1"/>
  <c r="D53" i="1"/>
  <c r="D31" i="1"/>
  <c r="D57" i="1"/>
  <c r="D37" i="1"/>
  <c r="D14" i="1"/>
  <c r="D40" i="1"/>
  <c r="D13" i="1"/>
  <c r="F31" i="1"/>
  <c r="F56" i="1"/>
  <c r="A10" i="13"/>
  <c r="F48" i="1"/>
  <c r="F39" i="1"/>
  <c r="D7" i="1"/>
  <c r="C22" i="13"/>
  <c r="F40" i="1"/>
  <c r="F47" i="1"/>
  <c r="F43" i="1"/>
  <c r="F30" i="1"/>
  <c r="F57" i="1"/>
  <c r="F24" i="1"/>
  <c r="E10" i="13"/>
  <c r="F21" i="1"/>
  <c r="H42" i="1"/>
  <c r="H20" i="1"/>
  <c r="H53" i="1"/>
  <c r="H23" i="1"/>
  <c r="H51" i="1"/>
  <c r="H22" i="1"/>
  <c r="H40" i="1"/>
  <c r="H56" i="1"/>
  <c r="H28" i="1"/>
  <c r="H48" i="1"/>
  <c r="H32" i="1"/>
  <c r="H47" i="1"/>
  <c r="H24" i="1"/>
  <c r="H59" i="1"/>
  <c r="H31" i="1"/>
  <c r="H58" i="1"/>
  <c r="H29" i="1"/>
  <c r="H54" i="1"/>
  <c r="H63" i="1"/>
  <c r="H33" i="1"/>
  <c r="H57" i="1"/>
  <c r="H37" i="1"/>
  <c r="H14" i="1"/>
  <c r="H46" i="1"/>
  <c r="H16" i="1"/>
  <c r="H44" i="1"/>
  <c r="H15" i="1"/>
  <c r="H27" i="1"/>
  <c r="H50" i="1"/>
  <c r="H21" i="1"/>
  <c r="H52" i="1"/>
  <c r="H30" i="1"/>
  <c r="H8" i="1"/>
  <c r="H39" i="1"/>
  <c r="H9" i="1"/>
  <c r="H38" i="1"/>
  <c r="H7" i="1"/>
  <c r="H12" i="1"/>
  <c r="H43" i="1"/>
  <c r="H13" i="1"/>
  <c r="H19" i="1"/>
  <c r="H62" i="1"/>
  <c r="E39" i="1" l="1"/>
  <c r="E15" i="1"/>
  <c r="E29" i="1"/>
  <c r="E38" i="1"/>
  <c r="E46" i="1"/>
  <c r="E31" i="1"/>
  <c r="E51" i="1"/>
  <c r="E43" i="1"/>
  <c r="E33" i="1"/>
  <c r="E59" i="1"/>
  <c r="E62" i="1"/>
  <c r="E14" i="1"/>
  <c r="E58" i="1"/>
  <c r="E50" i="1"/>
  <c r="E47" i="1"/>
  <c r="E27" i="1"/>
  <c r="E61" i="1"/>
  <c r="E56" i="1"/>
  <c r="E48" i="1"/>
  <c r="E63" i="1"/>
  <c r="E53" i="1"/>
  <c r="E32" i="1"/>
  <c r="E40" i="1"/>
  <c r="E24" i="1"/>
  <c r="E52" i="1"/>
  <c r="E21" i="1"/>
  <c r="E57" i="1"/>
  <c r="E42" i="1"/>
  <c r="E16" i="1"/>
  <c r="E28" i="1"/>
  <c r="E22" i="1"/>
  <c r="E37" i="1"/>
  <c r="E30" i="1"/>
  <c r="E23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<sst xmlns="http://schemas.openxmlformats.org/spreadsheetml/2006/main" count="4412" uniqueCount="1550">
  <si>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</si>
  <si>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</si>
  <si>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</si>
  <si>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</si>
  <si>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</si>
  <si>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</si>
  <si>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</si>
  <si>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</si>
  <si>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</si>
  <si>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</si>
  <si>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</si>
  <si>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</si>
  <si>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</si>
  <si>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</si>
  <si>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</si>
  <si>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</si>
  <si>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</si>
  <si>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</si>
  <si>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</si>
  <si>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</si>
  <si>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</si>
  <si>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</si>
  <si>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</si>
  <si>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</si>
  <si>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</si>
  <si>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</si>
  <si>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</si>
  <si>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</si>
  <si>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</si>
  <si>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</si>
  <si>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</si>
  <si>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</si>
  <si>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</si>
  <si>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</si>
  <si>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</si>
  <si>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</si>
  <si>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</si>
  <si>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</si>
  <si>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</si>
  <si>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</si>
  <si>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</si>
  <si>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</si>
  <si>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</si>
  <si>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</si>
  <si>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</si>
  <si>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</si>
  <si>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</si>
  <si>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</si>
  <si>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</si>
  <si>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</si>
  <si>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</si>
  <si>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</si>
  <si>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</si>
  <si>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</si>
  <si>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</si>
  <si>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</si>
  <si>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</si>
  <si>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</si>
  <si>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</si>
  <si>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</si>
  <si>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</si>
  <si>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</si>
  <si>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</si>
  <si>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</si>
  <si>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</si>
  <si>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</si>
  <si>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</si>
  <si>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</si>
  <si>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</si>
  <si>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</si>
  <si>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</si>
  <si>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</si>
  <si>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</si>
  <si>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</si>
  <si>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</si>
  <si>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</si>
  <si>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</si>
  <si>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</si>
  <si>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</si>
  <si>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</si>
  <si>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</si>
  <si>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</si>
  <si>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</si>
  <si>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</si>
  <si>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</si>
  <si>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</si>
  <si>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</si>
  <si>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</si>
  <si>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</si>
  <si>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</si>
  <si>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</si>
  <si>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</si>
  <si>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</si>
  <si>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</si>
  <si>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</si>
  <si>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</si>
  <si>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</si>
  <si>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</si>
  <si>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</si>
  <si>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</si>
  <si>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</si>
  <si>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</si>
  <si>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</si>
  <si>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</si>
  <si>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</si>
  <si>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</si>
  <si>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</si>
  <si>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</si>
  <si>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</si>
  <si>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</si>
  <si>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</si>
  <si>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</si>
  <si>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</si>
  <si>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</si>
  <si>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</si>
  <si>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</si>
  <si>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</si>
  <si>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</si>
  <si>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</si>
  <si>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</si>
  <si>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</si>
  <si>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</si>
  <si>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</si>
  <si>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</si>
  <si>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</si>
  <si>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</si>
  <si>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</si>
  <si>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</si>
  <si>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</si>
  <si>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</si>
  <si>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</si>
  <si>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</si>
  <si>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</si>
  <si>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</si>
  <si>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</si>
  <si>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</si>
  <si>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</si>
  <si>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</si>
  <si>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</si>
  <si>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</si>
  <si>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</si>
  <si>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</si>
  <si>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</si>
  <si>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</si>
  <si>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</si>
  <si>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</si>
  <si>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</si>
  <si>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</si>
  <si>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</si>
  <si>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</si>
  <si>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</si>
  <si>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</si>
  <si>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</si>
  <si>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</si>
  <si>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</si>
  <si>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</si>
  <si>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</si>
  <si>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</si>
  <si>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</si>
  <si>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</si>
  <si>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</si>
  <si>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</si>
  <si>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</si>
  <si>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</si>
  <si>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</si>
  <si>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</si>
  <si>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</si>
  <si>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</si>
  <si>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</si>
  <si>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</si>
  <si>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</si>
  <si>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</si>
  <si>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</si>
  <si>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</si>
  <si>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</si>
  <si>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</si>
  <si>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</si>
  <si>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</si>
  <si>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</si>
  <si>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</si>
  <si>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</si>
  <si>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</si>
  <si>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</si>
  <si>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</si>
  <si>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</si>
  <si>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</si>
  <si>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</si>
  <si>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</si>
  <si>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</si>
  <si>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</si>
  <si>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</si>
  <si>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</si>
  <si>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</si>
  <si>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</si>
  <si>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</si>
  <si>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</si>
  <si>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</si>
  <si>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</si>
  <si>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</si>
  <si>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</si>
  <si>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</si>
  <si>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</si>
  <si>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</si>
  <si>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</si>
  <si>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</si>
  <si>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</si>
  <si>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</si>
  <si>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</si>
  <si>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</si>
  <si>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</si>
  <si>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</si>
  <si>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</si>
  <si>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</si>
  <si>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</si>
  <si>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</si>
  <si>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</si>
  <si>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</si>
  <si>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</si>
  <si>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</si>
  <si>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</si>
  <si>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</si>
  <si>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</si>
  <si>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</si>
  <si>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</si>
  <si>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</si>
  <si>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</si>
  <si>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</si>
  <si>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</si>
  <si>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</si>
  <si>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</si>
  <si>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</si>
  <si>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</si>
  <si>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</si>
  <si>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</si>
  <si>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</si>
  <si>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</si>
  <si>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</si>
  <si>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</si>
  <si>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</si>
  <si>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</si>
  <si>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</si>
  <si>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</si>
  <si>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</si>
  <si>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</si>
  <si>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</si>
  <si>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</si>
  <si>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</si>
  <si>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</si>
  <si>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</si>
  <si>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</si>
  <si>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</si>
  <si>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</si>
  <si>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</si>
  <si>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</si>
  <si>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</si>
  <si>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</si>
  <si>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</si>
  <si>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</si>
  <si>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</si>
  <si>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</si>
  <si>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</si>
  <si>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</si>
  <si>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</si>
  <si>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</si>
  <si>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</si>
  <si>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</si>
  <si>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</si>
  <si>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</si>
  <si>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</si>
  <si>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</si>
  <si>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</si>
  <si>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</si>
  <si>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</si>
  <si>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</si>
  <si>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</si>
  <si>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</si>
  <si>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</si>
  <si>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</si>
  <si>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</si>
  <si>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</si>
  <si>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</si>
  <si>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</si>
  <si>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</si>
  <si>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</si>
  <si>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</si>
  <si>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</si>
  <si>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</si>
  <si>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</si>
  <si>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</si>
  <si>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</si>
  <si>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</si>
  <si>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</si>
  <si>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</si>
  <si>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</si>
  <si>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</si>
  <si>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</si>
  <si>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</si>
  <si>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</si>
  <si>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</si>
  <si>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</si>
  <si>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</si>
  <si>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</si>
  <si>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</si>
  <si>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</si>
  <si>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</si>
  <si>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</si>
  <si>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</si>
  <si>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</si>
  <si>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</si>
  <si>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</si>
  <si>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</si>
  <si>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</si>
  <si>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</si>
  <si>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</si>
  <si>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</si>
  <si>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</si>
  <si>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</si>
  <si>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</si>
  <si>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</si>
  <si>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</si>
  <si>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</si>
  <si>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</si>
  <si>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</si>
  <si>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</si>
  <si>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</si>
  <si>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</si>
  <si>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</si>
  <si>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</si>
  <si>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</si>
  <si>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</si>
  <si>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</si>
  <si>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</si>
  <si>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</si>
  <si>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</si>
  <si>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</si>
  <si>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</si>
  <si>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</si>
  <si>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</si>
  <si>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</si>
  <si>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</si>
  <si>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</si>
  <si>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</si>
  <si>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</si>
  <si>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</si>
  <si>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</si>
  <si>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</si>
  <si>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</si>
  <si>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</si>
  <si>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</si>
  <si>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</si>
  <si>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</si>
  <si>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</si>
  <si>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</si>
  <si>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</si>
  <si>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</si>
  <si>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</si>
  <si>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</si>
  <si>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</si>
  <si>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</si>
  <si>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</si>
  <si>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</si>
  <si>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</si>
  <si>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</si>
  <si>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</si>
  <si>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</si>
  <si>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</si>
  <si>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</si>
  <si>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</si>
  <si>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</si>
  <si>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</si>
  <si>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</si>
  <si>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</si>
  <si>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</si>
  <si>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</si>
  <si>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</si>
  <si>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</si>
  <si>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</si>
  <si>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</si>
  <si>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</si>
  <si>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</si>
  <si>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</si>
  <si>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</si>
  <si>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</si>
  <si>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</si>
  <si>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</si>
  <si>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</si>
  <si>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</si>
  <si>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</si>
  <si>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</si>
  <si>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</si>
  <si>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</si>
  <si>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</si>
  <si>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</si>
  <si>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</si>
  <si>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</si>
  <si>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</si>
  <si>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</si>
  <si>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</si>
  <si>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</si>
  <si>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</si>
  <si>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</si>
  <si>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</si>
  <si>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</si>
  <si>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</si>
  <si>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</si>
  <si>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</si>
  <si>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</si>
  <si>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</si>
  <si>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</si>
  <si>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</si>
  <si>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</si>
  <si>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</si>
  <si>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</si>
  <si>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</si>
  <si>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</si>
  <si>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</si>
  <si>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</si>
  <si>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</si>
  <si>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</si>
  <si>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</si>
  <si>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</si>
  <si>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</si>
  <si>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</si>
  <si>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</si>
  <si>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</si>
  <si>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</si>
  <si>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</si>
  <si>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</si>
  <si>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</si>
  <si>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</si>
  <si>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</si>
  <si>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</si>
  <si>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</si>
  <si>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</si>
  <si>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</si>
  <si>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</si>
  <si>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</si>
  <si>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</si>
  <si>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</si>
  <si>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</si>
  <si>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</si>
  <si>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</si>
  <si>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</si>
  <si>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</si>
  <si>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</si>
  <si>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</si>
  <si>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</si>
  <si>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</si>
  <si>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</si>
  <si>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</si>
  <si>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</si>
  <si>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</si>
  <si>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</si>
  <si>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</si>
  <si>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</si>
  <si>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</si>
  <si>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</si>
  <si>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</si>
  <si>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</si>
  <si>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</si>
  <si>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</si>
  <si>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</si>
  <si>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</si>
  <si>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</si>
  <si>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</si>
  <si>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</si>
  <si>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</si>
  <si>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</si>
  <si>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</si>
  <si>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</si>
  <si>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</si>
  <si>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</si>
  <si>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</si>
  <si>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</si>
  <si>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</si>
  <si>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</si>
  <si>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</si>
  <si>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</si>
  <si>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</si>
  <si>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</si>
  <si>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</si>
  <si>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</si>
  <si>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</si>
  <si>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</si>
  <si>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</si>
  <si>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</si>
  <si>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</si>
  <si>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</si>
  <si>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</si>
  <si>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</si>
  <si>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</si>
  <si>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</si>
  <si>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</si>
  <si>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</si>
  <si>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</si>
  <si>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</si>
  <si>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</si>
  <si>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</si>
  <si>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</si>
  <si>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</si>
  <si>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</si>
  <si>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</si>
  <si>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</si>
  <si>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</si>
  <si>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</si>
  <si>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</si>
  <si>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</si>
  <si>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</si>
  <si>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</si>
  <si>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</si>
  <si>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</si>
  <si>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</si>
  <si>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</si>
  <si>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</si>
  <si>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</si>
  <si>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</si>
  <si>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</si>
  <si>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</si>
  <si>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</si>
  <si>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</si>
  <si>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</si>
  <si>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</si>
  <si>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</si>
  <si>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</si>
  <si>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</si>
  <si>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</si>
  <si>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</si>
  <si>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</si>
  <si>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</si>
  <si>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</si>
  <si>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</si>
  <si>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</si>
  <si>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</si>
  <si>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</si>
  <si>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</si>
  <si>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</si>
  <si>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</si>
  <si>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</si>
  <si>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</si>
  <si>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</si>
  <si>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</si>
  <si>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</si>
  <si>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</si>
  <si>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</si>
  <si>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</si>
  <si>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</si>
  <si>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</si>
  <si>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</si>
  <si>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</si>
  <si>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</si>
  <si>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</si>
  <si>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</si>
  <si>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</si>
  <si>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</si>
  <si>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</si>
  <si>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</si>
  <si>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</si>
  <si>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</si>
  <si>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</si>
  <si>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</si>
  <si>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</si>
  <si>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</si>
  <si>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</si>
  <si>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</si>
  <si>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</si>
  <si>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</si>
  <si>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</si>
  <si>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</si>
  <si>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</si>
  <si>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</si>
  <si>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</si>
  <si>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</si>
  <si>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</si>
  <si>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</si>
  <si>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</si>
  <si>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</si>
  <si>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</si>
  <si>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</si>
  <si>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</si>
  <si>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</si>
  <si>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</si>
  <si>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</si>
  <si>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</si>
  <si>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</si>
  <si>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</si>
  <si>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</si>
  <si>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</si>
  <si>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</si>
  <si>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</si>
  <si>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</si>
  <si>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</si>
  <si>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</si>
  <si>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</si>
  <si>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</si>
  <si>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</si>
  <si>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</si>
  <si>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</si>
  <si>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</si>
  <si>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</si>
  <si>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</si>
  <si>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</si>
  <si>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</si>
  <si>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</si>
  <si>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</si>
  <si>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</si>
  <si>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</si>
  <si>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</si>
  <si>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</si>
  <si>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</si>
  <si>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</si>
  <si>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</si>
  <si>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</si>
  <si>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</si>
  <si>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</si>
  <si>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</si>
  <si>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</si>
  <si>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</si>
  <si>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</si>
  <si>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</si>
  <si>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</si>
  <si>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</si>
  <si>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</si>
  <si>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</si>
  <si>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</si>
  <si>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</si>
  <si>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</si>
  <si>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</si>
  <si>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</si>
  <si>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</si>
  <si>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</si>
  <si>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</si>
  <si>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</si>
  <si>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</si>
  <si>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</si>
  <si>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</si>
  <si>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</si>
  <si>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</si>
  <si>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</si>
  <si>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</si>
  <si>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</si>
  <si>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</si>
  <si>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</si>
  <si>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</si>
  <si>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</si>
  <si>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</si>
  <si>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</si>
  <si>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</si>
  <si>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</si>
  <si>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</si>
  <si>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</si>
  <si>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</si>
  <si>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</si>
  <si>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</si>
  <si>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</si>
  <si>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</si>
  <si>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</si>
  <si>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</si>
  <si>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</si>
  <si>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</si>
  <si>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</si>
  <si>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</si>
  <si>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</si>
  <si>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</si>
  <si>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</si>
  <si>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</si>
  <si>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</si>
  <si>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</si>
  <si>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</si>
  <si>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</si>
  <si>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</si>
  <si>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</si>
  <si>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</si>
  <si>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</si>
  <si>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</si>
  <si>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</si>
  <si>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</si>
  <si>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</si>
  <si>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</si>
  <si>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</si>
  <si>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</si>
  <si>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</si>
  <si>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</si>
  <si>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</si>
  <si>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</si>
  <si>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</si>
  <si>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</si>
  <si>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</si>
  <si>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</si>
  <si>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</si>
  <si>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</si>
  <si>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</si>
  <si>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</si>
  <si>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</si>
  <si>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</si>
  <si>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</si>
  <si>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</si>
  <si>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</si>
  <si>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</si>
  <si>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</si>
  <si>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</si>
  <si>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</si>
  <si>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</si>
  <si>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</si>
  <si>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</si>
  <si>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</si>
  <si>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</si>
  <si>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</si>
  <si>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</si>
  <si>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</si>
  <si>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</si>
  <si>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</si>
  <si>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</si>
  <si>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</si>
  <si>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</si>
  <si>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</si>
  <si>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</si>
  <si>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</si>
  <si>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</si>
  <si>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</si>
  <si>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</si>
  <si>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</si>
  <si>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</si>
  <si>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</si>
  <si>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</si>
  <si>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</si>
  <si>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</si>
  <si>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</si>
  <si>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</si>
  <si>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</si>
  <si>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</si>
  <si>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</si>
  <si>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</si>
  <si>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</si>
  <si>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</si>
  <si>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</si>
  <si>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</si>
  <si>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</si>
  <si>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</si>
  <si>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</si>
  <si>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</si>
  <si>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</si>
  <si>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</si>
  <si>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</si>
  <si>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</si>
  <si>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</si>
  <si>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</si>
  <si>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</si>
  <si>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</si>
  <si>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</si>
  <si>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</si>
  <si>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</si>
  <si>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</si>
  <si>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</si>
  <si>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</si>
  <si>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</si>
  <si>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</si>
  <si>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</si>
  <si>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</si>
  <si>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</si>
  <si>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</si>
  <si>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</si>
  <si>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</si>
  <si>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</si>
  <si>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</si>
  <si>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</si>
  <si>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</si>
  <si>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</si>
  <si>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</si>
  <si>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</si>
  <si>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</si>
  <si>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</si>
  <si>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</si>
  <si>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</si>
  <si>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</si>
  <si>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</si>
  <si>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</si>
  <si>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</si>
  <si>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</si>
  <si>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</si>
  <si>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</si>
  <si>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</si>
  <si>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</si>
  <si>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</si>
  <si>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</si>
  <si>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</si>
  <si>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</si>
  <si>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</si>
  <si>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</si>
  <si>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</si>
  <si>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</si>
  <si>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</si>
  <si>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</si>
  <si>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</si>
  <si>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</si>
  <si>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</si>
  <si>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</si>
  <si>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</si>
  <si>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</si>
  <si>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</si>
  <si>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</si>
  <si>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</si>
  <si>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</si>
  <si>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</si>
  <si>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</si>
  <si>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General Financial Condition</t>
  </si>
  <si>
    <t>Ending Balance as % of Total Revenue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</si>
  <si>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</si>
  <si>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</si>
  <si>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</si>
  <si>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</si>
  <si>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</si>
  <si>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</si>
  <si>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</si>
  <si>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</si>
  <si>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</si>
  <si>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</si>
  <si>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</si>
  <si>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</si>
  <si>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</si>
  <si>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</si>
  <si>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</si>
  <si>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</si>
  <si>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</si>
  <si>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</si>
  <si>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</si>
  <si>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</si>
  <si>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</si>
  <si>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</si>
  <si>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</si>
  <si>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</si>
  <si>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</si>
  <si>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</si>
  <si>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</si>
  <si>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</si>
  <si>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</si>
  <si>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</si>
  <si>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</si>
  <si>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</si>
  <si>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</si>
  <si>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</si>
  <si>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</si>
  <si>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</si>
  <si>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</si>
  <si>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</si>
  <si>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</si>
  <si>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</si>
  <si>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</si>
  <si>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</si>
  <si>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</si>
  <si>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</si>
  <si>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</si>
  <si>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</si>
  <si>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</si>
  <si>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</si>
  <si>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</si>
  <si>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</si>
  <si>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</si>
  <si>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</si>
  <si>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</si>
  <si>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</si>
  <si>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</si>
  <si>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</si>
  <si>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</si>
  <si>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</si>
  <si>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</si>
  <si>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</si>
  <si>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</si>
  <si>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</si>
  <si>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</si>
  <si>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</si>
  <si>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</si>
  <si>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</si>
  <si>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</si>
  <si>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</si>
  <si>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</si>
  <si>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</si>
  <si>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</si>
  <si>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</si>
  <si>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</si>
  <si>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</si>
  <si>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</si>
  <si>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</si>
  <si>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</si>
  <si>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</si>
  <si>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</si>
  <si>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</si>
  <si>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</si>
  <si>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</si>
  <si>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</si>
  <si>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</si>
  <si>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</si>
  <si>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</si>
  <si>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</si>
  <si>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</si>
  <si>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</si>
  <si>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</si>
  <si>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</si>
  <si>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</si>
  <si>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</si>
  <si>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</si>
  <si>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</si>
  <si>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</si>
  <si>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</si>
  <si>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</si>
  <si>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</si>
  <si>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</si>
  <si>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</si>
  <si>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</si>
  <si>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</si>
  <si>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</si>
  <si>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</si>
  <si>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</si>
  <si>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</si>
  <si>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</si>
  <si>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</si>
  <si>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</si>
  <si>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</si>
  <si>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</si>
  <si>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</si>
  <si>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</si>
  <si>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</si>
  <si>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</si>
  <si>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</si>
  <si>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</si>
  <si>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</si>
  <si>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</si>
  <si>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</si>
  <si>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</si>
  <si>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</si>
  <si>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</si>
  <si>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</si>
  <si>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</si>
  <si>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Additional Weight (Econ Disadv percentage/state econ disadv average )*0.1  added to ADM (weighted value* Column 1)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</si>
  <si>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</si>
  <si>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</si>
  <si>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</si>
  <si>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</si>
  <si>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</si>
  <si>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</si>
  <si>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S3</t>
  </si>
  <si>
    <t>S1</t>
  </si>
  <si>
    <t>S3, H</t>
  </si>
  <si>
    <t>L1</t>
  </si>
  <si>
    <t/>
  </si>
  <si>
    <t>2022</t>
  </si>
  <si>
    <t>2023</t>
  </si>
  <si>
    <t>As reported on the district Local Report Card 2022</t>
  </si>
  <si>
    <t>School District Fiscal Benchmark Report FY2023</t>
  </si>
  <si>
    <t>General Financial Condition Actual FY23</t>
  </si>
  <si>
    <t>Property valuation per pupil (Tax Year 2021)</t>
  </si>
  <si>
    <t>Median Income (Tax Year 2021)</t>
  </si>
  <si>
    <t>Permanent improvement tax rate (Tax Year 2021)</t>
  </si>
  <si>
    <t>As reported on the district Local Report Card 2023</t>
  </si>
  <si>
    <t>FY20234Actual Line 6.01</t>
  </si>
  <si>
    <t>FY2024 Actual Line 10.01/  Line 1.07</t>
  </si>
  <si>
    <t>Line 10.01 FY2021 Actual- Line 10.01 FY2024 Actual</t>
  </si>
  <si>
    <t>FY2024 Actual Lines 4.01,4.02,4.03,4.05,4.055,4.06/ Line 1.07</t>
  </si>
  <si>
    <t>FY2024 Actual Line 3.010+3.020/  Line 1.07</t>
  </si>
  <si>
    <t>EMIS- 5 yr forecast, Oct FY24</t>
  </si>
  <si>
    <t>2024</t>
  </si>
  <si>
    <t>2023, TY 2021</t>
  </si>
  <si>
    <t>SOES June 2023</t>
  </si>
  <si>
    <t>Ada Exempted Village</t>
  </si>
  <si>
    <t>3 Stars</t>
  </si>
  <si>
    <t>Adams County Ohio Valley Local</t>
  </si>
  <si>
    <t>2 Stars</t>
  </si>
  <si>
    <t>Adena Local</t>
  </si>
  <si>
    <t>1 Star</t>
  </si>
  <si>
    <t>Akron City</t>
  </si>
  <si>
    <t>Alexander Local</t>
  </si>
  <si>
    <t>5 Stars</t>
  </si>
  <si>
    <t>Allen East Local</t>
  </si>
  <si>
    <t>Alliance City</t>
  </si>
  <si>
    <t>Amanda-Clearcreek Local</t>
  </si>
  <si>
    <t>Amherst Exempted Village</t>
  </si>
  <si>
    <t>4 Stars</t>
  </si>
  <si>
    <t>Anna Local</t>
  </si>
  <si>
    <t>Ansonia Local</t>
  </si>
  <si>
    <t>Anthony Wayne Local</t>
  </si>
  <si>
    <t>Antwerp Local</t>
  </si>
  <si>
    <t>Arcadia Local</t>
  </si>
  <si>
    <t>Arcanum-Butler Local</t>
  </si>
  <si>
    <t>Archbold-Area Local</t>
  </si>
  <si>
    <t>Arlington Local</t>
  </si>
  <si>
    <t>Ashland City</t>
  </si>
  <si>
    <t>Ashtabula Area City</t>
  </si>
  <si>
    <t>Athens City</t>
  </si>
  <si>
    <t>Aurora City</t>
  </si>
  <si>
    <t>Austintown Local Schools</t>
  </si>
  <si>
    <t>Avon Lake City</t>
  </si>
  <si>
    <t>Avon Local</t>
  </si>
  <si>
    <t>Ayersville Local</t>
  </si>
  <si>
    <t>Barberton City</t>
  </si>
  <si>
    <t>Barnesville Exempted Village</t>
  </si>
  <si>
    <t>Batavia Local</t>
  </si>
  <si>
    <t>Bath Local</t>
  </si>
  <si>
    <t>Bay Village City</t>
  </si>
  <si>
    <t>Beachwood City</t>
  </si>
  <si>
    <t>Beaver Local</t>
  </si>
  <si>
    <t>Beavercreek City</t>
  </si>
  <si>
    <t>Bedford City</t>
  </si>
  <si>
    <t>Bellaire Local</t>
  </si>
  <si>
    <t>Bellbrook-Sugarcreek Local</t>
  </si>
  <si>
    <t>Bellefontaine City</t>
  </si>
  <si>
    <t>Bellevue City</t>
  </si>
  <si>
    <t>Belpre City</t>
  </si>
  <si>
    <t>Benjamin Logan Local</t>
  </si>
  <si>
    <t>Benton Carroll Salem Local</t>
  </si>
  <si>
    <t>Berea City</t>
  </si>
  <si>
    <t>Berkshire Local</t>
  </si>
  <si>
    <t>Berne Union Local</t>
  </si>
  <si>
    <t>Bethel Local</t>
  </si>
  <si>
    <t>Bethel-Tate Local</t>
  </si>
  <si>
    <t>Bexley City</t>
  </si>
  <si>
    <t>Big Walnut Local</t>
  </si>
  <si>
    <t>Black River Local</t>
  </si>
  <si>
    <t>Blanchester Local</t>
  </si>
  <si>
    <t>Bloom-Carroll Local</t>
  </si>
  <si>
    <t>Bloomfield-Mespo Local</t>
  </si>
  <si>
    <t>Bloom-Vernon Local</t>
  </si>
  <si>
    <t>Bluffton Exempted Village</t>
  </si>
  <si>
    <t>Boardman Local</t>
  </si>
  <si>
    <t>Botkins Local</t>
  </si>
  <si>
    <t>Bowling Green City School District</t>
  </si>
  <si>
    <t>Bradford Exempted Village</t>
  </si>
  <si>
    <t>Brecksville-Broadview Heights City</t>
  </si>
  <si>
    <t>Bridgeport Exempted Village</t>
  </si>
  <si>
    <t>Bright Local</t>
  </si>
  <si>
    <t>Bristol Local</t>
  </si>
  <si>
    <t>Brookfield Local</t>
  </si>
  <si>
    <t>Brooklyn City</t>
  </si>
  <si>
    <t>Brookville Local</t>
  </si>
  <si>
    <t>Brown Local</t>
  </si>
  <si>
    <t>Brunswick City</t>
  </si>
  <si>
    <t>Bryan City</t>
  </si>
  <si>
    <t>Buckeye Central Local</t>
  </si>
  <si>
    <t>Buckeye Local</t>
  </si>
  <si>
    <t>Buckeye Valley Local</t>
  </si>
  <si>
    <t>Bucyrus City</t>
  </si>
  <si>
    <t>Caldwell Exempted Village</t>
  </si>
  <si>
    <t>Cambridge City</t>
  </si>
  <si>
    <t>Campbell City</t>
  </si>
  <si>
    <t>Canal Winchester Local</t>
  </si>
  <si>
    <t>Canfield Local</t>
  </si>
  <si>
    <t>Canton City</t>
  </si>
  <si>
    <t>Canton Local</t>
  </si>
  <si>
    <t>Cardinal Local</t>
  </si>
  <si>
    <t>Cardington-Lincoln Local</t>
  </si>
  <si>
    <t>Carey Exempted Village Schools</t>
  </si>
  <si>
    <t>Carlisle Local</t>
  </si>
  <si>
    <t>Carrollton Exempted Village</t>
  </si>
  <si>
    <t>Cedar Cliff Local</t>
  </si>
  <si>
    <t>Celina City</t>
  </si>
  <si>
    <t>Centerburg Local</t>
  </si>
  <si>
    <t>Centerville City</t>
  </si>
  <si>
    <t>Central Local</t>
  </si>
  <si>
    <t>Chagrin Falls Exempted Village</t>
  </si>
  <si>
    <t>Champion Local</t>
  </si>
  <si>
    <t>Chardon Local</t>
  </si>
  <si>
    <t>Chesapeake Union Exempted Village</t>
  </si>
  <si>
    <t>Chillicothe City</t>
  </si>
  <si>
    <t>Chippewa Local</t>
  </si>
  <si>
    <t>Cincinnati Public Schools</t>
  </si>
  <si>
    <t>Circleville City</t>
  </si>
  <si>
    <t>Clark-Shawnee Local</t>
  </si>
  <si>
    <t>Clay Local</t>
  </si>
  <si>
    <t>Claymont City</t>
  </si>
  <si>
    <t>Clear Fork Valley Local</t>
  </si>
  <si>
    <t>Clearview Local</t>
  </si>
  <si>
    <t>Clermont Northeastern Local</t>
  </si>
  <si>
    <t>Cleveland Heights-University Heights City</t>
  </si>
  <si>
    <t>Cleveland Municipal</t>
  </si>
  <si>
    <t>Clinton-Massie Local</t>
  </si>
  <si>
    <t>Cloverleaf Local</t>
  </si>
  <si>
    <t>Clyde-Green Springs Exempted Village</t>
  </si>
  <si>
    <t>Coldwater Exempted Village</t>
  </si>
  <si>
    <t>Colonel Crawford Local</t>
  </si>
  <si>
    <t>Columbia Local</t>
  </si>
  <si>
    <t>Columbiana Exempted Village</t>
  </si>
  <si>
    <t>Columbus City Schools District</t>
  </si>
  <si>
    <t>Columbus Grove Local</t>
  </si>
  <si>
    <t>Conneaut Area City</t>
  </si>
  <si>
    <t>Conotton Valley Union Local</t>
  </si>
  <si>
    <t>Continental Local</t>
  </si>
  <si>
    <t>Copley-Fairlawn City</t>
  </si>
  <si>
    <t>Cory-Rawson Local</t>
  </si>
  <si>
    <t>Coshocton City</t>
  </si>
  <si>
    <t>Coventry Local</t>
  </si>
  <si>
    <t>Covington Exempted Village</t>
  </si>
  <si>
    <t>Crestline Exempted Village</t>
  </si>
  <si>
    <t>Crestview Local</t>
  </si>
  <si>
    <t>Crestwood Local</t>
  </si>
  <si>
    <t>Crooksville Exempted Village</t>
  </si>
  <si>
    <t>Cuyahoga Falls City</t>
  </si>
  <si>
    <t>Cuyahoga Heights Local</t>
  </si>
  <si>
    <t>Dalton Local</t>
  </si>
  <si>
    <t>Danbury Local</t>
  </si>
  <si>
    <t>Danville Local</t>
  </si>
  <si>
    <t>Dawson-Bryant Local</t>
  </si>
  <si>
    <t>Dayton City</t>
  </si>
  <si>
    <t>Deer Park Community City</t>
  </si>
  <si>
    <t>Defiance City</t>
  </si>
  <si>
    <t>Delaware City</t>
  </si>
  <si>
    <t>Delphos City</t>
  </si>
  <si>
    <t>Dover City</t>
  </si>
  <si>
    <t>Dublin City</t>
  </si>
  <si>
    <t>East Cleveland City School District</t>
  </si>
  <si>
    <t>East Clinton Local</t>
  </si>
  <si>
    <t>East Guernsey Local</t>
  </si>
  <si>
    <t>East Holmes Local</t>
  </si>
  <si>
    <t>East Knox Local</t>
  </si>
  <si>
    <t>East Liverpool City</t>
  </si>
  <si>
    <t>East Muskingum Local</t>
  </si>
  <si>
    <t>East Palestine City</t>
  </si>
  <si>
    <t>Eastern Local</t>
  </si>
  <si>
    <t>Eastern Local School District</t>
  </si>
  <si>
    <t>Eastwood Local</t>
  </si>
  <si>
    <t>Eaton Community City</t>
  </si>
  <si>
    <t>Edgerton Local</t>
  </si>
  <si>
    <t>Edgewood City School District</t>
  </si>
  <si>
    <t>Edison Local</t>
  </si>
  <si>
    <t>Edison Local (formerly Berlin-Milan)</t>
  </si>
  <si>
    <t>Edon Northwest Local</t>
  </si>
  <si>
    <t>Elgin Local</t>
  </si>
  <si>
    <t>Elida Local</t>
  </si>
  <si>
    <t>Elmwood Local</t>
  </si>
  <si>
    <t>Elyria City Schools</t>
  </si>
  <si>
    <t>Euclid City</t>
  </si>
  <si>
    <t>Evergreen Local</t>
  </si>
  <si>
    <t>Fairbanks Local</t>
  </si>
  <si>
    <t>Fairborn City</t>
  </si>
  <si>
    <t>Fairfield City</t>
  </si>
  <si>
    <t>Fairfield Local</t>
  </si>
  <si>
    <t>Fairfield Union Local</t>
  </si>
  <si>
    <t>Fairland Local</t>
  </si>
  <si>
    <t>Fairlawn Local</t>
  </si>
  <si>
    <t>Fairless Local</t>
  </si>
  <si>
    <t>Fairport Harbor Exempted Village</t>
  </si>
  <si>
    <t>Fairview Park City</t>
  </si>
  <si>
    <t>Fayette Local</t>
  </si>
  <si>
    <t>Fayetteville-Perry Local</t>
  </si>
  <si>
    <t>Federal Hocking Local</t>
  </si>
  <si>
    <t>Felicity-Franklin Local</t>
  </si>
  <si>
    <t>Field Local</t>
  </si>
  <si>
    <t>Findlay City</t>
  </si>
  <si>
    <t>Finneytown Local</t>
  </si>
  <si>
    <t>Firelands Local</t>
  </si>
  <si>
    <t>Forest Hills Local</t>
  </si>
  <si>
    <t>Fort Frye Local</t>
  </si>
  <si>
    <t>Fort Loramie Local</t>
  </si>
  <si>
    <t>Fort Recovery Local</t>
  </si>
  <si>
    <t>Fostoria City</t>
  </si>
  <si>
    <t>Franklin City</t>
  </si>
  <si>
    <t>Franklin Local</t>
  </si>
  <si>
    <t>Franklin Monroe Local</t>
  </si>
  <si>
    <t>Fredericktown Local</t>
  </si>
  <si>
    <t>Fremont City</t>
  </si>
  <si>
    <t>Frontier Local</t>
  </si>
  <si>
    <t>Gahanna-Jefferson City</t>
  </si>
  <si>
    <t>Galion City</t>
  </si>
  <si>
    <t>Gallia County Local</t>
  </si>
  <si>
    <t>Gallipolis City</t>
  </si>
  <si>
    <t>Garaway Local</t>
  </si>
  <si>
    <t>Garfield Heights City Schools</t>
  </si>
  <si>
    <t>Geneva Area City</t>
  </si>
  <si>
    <t>Genoa Area Local</t>
  </si>
  <si>
    <t>Georgetown Exempted Village</t>
  </si>
  <si>
    <t>Gibsonburg Exempted Village</t>
  </si>
  <si>
    <t>Girard City School District</t>
  </si>
  <si>
    <t>Goshen Local</t>
  </si>
  <si>
    <t>Graham Local</t>
  </si>
  <si>
    <t>Grand Valley Local</t>
  </si>
  <si>
    <t>Grandview Heights Schools</t>
  </si>
  <si>
    <t>Granville Exempted Village</t>
  </si>
  <si>
    <t>Green Local</t>
  </si>
  <si>
    <t>Greeneview Local</t>
  </si>
  <si>
    <t>Greenfield Exempted Village</t>
  </si>
  <si>
    <t>Greenon Local</t>
  </si>
  <si>
    <t>Greenville City</t>
  </si>
  <si>
    <t>Groveport Madison Local</t>
  </si>
  <si>
    <t>Hamilton City</t>
  </si>
  <si>
    <t>Hamilton Local</t>
  </si>
  <si>
    <t>Hardin Northern Local</t>
  </si>
  <si>
    <t>Hardin-Houston Local</t>
  </si>
  <si>
    <t>Harrison Hills City</t>
  </si>
  <si>
    <t>Heath City</t>
  </si>
  <si>
    <t>Hicksville Exempted Village School District</t>
  </si>
  <si>
    <t>Highland Local</t>
  </si>
  <si>
    <t>Hilliard City</t>
  </si>
  <si>
    <t>Hillsboro City</t>
  </si>
  <si>
    <t>Hillsdale Local</t>
  </si>
  <si>
    <t>Holgate Local</t>
  </si>
  <si>
    <t>Hopewell-Loudon Local</t>
  </si>
  <si>
    <t>Howland Local</t>
  </si>
  <si>
    <t>Hubbard Exempted Village</t>
  </si>
  <si>
    <t>Huber Heights City</t>
  </si>
  <si>
    <t>Hudson City</t>
  </si>
  <si>
    <t>Huntington Local</t>
  </si>
  <si>
    <t>Huron City Schools</t>
  </si>
  <si>
    <t>Independence Local</t>
  </si>
  <si>
    <t>Indian Creek Local</t>
  </si>
  <si>
    <t>Indian Hill Exempted Village</t>
  </si>
  <si>
    <t>Indian Lake Local</t>
  </si>
  <si>
    <t>Indian Valley Local</t>
  </si>
  <si>
    <t>Ironton City School District</t>
  </si>
  <si>
    <t>Jackson Center Local</t>
  </si>
  <si>
    <t>Jackson City</t>
  </si>
  <si>
    <t>Jackson Local</t>
  </si>
  <si>
    <t>Jackson-Milton Local</t>
  </si>
  <si>
    <t>James A Garfield Local</t>
  </si>
  <si>
    <t>Jefferson Area Local</t>
  </si>
  <si>
    <t>Jefferson Local</t>
  </si>
  <si>
    <t>Jefferson Township Local</t>
  </si>
  <si>
    <t>Jennings Local</t>
  </si>
  <si>
    <t>Johnstown-Monroe Local</t>
  </si>
  <si>
    <t>Jonathan Alder Local</t>
  </si>
  <si>
    <t>Joseph Badger Local</t>
  </si>
  <si>
    <t>Kalida Local</t>
  </si>
  <si>
    <t>Kenston Local</t>
  </si>
  <si>
    <t>Kent City</t>
  </si>
  <si>
    <t>Kenton City</t>
  </si>
  <si>
    <t>Kettering City School District</t>
  </si>
  <si>
    <t>Keystone Local</t>
  </si>
  <si>
    <t>Kings Local</t>
  </si>
  <si>
    <t>Kirtland Local</t>
  </si>
  <si>
    <t>LaBrae Local</t>
  </si>
  <si>
    <t>Lake Local</t>
  </si>
  <si>
    <t>Lakeview Local</t>
  </si>
  <si>
    <t>Lakewood City</t>
  </si>
  <si>
    <t>Lakewood Local</t>
  </si>
  <si>
    <t>Lakota Local</t>
  </si>
  <si>
    <t>Lancaster City</t>
  </si>
  <si>
    <t>Lebanon City</t>
  </si>
  <si>
    <t>Leetonia Exempted Village School District</t>
  </si>
  <si>
    <t>Leipsic Local</t>
  </si>
  <si>
    <t>Lexington Local</t>
  </si>
  <si>
    <t>Liberty Center Local</t>
  </si>
  <si>
    <t>Liberty Local</t>
  </si>
  <si>
    <t>Liberty Union-Thurston Local</t>
  </si>
  <si>
    <t>Liberty-Benton Local</t>
  </si>
  <si>
    <t>Licking Heights Local</t>
  </si>
  <si>
    <t>Licking Valley Local</t>
  </si>
  <si>
    <t>Lima City</t>
  </si>
  <si>
    <t>Lincolnview Local</t>
  </si>
  <si>
    <t>Lisbon Exempted Village</t>
  </si>
  <si>
    <t>Little Miami Local</t>
  </si>
  <si>
    <t>Lockland Local</t>
  </si>
  <si>
    <t>Logan Elm Local</t>
  </si>
  <si>
    <t>Logan-Hocking Local</t>
  </si>
  <si>
    <t>London City</t>
  </si>
  <si>
    <t>Lorain City</t>
  </si>
  <si>
    <t>Lordstown Local</t>
  </si>
  <si>
    <t>Loudonville-Perrysville Exempted Village</t>
  </si>
  <si>
    <t>Louisville City</t>
  </si>
  <si>
    <t>Loveland City</t>
  </si>
  <si>
    <t>Lowellville Local</t>
  </si>
  <si>
    <t>Lucas Local</t>
  </si>
  <si>
    <t>Lynchburg-Clay Local</t>
  </si>
  <si>
    <t>Mad River Local</t>
  </si>
  <si>
    <t>Madeira City</t>
  </si>
  <si>
    <t>Madison Local</t>
  </si>
  <si>
    <t>Madison-Plains Local</t>
  </si>
  <si>
    <t>Manchester Local</t>
  </si>
  <si>
    <t>Mansfield City</t>
  </si>
  <si>
    <t>Maple Heights City</t>
  </si>
  <si>
    <t>Mapleton Local</t>
  </si>
  <si>
    <t>Maplewood Local</t>
  </si>
  <si>
    <t>Margaretta Local</t>
  </si>
  <si>
    <t>Mariemont City</t>
  </si>
  <si>
    <t>Marietta City</t>
  </si>
  <si>
    <t>Marion City</t>
  </si>
  <si>
    <t>Marion Local</t>
  </si>
  <si>
    <t>Marlington Local</t>
  </si>
  <si>
    <t>Martins Ferry City</t>
  </si>
  <si>
    <t>Marysville Exempted Village</t>
  </si>
  <si>
    <t>Mason City</t>
  </si>
  <si>
    <t>Massillon City</t>
  </si>
  <si>
    <t>Mathews Local</t>
  </si>
  <si>
    <t>Maumee City</t>
  </si>
  <si>
    <t>Mayfield City</t>
  </si>
  <si>
    <t>Maysville Local</t>
  </si>
  <si>
    <t>McComb Local</t>
  </si>
  <si>
    <t>McDonald Local</t>
  </si>
  <si>
    <t>Mechanicsburg Exempted Village</t>
  </si>
  <si>
    <t>Medina City SD</t>
  </si>
  <si>
    <t>Meigs Local</t>
  </si>
  <si>
    <t>Mentor Exempted Village</t>
  </si>
  <si>
    <t>Miami East Local</t>
  </si>
  <si>
    <t>Miami Trace Local</t>
  </si>
  <si>
    <t>Miamisburg City</t>
  </si>
  <si>
    <t>Middletown City</t>
  </si>
  <si>
    <t>Midview Local</t>
  </si>
  <si>
    <t>Milford Exempted Village</t>
  </si>
  <si>
    <t>Millcreek-West Unity Local</t>
  </si>
  <si>
    <t>Miller City-New Cleveland Local</t>
  </si>
  <si>
    <t>Milton-Union Exempted Village</t>
  </si>
  <si>
    <t>Minerva Local</t>
  </si>
  <si>
    <t>Minford Local</t>
  </si>
  <si>
    <t>Minster Local</t>
  </si>
  <si>
    <t>Mississinawa Valley Local</t>
  </si>
  <si>
    <t>Mogadore Local</t>
  </si>
  <si>
    <t>Mohawk Local</t>
  </si>
  <si>
    <t>Monroe Local</t>
  </si>
  <si>
    <t>Monroeville Local</t>
  </si>
  <si>
    <t>Montpelier Exempted Village</t>
  </si>
  <si>
    <t>Morgan Local</t>
  </si>
  <si>
    <t>Mount Gilead Exempted Village</t>
  </si>
  <si>
    <t>Mount Vernon City</t>
  </si>
  <si>
    <t>Mt Healthy City</t>
  </si>
  <si>
    <t>Napoleon Area City</t>
  </si>
  <si>
    <t>National Trail Local</t>
  </si>
  <si>
    <t>Nelsonville-York City</t>
  </si>
  <si>
    <t>New Albany-Plain Local</t>
  </si>
  <si>
    <t>New Boston Local</t>
  </si>
  <si>
    <t>New Bremen Local</t>
  </si>
  <si>
    <t>New Knoxville Local</t>
  </si>
  <si>
    <t>New Lebanon Local School District</t>
  </si>
  <si>
    <t>New Lexington School District</t>
  </si>
  <si>
    <t>New London Local</t>
  </si>
  <si>
    <t>New Miami Local</t>
  </si>
  <si>
    <t>New Philadelphia City</t>
  </si>
  <si>
    <t>New Richmond Exempted Village</t>
  </si>
  <si>
    <t>New Riegel Local</t>
  </si>
  <si>
    <t>Newark City</t>
  </si>
  <si>
    <t>Newcomerstown Exempted Village</t>
  </si>
  <si>
    <t>Newton Falls Exempted Village</t>
  </si>
  <si>
    <t>Newton Local</t>
  </si>
  <si>
    <t>Niles City</t>
  </si>
  <si>
    <t>Noble Local</t>
  </si>
  <si>
    <t>Nordonia Hills City</t>
  </si>
  <si>
    <t>North Baltimore Local</t>
  </si>
  <si>
    <t>North Canton City</t>
  </si>
  <si>
    <t>North Central Local</t>
  </si>
  <si>
    <t>North College Hill City</t>
  </si>
  <si>
    <t>North Fork Local</t>
  </si>
  <si>
    <t>North Olmsted City</t>
  </si>
  <si>
    <t>North Ridgeville City</t>
  </si>
  <si>
    <t>North Royalton City</t>
  </si>
  <si>
    <t>North Union Local School District</t>
  </si>
  <si>
    <t>Northeastern Local</t>
  </si>
  <si>
    <t>Northern Local</t>
  </si>
  <si>
    <t>Northmont City</t>
  </si>
  <si>
    <t>Northmor Local</t>
  </si>
  <si>
    <t>Northridge Local</t>
  </si>
  <si>
    <t>Northwest Local</t>
  </si>
  <si>
    <t>Northwestern Local</t>
  </si>
  <si>
    <t>Northwood Local Schools</t>
  </si>
  <si>
    <t>Norton City</t>
  </si>
  <si>
    <t>Norwalk City</t>
  </si>
  <si>
    <t>Norwayne Local</t>
  </si>
  <si>
    <t>Norwood City</t>
  </si>
  <si>
    <t>Oak Hill Union Local</t>
  </si>
  <si>
    <t>Oak Hills Local</t>
  </si>
  <si>
    <t>Oakwood City</t>
  </si>
  <si>
    <t>Oberlin City Schools</t>
  </si>
  <si>
    <t>Old Fort Local</t>
  </si>
  <si>
    <t>Olentangy Local</t>
  </si>
  <si>
    <t>Olmsted Falls City</t>
  </si>
  <si>
    <t>Ontario Local</t>
  </si>
  <si>
    <t>Orange City</t>
  </si>
  <si>
    <t>Oregon City</t>
  </si>
  <si>
    <t>Orrville City</t>
  </si>
  <si>
    <t>Osnaburg Local</t>
  </si>
  <si>
    <t>Otsego Local</t>
  </si>
  <si>
    <t>Ottawa Hills Local</t>
  </si>
  <si>
    <t>Ottawa-Glandorf Local</t>
  </si>
  <si>
    <t>Ottoville Local</t>
  </si>
  <si>
    <t>Painesville City Local</t>
  </si>
  <si>
    <t>Paint Valley Local</t>
  </si>
  <si>
    <t>Pandora-Gilboa Local</t>
  </si>
  <si>
    <t>Parkway Local</t>
  </si>
  <si>
    <t>Parma City</t>
  </si>
  <si>
    <t>Patrick Henry Local</t>
  </si>
  <si>
    <t>Paulding Exempted Village</t>
  </si>
  <si>
    <t>Perkins Local</t>
  </si>
  <si>
    <t>Perry Local</t>
  </si>
  <si>
    <t>Perrysburg Exempted Village</t>
  </si>
  <si>
    <t>Pettisville Local</t>
  </si>
  <si>
    <t>Pickerington Local</t>
  </si>
  <si>
    <t>Pike-Delta-York Local</t>
  </si>
  <si>
    <t>Piqua City</t>
  </si>
  <si>
    <t>Plain Local</t>
  </si>
  <si>
    <t>Pleasant Local</t>
  </si>
  <si>
    <t>Plymouth-Shiloh Local</t>
  </si>
  <si>
    <t>Poland Local</t>
  </si>
  <si>
    <t>Port Clinton City</t>
  </si>
  <si>
    <t>Portsmouth City</t>
  </si>
  <si>
    <t>Preble Shawnee Local</t>
  </si>
  <si>
    <t>Princeton City</t>
  </si>
  <si>
    <t>Pymatuning Valley Local</t>
  </si>
  <si>
    <t>Ravenna City</t>
  </si>
  <si>
    <t>Reading Community City</t>
  </si>
  <si>
    <t>Revere Local</t>
  </si>
  <si>
    <t>Reynoldsburg City</t>
  </si>
  <si>
    <t>Richmond Heights Local</t>
  </si>
  <si>
    <t>Ridgedale Local</t>
  </si>
  <si>
    <t>Ridgemont Local</t>
  </si>
  <si>
    <t>Ridgewood Local</t>
  </si>
  <si>
    <t>Ripley-Union-Lewis-Huntington Local</t>
  </si>
  <si>
    <t>Rittman Exempted Village</t>
  </si>
  <si>
    <t>River Valley Local</t>
  </si>
  <si>
    <t>River View Local</t>
  </si>
  <si>
    <t>Riverdale Local</t>
  </si>
  <si>
    <t>Riverside Local</t>
  </si>
  <si>
    <t>Rock Hill Local</t>
  </si>
  <si>
    <t>Rocky River City</t>
  </si>
  <si>
    <t>Rolling Hills Local</t>
  </si>
  <si>
    <t>Rootstown Local</t>
  </si>
  <si>
    <t>Ross Local</t>
  </si>
  <si>
    <t>Rossford Exempted Village</t>
  </si>
  <si>
    <t>Russia Local</t>
  </si>
  <si>
    <t>Salem City</t>
  </si>
  <si>
    <t>Sandusky City</t>
  </si>
  <si>
    <t>Sandy Valley Local</t>
  </si>
  <si>
    <t>Scioto Valley Local</t>
  </si>
  <si>
    <t>Sebring Local</t>
  </si>
  <si>
    <t>Seneca East Local</t>
  </si>
  <si>
    <t>Shadyside Local</t>
  </si>
  <si>
    <t>Shaker Heights City</t>
  </si>
  <si>
    <t>Shawnee Local</t>
  </si>
  <si>
    <t>Sheffield-Sheffield Lake City</t>
  </si>
  <si>
    <t>Shelby City</t>
  </si>
  <si>
    <t>Sidney City</t>
  </si>
  <si>
    <t>Solon City</t>
  </si>
  <si>
    <t>South Central Local</t>
  </si>
  <si>
    <t>South Euclid-Lyndhurst City</t>
  </si>
  <si>
    <t>South Point Local</t>
  </si>
  <si>
    <t>South Range Local</t>
  </si>
  <si>
    <t>Southeast Local</t>
  </si>
  <si>
    <t>Southeastern Local</t>
  </si>
  <si>
    <t>Southern Local</t>
  </si>
  <si>
    <t>Southington Local</t>
  </si>
  <si>
    <t>Southwest Licking Local</t>
  </si>
  <si>
    <t>Southwest Local</t>
  </si>
  <si>
    <t>South-Western City</t>
  </si>
  <si>
    <t>Spencerville Local</t>
  </si>
  <si>
    <t>Springboro Community City</t>
  </si>
  <si>
    <t>Springfield City School District</t>
  </si>
  <si>
    <t>Springfield Local</t>
  </si>
  <si>
    <t>St Bernard-Elmwood Place City</t>
  </si>
  <si>
    <t>St Clairsville-Richland City</t>
  </si>
  <si>
    <t>St Henry Consolidated Local</t>
  </si>
  <si>
    <t>St Marys City</t>
  </si>
  <si>
    <t>Steubenville City</t>
  </si>
  <si>
    <t>Stow-Munroe Falls City School District</t>
  </si>
  <si>
    <t>Strasburg-Franklin Local</t>
  </si>
  <si>
    <t>Streetsboro City</t>
  </si>
  <si>
    <t>Strongsville City</t>
  </si>
  <si>
    <t>Struthers City</t>
  </si>
  <si>
    <t>Stryker Local</t>
  </si>
  <si>
    <t>Swanton Local</t>
  </si>
  <si>
    <t>Switzerland of Ohio Local</t>
  </si>
  <si>
    <t>Sycamore Community City</t>
  </si>
  <si>
    <t>Sylvania Schools</t>
  </si>
  <si>
    <t>Symmes Valley Local</t>
  </si>
  <si>
    <t>Talawanda City</t>
  </si>
  <si>
    <t>Tallmadge City</t>
  </si>
  <si>
    <t>Teays Valley Local</t>
  </si>
  <si>
    <t>Tecumseh Local</t>
  </si>
  <si>
    <t>Three Rivers Local</t>
  </si>
  <si>
    <t>Tiffin City Schools</t>
  </si>
  <si>
    <t>Tipp City Exempted Village</t>
  </si>
  <si>
    <t>Toledo City</t>
  </si>
  <si>
    <t>Toronto City</t>
  </si>
  <si>
    <t>Triad Local</t>
  </si>
  <si>
    <t>Tri-County North Local</t>
  </si>
  <si>
    <t>Trimble Local</t>
  </si>
  <si>
    <t>Tri-Valley Local</t>
  </si>
  <si>
    <t>Tri-Village Local</t>
  </si>
  <si>
    <t>Triway Local</t>
  </si>
  <si>
    <t>Trotwood-Madison City</t>
  </si>
  <si>
    <t>Troy City</t>
  </si>
  <si>
    <t>Tuscarawas Valley Local</t>
  </si>
  <si>
    <t>Tuslaw Local</t>
  </si>
  <si>
    <t>Twin Valley Community Local</t>
  </si>
  <si>
    <t>Twinsburg City</t>
  </si>
  <si>
    <t>Union Local</t>
  </si>
  <si>
    <t>Union-Scioto Local</t>
  </si>
  <si>
    <t>United Local</t>
  </si>
  <si>
    <t>Upper Arlington City</t>
  </si>
  <si>
    <t>Upper Sandusky Exempted Village</t>
  </si>
  <si>
    <t>Upper Scioto Valley Local</t>
  </si>
  <si>
    <t>Urbana City</t>
  </si>
  <si>
    <t>Valley Local</t>
  </si>
  <si>
    <t>Valley View Local</t>
  </si>
  <si>
    <t>Van Buren Local</t>
  </si>
  <si>
    <t>Van Wert City</t>
  </si>
  <si>
    <t>Vandalia-Butler City</t>
  </si>
  <si>
    <t>Vanlue Local</t>
  </si>
  <si>
    <t>Vermilion Local</t>
  </si>
  <si>
    <t>Versailles Exempted Village</t>
  </si>
  <si>
    <t>Vinton County Local</t>
  </si>
  <si>
    <t>Wadsworth City</t>
  </si>
  <si>
    <t>Walnut Township Local</t>
  </si>
  <si>
    <t>Wapakoneta City</t>
  </si>
  <si>
    <t>Warren City</t>
  </si>
  <si>
    <t>Warren Local</t>
  </si>
  <si>
    <t>Warrensville Heights City</t>
  </si>
  <si>
    <t>Washington Court House City</t>
  </si>
  <si>
    <t>Washington Local</t>
  </si>
  <si>
    <t>Washington-Nile Local</t>
  </si>
  <si>
    <t>Waterloo Local</t>
  </si>
  <si>
    <t>Wauseon Exempted Village</t>
  </si>
  <si>
    <t>Waverly City</t>
  </si>
  <si>
    <t>Wayne Local</t>
  </si>
  <si>
    <t>Wayne Trace Local</t>
  </si>
  <si>
    <t>Waynesfield-Goshen Local</t>
  </si>
  <si>
    <t>Weathersfield Local</t>
  </si>
  <si>
    <t>Wellington Exempted Village</t>
  </si>
  <si>
    <t>Wellston City</t>
  </si>
  <si>
    <t>Wellsville Local</t>
  </si>
  <si>
    <t>West Branch Local</t>
  </si>
  <si>
    <t>West Carrollton City</t>
  </si>
  <si>
    <t>West Clermont Local</t>
  </si>
  <si>
    <t>West Geauga Local</t>
  </si>
  <si>
    <t>West Holmes Local</t>
  </si>
  <si>
    <t>West Liberty-Salem Local</t>
  </si>
  <si>
    <t>West Muskingum Local</t>
  </si>
  <si>
    <t>Western Brown Local</t>
  </si>
  <si>
    <t>Western Local</t>
  </si>
  <si>
    <t>Western Reserve Local</t>
  </si>
  <si>
    <t>Westerville City</t>
  </si>
  <si>
    <t>Westfall Local</t>
  </si>
  <si>
    <t>Westlake City</t>
  </si>
  <si>
    <t>Wheelersburg Local</t>
  </si>
  <si>
    <t>Whitehall City</t>
  </si>
  <si>
    <t>Wickliffe City</t>
  </si>
  <si>
    <t>Willard City</t>
  </si>
  <si>
    <t>Williamsburg Local</t>
  </si>
  <si>
    <t>Willoughby-Eastlake City</t>
  </si>
  <si>
    <t>Wilmington City</t>
  </si>
  <si>
    <t>Windham Exempted Village</t>
  </si>
  <si>
    <t>Winton Woods City</t>
  </si>
  <si>
    <t>Wolf Creek Local</t>
  </si>
  <si>
    <t>Woodmore Local</t>
  </si>
  <si>
    <t>Woodridge Local</t>
  </si>
  <si>
    <t>Wooster City</t>
  </si>
  <si>
    <t>Worthington City</t>
  </si>
  <si>
    <t>Wynford Local</t>
  </si>
  <si>
    <t>Wyoming City</t>
  </si>
  <si>
    <t>Xenia Community City</t>
  </si>
  <si>
    <t>Yellow Springs Exempted Village</t>
  </si>
  <si>
    <t>Youngstown City</t>
  </si>
  <si>
    <t>Zane Trace Local</t>
  </si>
  <si>
    <t>Zanesville City</t>
  </si>
  <si>
    <t>Total Year-End ADM FY23</t>
  </si>
  <si>
    <t>Total Weighted EFM ADM FY23</t>
  </si>
  <si>
    <t>perm_improv_23</t>
  </si>
  <si>
    <t>Total_EFM_ADM_FY23</t>
  </si>
  <si>
    <t>Value Added Composite Score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</si>
</sst>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  <numFmt numFmtId="170" formatCode="[$$-409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51">
    <xf numFmtId="0" fontId="0" fillId="0" borderId="0" xfId="0"/>
    <xf numFmtId="0" fontId="0" fillId="2" borderId="0" xfId="0" applyFill="1"/>
    <xf numFmtId="0" fontId="6" fillId="2" borderId="1" xfId="3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Alignment="1" applyProtection="1">
      <alignment horizontal="center"/>
      <protection hidden="1"/>
    </xf>
    <xf numFmtId="166" fontId="6" fillId="2" borderId="0" xfId="3" applyNumberFormat="1" applyFont="1" applyFill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Font="1"/>
    <xf numFmtId="0" fontId="1" fillId="0" borderId="0" xfId="4" applyFont="1"/>
    <xf numFmtId="0" fontId="5" fillId="2" borderId="0" xfId="3" applyFont="1" applyFill="1" applyAlignment="1" applyProtection="1">
      <alignment horizontal="right" vertical="center"/>
      <protection locked="0" hidden="1"/>
    </xf>
    <xf numFmtId="0" fontId="1" fillId="2" borderId="0" xfId="3" applyFill="1" applyAlignment="1" applyProtection="1">
      <alignment horizontal="center" vertical="center"/>
      <protection locked="0" hidden="1"/>
    </xf>
    <xf numFmtId="0" fontId="7" fillId="2" borderId="0" xfId="3" applyFont="1" applyFill="1" applyProtection="1">
      <protection hidden="1"/>
    </xf>
    <xf numFmtId="0" fontId="1" fillId="2" borderId="0" xfId="3" applyFill="1" applyProtection="1">
      <protection hidden="1"/>
    </xf>
    <xf numFmtId="0" fontId="6" fillId="2" borderId="0" xfId="3" applyFont="1" applyFill="1" applyProtection="1">
      <protection hidden="1"/>
    </xf>
    <xf numFmtId="0" fontId="5" fillId="2" borderId="0" xfId="3" applyFont="1" applyFill="1" applyProtection="1">
      <protection hidden="1"/>
    </xf>
    <xf numFmtId="0" fontId="8" fillId="2" borderId="0" xfId="3" applyFont="1" applyFill="1" applyProtection="1">
      <protection hidden="1"/>
    </xf>
    <xf numFmtId="0" fontId="1" fillId="0" borderId="0" xfId="0" quotePrefix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ill="1" applyAlignment="1">
      <alignment vertical="center"/>
    </xf>
    <xf numFmtId="0" fontId="11" fillId="2" borderId="0" xfId="2" applyFill="1" applyAlignment="1" applyProtection="1">
      <alignment vertical="center"/>
    </xf>
    <xf numFmtId="0" fontId="1" fillId="2" borderId="0" xfId="3" applyFill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/>
    <xf numFmtId="0" fontId="7" fillId="2" borderId="0" xfId="3" applyFont="1" applyFill="1" applyAlignment="1">
      <alignment horizontal="center"/>
    </xf>
    <xf numFmtId="0" fontId="1" fillId="2" borderId="1" xfId="3" applyFill="1" applyBorder="1"/>
    <xf numFmtId="49" fontId="1" fillId="2" borderId="1" xfId="3" applyNumberFormat="1" applyFill="1" applyBorder="1"/>
    <xf numFmtId="49" fontId="1" fillId="2" borderId="0" xfId="3" applyNumberFormat="1" applyFill="1"/>
    <xf numFmtId="49" fontId="7" fillId="2" borderId="0" xfId="3" applyNumberFormat="1" applyFont="1" applyFill="1" applyAlignment="1">
      <alignment horizontal="center"/>
    </xf>
    <xf numFmtId="49" fontId="7" fillId="2" borderId="0" xfId="3" applyNumberFormat="1" applyFont="1" applyFill="1"/>
    <xf numFmtId="49" fontId="1" fillId="2" borderId="1" xfId="3" applyNumberFormat="1" applyFill="1" applyBorder="1" applyAlignment="1">
      <alignment horizontal="center"/>
    </xf>
    <xf numFmtId="0" fontId="1" fillId="2" borderId="1" xfId="3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5" xfId="3" applyFill="1" applyBorder="1"/>
    <xf numFmtId="0" fontId="1" fillId="2" borderId="6" xfId="3" applyFill="1" applyBorder="1"/>
    <xf numFmtId="0" fontId="1" fillId="2" borderId="1" xfId="3" applyFill="1" applyBorder="1" applyAlignment="1">
      <alignment vertical="center" wrapText="1"/>
    </xf>
    <xf numFmtId="0" fontId="8" fillId="2" borderId="1" xfId="3" applyFont="1" applyFill="1" applyBorder="1"/>
    <xf numFmtId="0" fontId="1" fillId="2" borderId="1" xfId="3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ill="1" applyBorder="1"/>
    <xf numFmtId="0" fontId="8" fillId="2" borderId="0" xfId="3" applyFont="1" applyFill="1"/>
    <xf numFmtId="49" fontId="8" fillId="2" borderId="1" xfId="3" applyNumberFormat="1" applyFont="1" applyFill="1" applyBorder="1"/>
    <xf numFmtId="49" fontId="1" fillId="2" borderId="0" xfId="3" applyNumberFormat="1" applyFill="1" applyAlignment="1">
      <alignment horizontal="center"/>
    </xf>
    <xf numFmtId="0" fontId="1" fillId="2" borderId="0" xfId="3" applyFill="1" applyAlignment="1">
      <alignment horizontal="center"/>
    </xf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/>
    <xf numFmtId="0" fontId="1" fillId="0" borderId="0" xfId="6" applyFont="1"/>
    <xf numFmtId="0" fontId="1" fillId="0" borderId="0" xfId="6" applyFont="1" applyAlignment="1">
      <alignment vertical="center" wrapText="1"/>
    </xf>
    <xf numFmtId="0" fontId="1" fillId="0" borderId="0" xfId="6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" fillId="0" borderId="0" xfId="3" applyNumberFormat="1"/>
    <xf numFmtId="2" fontId="1" fillId="0" borderId="0" xfId="0" applyNumberFormat="1" applyFont="1"/>
    <xf numFmtId="165" fontId="1" fillId="0" borderId="0" xfId="0" applyNumberFormat="1" applyFont="1"/>
    <xf numFmtId="168" fontId="1" fillId="0" borderId="0" xfId="0" applyNumberFormat="1" applyFont="1"/>
    <xf numFmtId="0" fontId="12" fillId="0" borderId="1" xfId="5" applyFont="1" applyBorder="1" applyAlignment="1">
      <alignment horizontal="center"/>
    </xf>
    <xf numFmtId="0" fontId="12" fillId="0" borderId="0" xfId="5" applyFont="1"/>
    <xf numFmtId="0" fontId="13" fillId="0" borderId="1" xfId="0" applyFont="1" applyBorder="1" applyAlignment="1">
      <alignment horizontal="center" wrapText="1"/>
    </xf>
    <xf numFmtId="0" fontId="13" fillId="0" borderId="1" xfId="5" applyFont="1" applyBorder="1" applyAlignment="1">
      <alignment horizontal="center" wrapText="1"/>
    </xf>
    <xf numFmtId="169" fontId="1" fillId="0" borderId="0" xfId="0" applyNumberFormat="1" applyFont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0" fillId="0" borderId="0" xfId="0" quotePrefix="1"/>
    <xf numFmtId="0" fontId="5" fillId="2" borderId="1" xfId="3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Alignment="1" applyProtection="1">
      <alignment horizontal="right" vertical="center"/>
      <protection hidden="1"/>
    </xf>
    <xf numFmtId="0" fontId="1" fillId="2" borderId="2" xfId="3" applyFill="1" applyBorder="1" applyAlignment="1">
      <alignment horizontal="center"/>
    </xf>
    <xf numFmtId="0" fontId="1" fillId="2" borderId="2" xfId="3" applyFill="1" applyBorder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Border="1"/>
    <xf numFmtId="0" fontId="12" fillId="0" borderId="2" xfId="5" applyFont="1" applyBorder="1"/>
    <xf numFmtId="0" fontId="12" fillId="0" borderId="6" xfId="5" applyFont="1" applyBorder="1"/>
    <xf numFmtId="0" fontId="12" fillId="0" borderId="8" xfId="5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2" fontId="0" fillId="0" borderId="0" xfId="0" applyNumberFormat="1"/>
    <xf numFmtId="170" fontId="0" fillId="0" borderId="0" xfId="0" applyNumberFormat="1"/>
    <xf numFmtId="0" fontId="2" fillId="2" borderId="0" xfId="3" applyFont="1" applyFill="1" applyAlignment="1" applyProtection="1">
      <alignment horizontal="left" wrapText="1"/>
      <protection hidden="1"/>
    </xf>
    <xf numFmtId="0" fontId="4" fillId="2" borderId="0" xfId="3" applyFont="1" applyFill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ill="1" applyBorder="1" applyAlignment="1" applyProtection="1">
      <alignment horizontal="left" vertical="top" wrapText="1"/>
      <protection hidden="1"/>
    </xf>
    <xf numFmtId="0" fontId="1" fillId="2" borderId="6" xfId="3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Alignment="1">
      <alignment horizontal="left" wrapText="1"/>
    </xf>
    <xf numFmtId="0" fontId="1" fillId="0" borderId="0" xfId="6" applyFont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5" x14ac:dyDescent="0.25"/>
  <cols>
    <col min="1" max="1" width="4.42578125" style="1" customWidth="1"/>
    <col min="2" max="2" width="5.5703125" style="1" customWidth="1"/>
    <col min="3" max="3" width="49.5703125" style="1" customWidth="1"/>
    <col min="4" max="10" width="25.140625" style="1" customWidth="1"/>
  </cols>
  <sheetData>
    <row r="1" spans="1:10" ht="23.25" customHeight="1" x14ac:dyDescent="0.35">
      <c r="A1" s="131" t="s">
        <v>947</v>
      </c>
      <c r="B1" s="131"/>
      <c r="C1" s="131"/>
      <c r="D1" s="131"/>
      <c r="E1" s="108"/>
      <c r="F1" s="108"/>
      <c r="G1" s="108"/>
      <c r="H1" s="108"/>
      <c r="I1" s="108"/>
      <c r="J1" s="108"/>
    </row>
    <row r="2" spans="1:10" ht="18" x14ac:dyDescent="0.25">
      <c r="A2" s="109"/>
      <c r="B2" s="109"/>
      <c r="C2" s="109"/>
      <c r="D2" s="109"/>
      <c r="E2" s="108"/>
      <c r="F2" s="108"/>
      <c r="G2" s="108"/>
      <c r="H2" s="108"/>
      <c r="I2" s="108"/>
      <c r="J2" s="108"/>
    </row>
    <row r="3" spans="1:10" ht="44.25" customHeight="1" x14ac:dyDescent="0.25">
      <c r="A3" s="132" t="str">
        <f>IF(D5&lt;&gt;0,D5,"Please select a district")</f>
        <v>Please select a district</v>
      </c>
      <c r="B3" s="132"/>
      <c r="C3" s="133"/>
      <c r="D3" s="110" t="s">
        <v>0</v>
      </c>
      <c r="E3" s="111" t="s">
        <v>43</v>
      </c>
      <c r="F3" s="111" t="s">
        <v>44</v>
      </c>
      <c r="G3" s="111" t="s">
        <v>45</v>
      </c>
      <c r="H3" s="111" t="s">
        <v>46</v>
      </c>
      <c r="I3" s="111" t="s">
        <v>47</v>
      </c>
      <c r="J3" s="111" t="s">
        <v>48</v>
      </c>
    </row>
    <row r="4" spans="1:10" x14ac:dyDescent="0.25">
      <c r="A4" s="38"/>
      <c r="B4" s="38"/>
      <c r="C4" s="112" t="s">
        <v>1</v>
      </c>
      <c r="D4" s="2" t="str">
        <f>IF(D$5&lt;&gt;0,VLOOKUP(D5,components!A$3:B$612,2,FALSE),"")</f>
        <v/>
      </c>
      <c r="E4" s="103"/>
      <c r="F4" s="104"/>
      <c r="G4" s="104"/>
      <c r="H4" s="2" t="str">
        <f>IF(H$5&lt;&gt;0,VLOOKUP(H$5,components!A$3:B$612,2,FALSE),"")</f>
        <v/>
      </c>
      <c r="I4" s="2" t="str">
        <f>IF(I$5&lt;&gt;0,VLOOKUP(I$5,components!A$3:B$612,2,FALSE),"")</f>
        <v/>
      </c>
      <c r="J4" s="2" t="str">
        <f>IF(J$5&lt;&gt;0,VLOOKUP(J$5,components!A$3:B$612,2,FALSE),"")</f>
        <v/>
      </c>
    </row>
    <row r="5" spans="1:10" x14ac:dyDescent="0.25">
      <c r="A5" s="36"/>
      <c r="B5" s="36"/>
      <c r="C5" s="35" t="s">
        <v>2</v>
      </c>
      <c r="D5" s="45"/>
      <c r="E5" s="80" t="str">
        <f>IF(D$5&lt;&gt;0,VLOOKUP(D$4,components!B$3:C$612,2,FALSE),"")</f>
        <v/>
      </c>
      <c r="F5" s="105"/>
      <c r="G5" s="105"/>
      <c r="H5" s="45"/>
      <c r="I5" s="45"/>
      <c r="J5" s="45"/>
    </row>
    <row r="6" spans="1:10" ht="15.75" x14ac:dyDescent="0.25">
      <c r="A6" s="37" t="s">
        <v>3</v>
      </c>
      <c r="B6" s="37"/>
      <c r="C6" s="37"/>
      <c r="D6" s="3"/>
      <c r="E6" s="3"/>
      <c r="F6" s="3"/>
      <c r="G6" s="3"/>
      <c r="H6" s="3"/>
      <c r="I6" s="3"/>
      <c r="J6" s="3"/>
    </row>
    <row r="7" spans="1:10" x14ac:dyDescent="0.25">
      <c r="A7" s="39"/>
      <c r="B7" s="77" t="s">
        <v>50</v>
      </c>
      <c r="C7" s="39"/>
      <c r="D7" s="2" t="str">
        <f>IF(D$5&lt;&gt;0,VLOOKUP(D$4,components!B$3:AS$612,3,FALSE),"")</f>
        <v/>
      </c>
      <c r="E7" s="11" t="s">
        <v>849</v>
      </c>
      <c r="F7" s="11" t="s">
        <v>849</v>
      </c>
      <c r="G7" s="11" t="s">
        <v>849</v>
      </c>
      <c r="H7" s="2" t="str">
        <f>IF(H$5&lt;&gt;0,VLOOKUP(H$4,components!B$3:AU$612,3,FALSE),"")</f>
        <v/>
      </c>
      <c r="I7" s="2" t="str">
        <f>IF(I$5&lt;&gt;0,VLOOKUP(I$4,components!B$3:AV$612,3,FALSE),"")</f>
        <v/>
      </c>
      <c r="J7" s="2" t="str">
        <f>IF(J$5&lt;&gt;0,VLOOKUP(J$4,components!B$3:AW$612,3,FALSE),"")</f>
        <v/>
      </c>
    </row>
    <row r="8" spans="1:10" x14ac:dyDescent="0.25">
      <c r="A8" s="39"/>
      <c r="B8" s="78" t="s">
        <v>790</v>
      </c>
      <c r="C8" s="39"/>
      <c r="D8" s="13" t="str">
        <f>IF(D$5&lt;&gt;0,VLOOKUP(D$4,components!B$3:AS$612,4,FALSE),"")</f>
        <v/>
      </c>
      <c r="E8" s="11" t="s">
        <v>849</v>
      </c>
      <c r="F8" s="11" t="s">
        <v>849</v>
      </c>
      <c r="G8" s="11" t="s">
        <v>849</v>
      </c>
      <c r="H8" s="2" t="str">
        <f>IF(H$5&lt;&gt;0,VLOOKUP(H$4,components!B$3:AU$612,4,FALSE),"")</f>
        <v/>
      </c>
      <c r="I8" s="2" t="str">
        <f>IF(I$5&lt;&gt;0,VLOOKUP(I$4,components!B$3:AV$612,4,FALSE),"")</f>
        <v/>
      </c>
      <c r="J8" s="2" t="str">
        <f>IF(J$5&lt;&gt;0,VLOOKUP(J$4,components!B$3:AW$612,4,FALSE),"")</f>
        <v/>
      </c>
    </row>
    <row r="9" spans="1:10" x14ac:dyDescent="0.25">
      <c r="A9" s="39"/>
      <c r="B9" s="78" t="s">
        <v>51</v>
      </c>
      <c r="C9" s="39"/>
      <c r="D9" s="2" t="str">
        <f>IF(D$5&lt;&gt;0,VLOOKUP(D$4,components!B$3:AS$612,5,FALSE),"")</f>
        <v/>
      </c>
      <c r="E9" s="11" t="s">
        <v>849</v>
      </c>
      <c r="F9" s="11" t="s">
        <v>849</v>
      </c>
      <c r="G9" s="11" t="s">
        <v>849</v>
      </c>
      <c r="H9" s="2" t="str">
        <f>IF(H$5&lt;&gt;0,VLOOKUP(H$4,components!B$3:AU$612,5,FALSE),"")</f>
        <v/>
      </c>
      <c r="I9" s="2" t="str">
        <f>IF(I$5&lt;&gt;0,VLOOKUP(I$4,components!B$3:AV$612,5,FALSE),"")</f>
        <v/>
      </c>
      <c r="J9" s="2" t="str">
        <f>IF(J$5&lt;&gt;0,VLOOKUP(J$4,components!B$3:AW$612,5,FALSE),"")</f>
        <v/>
      </c>
    </row>
    <row r="10" spans="1:10" x14ac:dyDescent="0.25">
      <c r="A10" s="38"/>
      <c r="B10" s="106"/>
      <c r="C10" s="39"/>
      <c r="D10" s="18"/>
      <c r="E10" s="18"/>
      <c r="F10" s="18"/>
      <c r="G10" s="18"/>
      <c r="H10" s="18"/>
      <c r="I10" s="18"/>
      <c r="J10" s="18"/>
    </row>
    <row r="11" spans="1:10" ht="15.75" x14ac:dyDescent="0.25">
      <c r="A11" s="37" t="s">
        <v>948</v>
      </c>
      <c r="B11" s="40"/>
      <c r="C11" s="40"/>
      <c r="D11" s="23"/>
      <c r="E11" s="21"/>
      <c r="F11" s="21"/>
      <c r="G11" s="21"/>
      <c r="H11" s="23"/>
      <c r="I11" s="23"/>
      <c r="J11" s="23"/>
    </row>
    <row r="12" spans="1:10" x14ac:dyDescent="0.25">
      <c r="A12" s="39"/>
      <c r="B12" s="107" t="s">
        <v>4</v>
      </c>
      <c r="C12" s="39"/>
      <c r="D12" s="5" t="str">
        <f>IF(D$5&lt;&gt;0,VLOOKUP(D$4,components!B$3:AS$612,6,FALSE),"")</f>
        <v/>
      </c>
      <c r="E12" s="5" t="str">
        <f>IF(D$5&lt;&gt;0,VLOOKUP(E$5,counties!A$2:AM$89,2,FALSE),"")</f>
        <v/>
      </c>
      <c r="F12" s="5" t="str">
        <f>IF(D$5&lt;&gt;0,VLOOKUP(D$4,sim_dist!A$2:AM$608,2,FALSE),"")</f>
        <v/>
      </c>
      <c r="G12" s="6" t="str">
        <f>IF(D$5&lt;&gt;0,state!A$2,"")</f>
        <v/>
      </c>
      <c r="H12" s="5" t="str">
        <f>IF(H$5&lt;&gt;0,VLOOKUP(H$4,components!B$3:AW$612,6,FALSE),"")</f>
        <v/>
      </c>
      <c r="I12" s="5" t="str">
        <f>IF(I$5&lt;&gt;0,VLOOKUP(I$4,components!B$3:AX$612,6,FALSE),"")</f>
        <v/>
      </c>
      <c r="J12" s="5" t="str">
        <f>IF(J$5&lt;&gt;0,VLOOKUP(J$4,components!B$3:AY$612,6,FALSE),"")</f>
        <v/>
      </c>
    </row>
    <row r="13" spans="1:10" x14ac:dyDescent="0.25">
      <c r="A13" s="39"/>
      <c r="B13" s="78" t="s">
        <v>5</v>
      </c>
      <c r="C13" s="39"/>
      <c r="D13" s="7" t="str">
        <f>IF(D$5&lt;&gt;0,VLOOKUP(D$4,components!B$3:AS$612,7,FALSE),"")</f>
        <v/>
      </c>
      <c r="E13" s="7" t="str">
        <f>IF(D$5&lt;&gt;0,VLOOKUP(E$5,counties!A$2:AM$89,3,FALSE),"")</f>
        <v/>
      </c>
      <c r="F13" s="7" t="str">
        <f>IF(D$5&lt;&gt;0,VLOOKUP(D$4,sim_dist!A$2:AM$608,3,FALSE),"")</f>
        <v/>
      </c>
      <c r="G13" s="7" t="str">
        <f>IF(D$5&lt;&gt;0,state!B$2,"")</f>
        <v/>
      </c>
      <c r="H13" s="7" t="str">
        <f>IF(H$5&lt;&gt;0,VLOOKUP(H$4,components!B$3:AW$612,7,FALSE),"")</f>
        <v/>
      </c>
      <c r="I13" s="7" t="str">
        <f>IF(I$5&lt;&gt;0,VLOOKUP(I$4,components!B$3:AX$612,7,FALSE),"")</f>
        <v/>
      </c>
      <c r="J13" s="7" t="str">
        <f>IF(J$5&lt;&gt;0,VLOOKUP(J$4,components!B$3:AY$612,7,FALSE),"")</f>
        <v/>
      </c>
    </row>
    <row r="14" spans="1:10" x14ac:dyDescent="0.25">
      <c r="A14" s="39"/>
      <c r="B14" s="78" t="s">
        <v>6</v>
      </c>
      <c r="C14" s="39"/>
      <c r="D14" s="5" t="str">
        <f>IF(D$5&lt;&gt;0,VLOOKUP(D$4,components!B$3:AS$612,8,FALSE),"")</f>
        <v/>
      </c>
      <c r="E14" s="5" t="str">
        <f>IF(D$5&lt;&gt;0,VLOOKUP(E$5,counties!A$2:AM$89,4,FALSE),"")</f>
        <v/>
      </c>
      <c r="F14" s="5" t="str">
        <f>IF(D$5&lt;&gt;0,VLOOKUP(D$4,sim_dist!A$2:AM$608,4,FALSE),"")</f>
        <v/>
      </c>
      <c r="G14" s="6" t="str">
        <f>IF(D$5&lt;&gt;0,state!C$2,"")</f>
        <v/>
      </c>
      <c r="H14" s="5" t="str">
        <f>IF(H$5&lt;&gt;0,VLOOKUP(H$4,components!B$3:AW$612,8,FALSE),"")</f>
        <v/>
      </c>
      <c r="I14" s="5" t="str">
        <f>IF(I$5&lt;&gt;0,VLOOKUP(I$4,components!B$3:AX$612,8,FALSE),"")</f>
        <v/>
      </c>
      <c r="J14" s="5" t="str">
        <f>IF(J$5&lt;&gt;0,VLOOKUP(J$4,components!B$3:AY$612,8,FALSE),"")</f>
        <v/>
      </c>
    </row>
    <row r="15" spans="1:10" x14ac:dyDescent="0.25">
      <c r="A15" s="39"/>
      <c r="B15" s="78" t="s">
        <v>7</v>
      </c>
      <c r="C15" s="39"/>
      <c r="D15" s="9" t="str">
        <f>IF(D$5&lt;&gt;0,VLOOKUP(D$4,components!B$3:AS$612,9,FALSE),"")</f>
        <v/>
      </c>
      <c r="E15" s="9" t="str">
        <f>IF(D$5&lt;&gt;0,VLOOKUP(E$5,counties!A$2:AM$89,5,FALSE),"")</f>
        <v/>
      </c>
      <c r="F15" s="9" t="str">
        <f>IF(D$5&lt;&gt;0,VLOOKUP(D$4,sim_dist!A$2:AM$608,5,FALSE),"")</f>
        <v/>
      </c>
      <c r="G15" s="9" t="str">
        <f>IF(D$5&lt;&gt;0,state!D$2,"")</f>
        <v/>
      </c>
      <c r="H15" s="9" t="str">
        <f>IF(H$5&lt;&gt;0,VLOOKUP(H$4,components!B$3:AW$612,9,FALSE),"")</f>
        <v/>
      </c>
      <c r="I15" s="9" t="str">
        <f>IF(I$5&lt;&gt;0,VLOOKUP(I$4,components!B$3:AX$612,9,FALSE),"")</f>
        <v/>
      </c>
      <c r="J15" s="9" t="str">
        <f>IF(J$5&lt;&gt;0,VLOOKUP(J$4,components!B$3:AY$612,9,FALSE),"")</f>
        <v/>
      </c>
    </row>
    <row r="16" spans="1:10" x14ac:dyDescent="0.25">
      <c r="A16" s="39"/>
      <c r="B16" s="78" t="s">
        <v>52</v>
      </c>
      <c r="C16" s="39"/>
      <c r="D16" s="7" t="str">
        <f>IF(D$5&lt;&gt;0,VLOOKUP(D$4,components!B$3:AS$612,10,FALSE),"")</f>
        <v/>
      </c>
      <c r="E16" s="7" t="str">
        <f>IF(D$5&lt;&gt;0,VLOOKUP(E$5,counties!A$2:AM$89,6,FALSE),"")</f>
        <v/>
      </c>
      <c r="F16" s="7" t="str">
        <f>IF(D$5&lt;&gt;0,VLOOKUP(D$4,sim_dist!A$2:AM$608,6,FALSE),"")</f>
        <v/>
      </c>
      <c r="G16" s="7" t="str">
        <f>IF(D$5&lt;&gt;0,state!E$2,"")</f>
        <v/>
      </c>
      <c r="H16" s="7" t="str">
        <f>IF(H$5&lt;&gt;0,VLOOKUP(H$4,components!B$3:AW$612,10,FALSE),"")</f>
        <v/>
      </c>
      <c r="I16" s="7" t="str">
        <f>IF(I$5&lt;&gt;0,VLOOKUP(I$4,components!B$3:AX$612,10,FALSE),"")</f>
        <v/>
      </c>
      <c r="J16" s="7" t="str">
        <f>IF(J$5&lt;&gt;0,VLOOKUP(J$4,components!B$3:AY$612,10,FALSE),"")</f>
        <v/>
      </c>
    </row>
    <row r="17" spans="1:10" x14ac:dyDescent="0.25">
      <c r="A17" s="38"/>
      <c r="B17" s="39"/>
      <c r="C17" s="39"/>
      <c r="D17" s="28"/>
      <c r="E17" s="18"/>
      <c r="F17" s="28"/>
      <c r="G17" s="18"/>
      <c r="H17" s="18"/>
      <c r="I17" s="18"/>
      <c r="J17" s="18"/>
    </row>
    <row r="18" spans="1:10" ht="15.75" x14ac:dyDescent="0.25">
      <c r="A18" s="37" t="s">
        <v>49</v>
      </c>
      <c r="B18" s="39"/>
      <c r="C18" s="39"/>
      <c r="D18" s="24"/>
      <c r="E18" s="23"/>
      <c r="F18" s="24"/>
      <c r="G18" s="23"/>
      <c r="H18" s="23"/>
      <c r="I18" s="23"/>
      <c r="J18" s="23"/>
    </row>
    <row r="19" spans="1:10" x14ac:dyDescent="0.25">
      <c r="A19" s="40"/>
      <c r="B19" s="78" t="s">
        <v>949</v>
      </c>
      <c r="C19" s="39"/>
      <c r="D19" s="5" t="str">
        <f>IF(D$5&lt;&gt;0,VLOOKUP(D$4,components!B$3:AS$612,11,FALSE),"")</f>
        <v/>
      </c>
      <c r="E19" s="11" t="s">
        <v>849</v>
      </c>
      <c r="F19" s="11" t="s">
        <v>849</v>
      </c>
      <c r="G19" s="11" t="s">
        <v>849</v>
      </c>
      <c r="H19" s="5" t="str">
        <f>IF(H$5&lt;&gt;0,VLOOKUP(H$4,components!B$3:AW$612,11,FALSE),"")</f>
        <v/>
      </c>
      <c r="I19" s="5" t="str">
        <f>IF(I$5&lt;&gt;0,VLOOKUP(I$4,components!B$3:AX$612,11,FALSE),"")</f>
        <v/>
      </c>
      <c r="J19" s="5" t="str">
        <f>IF(J$5&lt;&gt;0,VLOOKUP(J$4,components!B$3:AY$612,11,FALSE),"")</f>
        <v/>
      </c>
    </row>
    <row r="20" spans="1:10" x14ac:dyDescent="0.25">
      <c r="A20" s="40"/>
      <c r="B20" s="78" t="s">
        <v>950</v>
      </c>
      <c r="C20" s="39"/>
      <c r="D20" s="5" t="str">
        <f>IF(D$5&lt;&gt;0,VLOOKUP(D$4,components!B$3:AS$612,12,FALSE),"")</f>
        <v/>
      </c>
      <c r="E20" s="11" t="s">
        <v>849</v>
      </c>
      <c r="F20" s="11" t="s">
        <v>849</v>
      </c>
      <c r="G20" s="11" t="s">
        <v>849</v>
      </c>
      <c r="H20" s="5" t="str">
        <f>IF(H$5&lt;&gt;0,VLOOKUP(H$4,components!B$3:AW$612,12,FALSE),"")</f>
        <v/>
      </c>
      <c r="I20" s="5" t="str">
        <f>IF(I$5&lt;&gt;0,VLOOKUP(I$4,components!B$3:AX$612,12,FALSE),"")</f>
        <v/>
      </c>
      <c r="J20" s="5" t="str">
        <f>IF(J$5&lt;&gt;0,VLOOKUP(J$4,components!B$3:AY$612,12,FALSE),"")</f>
        <v/>
      </c>
    </row>
    <row r="21" spans="1:10" x14ac:dyDescent="0.25">
      <c r="A21" s="39"/>
      <c r="B21" s="78" t="s">
        <v>789</v>
      </c>
      <c r="C21" s="39"/>
      <c r="D21" s="10" t="str">
        <f>IF(D$5&lt;&gt;0,VLOOKUP(D$4,components!B$3:AS$612,13,FALSE),"")</f>
        <v/>
      </c>
      <c r="E21" s="10" t="str">
        <f>IF(D$5&lt;&gt;0,VLOOKUP(E$5,counties!A$2:AM$89,7,FALSE),"")</f>
        <v/>
      </c>
      <c r="F21" s="10" t="str">
        <f>IF(D$5&lt;&gt;0,VLOOKUP(D$4,sim_dist!A$2:AM$608,7,FALSE),"")</f>
        <v/>
      </c>
      <c r="G21" s="11" t="str">
        <f>IF(D$5&lt;&gt;0,state!F$2,"")</f>
        <v/>
      </c>
      <c r="H21" s="10" t="str">
        <f>IF(H$5&lt;&gt;0,VLOOKUP(H$4,components!B$3:AW$612,13,FALSE),"")</f>
        <v/>
      </c>
      <c r="I21" s="13" t="str">
        <f>IF(I$5&lt;&gt;0,VLOOKUP(I$4,components!B$3:AX$612,13,FALSE),"")</f>
        <v/>
      </c>
      <c r="J21" s="13" t="str">
        <f>IF(J$5&lt;&gt;0,VLOOKUP(J$4,components!B$3:AY$612,13,FALSE),"")</f>
        <v/>
      </c>
    </row>
    <row r="22" spans="1:10" x14ac:dyDescent="0.25">
      <c r="A22" s="39"/>
      <c r="B22" s="78" t="s">
        <v>54</v>
      </c>
      <c r="C22" s="39"/>
      <c r="D22" s="10" t="str">
        <f>IF(D$5&lt;&gt;0,VLOOKUP(D$4,components!B$3:AS$612,14,FALSE),"")</f>
        <v/>
      </c>
      <c r="E22" s="10" t="str">
        <f>IF(D$5&lt;&gt;0,VLOOKUP(E$5,counties!A$2:AM$89,8,FALSE),"")</f>
        <v/>
      </c>
      <c r="F22" s="10" t="str">
        <f>IF(D$5&lt;&gt;0,VLOOKUP(D$4,sim_dist!A$2:AM$608,8,FALSE),"")</f>
        <v/>
      </c>
      <c r="G22" s="11" t="str">
        <f>IF(D$5&lt;&gt;0,state!G$2,"")</f>
        <v/>
      </c>
      <c r="H22" s="10" t="str">
        <f>IF(H$5&lt;&gt;0,VLOOKUP(H$4,components!B$3:AW$612,14,FALSE),"")</f>
        <v/>
      </c>
      <c r="I22" s="13" t="str">
        <f>IF(I$5&lt;&gt;0,VLOOKUP(I$4,components!B$3:AX$612,14,FALSE),"")</f>
        <v/>
      </c>
      <c r="J22" s="13" t="str">
        <f>IF(J$5&lt;&gt;0,VLOOKUP(J$4,components!B$3:AY$612,14,FALSE),"")</f>
        <v/>
      </c>
    </row>
    <row r="23" spans="1:10" x14ac:dyDescent="0.25">
      <c r="A23" s="39"/>
      <c r="B23" s="78" t="s">
        <v>53</v>
      </c>
      <c r="C23" s="39"/>
      <c r="D23" s="10" t="str">
        <f>IF(D$5&lt;&gt;0,VLOOKUP(D$4,components!B$3:AS$612,15,FALSE),"")</f>
        <v/>
      </c>
      <c r="E23" s="10" t="str">
        <f>IF(D$5&lt;&gt;0,VLOOKUP(E$5,counties!A$2:AM$89,9,FALSE),"")</f>
        <v/>
      </c>
      <c r="F23" s="10" t="str">
        <f>IF(D$5&lt;&gt;0,VLOOKUP(D$4,sim_dist!A$2:AM$608,9,FALSE),"")</f>
        <v/>
      </c>
      <c r="G23" s="11" t="str">
        <f>IF(D$5&lt;&gt;0,state!H$2,"")</f>
        <v/>
      </c>
      <c r="H23" s="10" t="str">
        <f>IF(H$5&lt;&gt;0,VLOOKUP(H$4,components!B$3:AW$612,15,FALSE),"")</f>
        <v/>
      </c>
      <c r="I23" s="13" t="str">
        <f>IF(I$5&lt;&gt;0,VLOOKUP(I$4,components!B$3:AX$612,15,FALSE),"")</f>
        <v/>
      </c>
      <c r="J23" s="13" t="str">
        <f>IF(J$5&lt;&gt;0,VLOOKUP(J$4,components!B$3:AY$612,15,FALSE),"")</f>
        <v/>
      </c>
    </row>
    <row r="24" spans="1:10" x14ac:dyDescent="0.25">
      <c r="A24" s="39"/>
      <c r="B24" s="78" t="s">
        <v>845</v>
      </c>
      <c r="C24" s="39"/>
      <c r="D24" s="10" t="str">
        <f>IF(D$5&lt;&gt;0,VLOOKUP(D$4,components!B$3:AS$612,16,FALSE),"")</f>
        <v/>
      </c>
      <c r="E24" s="10" t="str">
        <f>IF(D$5&lt;&gt;0,VLOOKUP(E$5,counties!A$2:AM$89,10,FALSE),"")</f>
        <v/>
      </c>
      <c r="F24" s="10" t="str">
        <f>IF(D$5&lt;&gt;0,VLOOKUP(D$4,sim_dist!A$2:AM$608,10,FALSE),"")</f>
        <v/>
      </c>
      <c r="G24" s="11" t="str">
        <f>IF(D$5&lt;&gt;0,state!I$2,"")</f>
        <v/>
      </c>
      <c r="H24" s="10" t="str">
        <f>IF(H$5&lt;&gt;0,VLOOKUP(H$4,components!B$3:AW$612,16,FALSE),"")</f>
        <v/>
      </c>
      <c r="I24" s="13" t="str">
        <f>IF(I$5&lt;&gt;0,VLOOKUP(I$4,components!B$3:AX$612,16,FALSE),"")</f>
        <v/>
      </c>
      <c r="J24" s="13" t="str">
        <f>IF(J$5&lt;&gt;0,VLOOKUP(J$4,components!B$3:AY$612,16,FALSE),"")</f>
        <v/>
      </c>
    </row>
    <row r="25" spans="1:10" x14ac:dyDescent="0.25">
      <c r="A25" s="38"/>
      <c r="B25" s="39"/>
      <c r="C25" s="39"/>
      <c r="D25" s="20"/>
      <c r="E25" s="22"/>
      <c r="F25" s="20"/>
      <c r="G25" s="22"/>
      <c r="H25" s="22"/>
      <c r="I25" s="22"/>
      <c r="J25" s="22"/>
    </row>
    <row r="26" spans="1:10" ht="15.75" x14ac:dyDescent="0.25">
      <c r="A26" s="37" t="s">
        <v>8</v>
      </c>
      <c r="B26" s="40"/>
      <c r="C26" s="40"/>
      <c r="D26" s="24"/>
      <c r="E26" s="21"/>
      <c r="F26" s="24"/>
      <c r="G26" s="21"/>
      <c r="H26" s="21"/>
      <c r="I26" s="21"/>
      <c r="J26" s="21"/>
    </row>
    <row r="27" spans="1:10" x14ac:dyDescent="0.25">
      <c r="A27" s="39"/>
      <c r="B27" s="78" t="s">
        <v>9</v>
      </c>
      <c r="C27" s="39"/>
      <c r="D27" s="5" t="str">
        <f>IF(D$5&lt;&gt;0,VLOOKUP(D$4,components!B$3:AS$612,17,FALSE),"")</f>
        <v/>
      </c>
      <c r="E27" s="5" t="str">
        <f>IF(D$5&lt;&gt;0,VLOOKUP(E$5,counties!A$2:AM$89,11,FALSE),"")</f>
        <v/>
      </c>
      <c r="F27" s="5" t="str">
        <f>IF(D$5&lt;&gt;0,VLOOKUP(D$4,sim_dist!A$2:AM$608,11,FALSE),"")</f>
        <v/>
      </c>
      <c r="G27" s="6" t="str">
        <f>IF(D$5&lt;&gt;0,state!J$2,"")</f>
        <v/>
      </c>
      <c r="H27" s="5" t="str">
        <f>IF(H$5&lt;&gt;0,VLOOKUP(H$4,components!B$3:AW$612,17,FALSE),"")</f>
        <v/>
      </c>
      <c r="I27" s="5" t="str">
        <f>IF(I$5&lt;&gt;0,VLOOKUP(I$4,components!B$3:AX$612,17,FALSE),"")</f>
        <v/>
      </c>
      <c r="J27" s="5" t="str">
        <f>IF(J$5&lt;&gt;0,VLOOKUP(J$4,components!B$3:AY$612,17,FALSE),"")</f>
        <v/>
      </c>
    </row>
    <row r="28" spans="1:10" x14ac:dyDescent="0.25">
      <c r="A28" s="39"/>
      <c r="B28" s="78" t="s">
        <v>907</v>
      </c>
      <c r="C28" s="39"/>
      <c r="D28" s="10" t="str">
        <f>IF(D$5&lt;&gt;0,VLOOKUP(D$4,components!B$3:AS$612,18,FALSE),"")</f>
        <v/>
      </c>
      <c r="E28" s="10" t="str">
        <f>IF(D$5&lt;&gt;0,VLOOKUP(E$5,counties!A$2:AM$89,12,FALSE),"")</f>
        <v/>
      </c>
      <c r="F28" s="10" t="str">
        <f>IF(D$5&lt;&gt;0,VLOOKUP(D$4,sim_dist!A$2:AM$608,12,FALSE),"")</f>
        <v/>
      </c>
      <c r="G28" s="10" t="str">
        <f>IF(D$5&lt;&gt;0,state!K$2,"")</f>
        <v/>
      </c>
      <c r="H28" s="10" t="str">
        <f>IF(H$5&lt;&gt;0,VLOOKUP(H$4,components!B$3:AW$612,18,FALSE),"")</f>
        <v/>
      </c>
      <c r="I28" s="13" t="str">
        <f>IF(I$5&lt;&gt;0,VLOOKUP(I$4,components!B$3:AX$612,18,FALSE),"")</f>
        <v/>
      </c>
      <c r="J28" s="13" t="str">
        <f>IF(J$5&lt;&gt;0,VLOOKUP(J$4,components!B$3:AY$612,18,FALSE),"")</f>
        <v/>
      </c>
    </row>
    <row r="29" spans="1:10" x14ac:dyDescent="0.25">
      <c r="A29" s="39"/>
      <c r="B29" s="78" t="s">
        <v>908</v>
      </c>
      <c r="C29" s="39"/>
      <c r="D29" s="10" t="str">
        <f>IF(D$5&lt;&gt;0,VLOOKUP(D$4,components!B$3:AS$612,19,FALSE),"")</f>
        <v/>
      </c>
      <c r="E29" s="10" t="str">
        <f>IF(D$5&lt;&gt;0,VLOOKUP(E$5,counties!A$2:AM$89,13,FALSE),"")</f>
        <v/>
      </c>
      <c r="F29" s="10" t="str">
        <f>IF(D$5&lt;&gt;0,VLOOKUP(D$4,sim_dist!A$2:AM$608,13,FALSE),"")</f>
        <v/>
      </c>
      <c r="G29" s="10" t="str">
        <f>IF(D$5&lt;&gt;0,state!L$2,"")</f>
        <v/>
      </c>
      <c r="H29" s="10" t="str">
        <f>IF(H$5&lt;&gt;0,VLOOKUP(H$4,components!B$3:AW$612,19,FALSE),"")</f>
        <v/>
      </c>
      <c r="I29" s="13" t="str">
        <f>IF(I$5&lt;&gt;0,VLOOKUP(I$4,components!B$3:AX$612,19,FALSE),"")</f>
        <v/>
      </c>
      <c r="J29" s="13" t="str">
        <f>IF(J$5&lt;&gt;0,VLOOKUP(J$4,components!B$3:AY$612,19,FALSE),"")</f>
        <v/>
      </c>
    </row>
    <row r="30" spans="1:10" x14ac:dyDescent="0.25">
      <c r="A30" s="39"/>
      <c r="B30" s="78" t="s">
        <v>10</v>
      </c>
      <c r="C30" s="39"/>
      <c r="D30" s="7" t="str">
        <f>IF(D$5&lt;&gt;0,VLOOKUP(D$4,components!B$3:AS$612,20,FALSE),"")</f>
        <v/>
      </c>
      <c r="E30" s="7" t="str">
        <f>IF(D$5&lt;&gt;0,VLOOKUP(E$5,counties!A$2:AM$89,14,FALSE),"")</f>
        <v/>
      </c>
      <c r="F30" s="7" t="str">
        <f>IF(D$5&lt;&gt;0,VLOOKUP(D$4,sim_dist!A$2:AM$608,14,FALSE),"")</f>
        <v/>
      </c>
      <c r="G30" s="8" t="str">
        <f>IF(D$5&lt;&gt;0,state!M$2,"")</f>
        <v/>
      </c>
      <c r="H30" s="7" t="str">
        <f>IF(H$5&lt;&gt;0,VLOOKUP(H$4,components!B$3:AW$612,20,FALSE),"")</f>
        <v/>
      </c>
      <c r="I30" s="7" t="str">
        <f>IF(I$5&lt;&gt;0,VLOOKUP(I$4,components!B$3:AX$612,20,FALSE),"")</f>
        <v/>
      </c>
      <c r="J30" s="7" t="str">
        <f>IF(J$5&lt;&gt;0,VLOOKUP(J$4,components!B$3:AY$612,20,FALSE),"")</f>
        <v/>
      </c>
    </row>
    <row r="31" spans="1:10" x14ac:dyDescent="0.25">
      <c r="A31" s="39"/>
      <c r="B31" s="78" t="s">
        <v>11</v>
      </c>
      <c r="C31" s="39"/>
      <c r="D31" s="7" t="str">
        <f>IF(D$5&lt;&gt;0,VLOOKUP(D$4,components!B$3:AS$612,21,FALSE),"")</f>
        <v/>
      </c>
      <c r="E31" s="7" t="str">
        <f>IF(D$5&lt;&gt;0,VLOOKUP(E$5,counties!A$2:AM$89,15,FALSE),"")</f>
        <v/>
      </c>
      <c r="F31" s="7" t="str">
        <f>IF(D$5&lt;&gt;0,VLOOKUP(D$4,sim_dist!A$2:AM$608,15,FALSE),"")</f>
        <v/>
      </c>
      <c r="G31" s="8" t="str">
        <f>IF(D$5&lt;&gt;0,state!N$2,"")</f>
        <v/>
      </c>
      <c r="H31" s="7" t="str">
        <f>IF(H$5&lt;&gt;0,VLOOKUP(H$4,components!B$3:AW$612,21,FALSE),"")</f>
        <v/>
      </c>
      <c r="I31" s="7" t="str">
        <f>IF(I$5&lt;&gt;0,VLOOKUP(I$4,components!B$3:AX$612,21,FALSE),"")</f>
        <v/>
      </c>
      <c r="J31" s="7" t="str">
        <f>IF(J$5&lt;&gt;0,VLOOKUP(J$4,components!B$3:AY$612,21,FALSE),"")</f>
        <v/>
      </c>
    </row>
    <row r="32" spans="1:10" x14ac:dyDescent="0.25">
      <c r="A32" s="39"/>
      <c r="B32" s="78" t="s">
        <v>12</v>
      </c>
      <c r="C32" s="39"/>
      <c r="D32" s="7" t="str">
        <f>IF(D$5&lt;&gt;0,VLOOKUP(D$4,components!B$3:AS$612,22,FALSE),"")</f>
        <v/>
      </c>
      <c r="E32" s="7" t="str">
        <f>IF(D$5&lt;&gt;0,VLOOKUP(E$5,counties!A$2:AM$89,16,FALSE),"")</f>
        <v/>
      </c>
      <c r="F32" s="7" t="str">
        <f>IF(D$5&lt;&gt;0,VLOOKUP(D$4,sim_dist!A$2:AM$608,16,FALSE),"")</f>
        <v/>
      </c>
      <c r="G32" s="8" t="str">
        <f>IF(D$5&lt;&gt;0,state!O$2,"")</f>
        <v/>
      </c>
      <c r="H32" s="7" t="str">
        <f>IF(H$5&lt;&gt;0,VLOOKUP(H$4,components!B$3:AW$612,22,FALSE),"")</f>
        <v/>
      </c>
      <c r="I32" s="7" t="str">
        <f>IF(I$5&lt;&gt;0,VLOOKUP(I$4,components!B$3:AX$612,22,FALSE),"")</f>
        <v/>
      </c>
      <c r="J32" s="7" t="str">
        <f>IF(J$5&lt;&gt;0,VLOOKUP(J$4,components!B$3:AY$612,22,FALSE),"")</f>
        <v/>
      </c>
    </row>
    <row r="33" spans="1:10" x14ac:dyDescent="0.25">
      <c r="A33" s="39"/>
      <c r="B33" s="78" t="s">
        <v>13</v>
      </c>
      <c r="C33" s="39"/>
      <c r="D33" s="5" t="str">
        <f>IF(D$5&lt;&gt;0,VLOOKUP(D$4,components!B$3:AS$612,23,FALSE),"")</f>
        <v/>
      </c>
      <c r="E33" s="5" t="str">
        <f>IF(D$5&lt;&gt;0,VLOOKUP(E$5,counties!A$2:AM$89,17,FALSE),"")</f>
        <v/>
      </c>
      <c r="F33" s="5" t="str">
        <f>IF(D$5&lt;&gt;0,VLOOKUP(D$4,sim_dist!A$2:AM$608,17,FALSE),"")</f>
        <v/>
      </c>
      <c r="G33" s="6" t="str">
        <f>IF(D$5&lt;&gt;0,state!P$2,"")</f>
        <v/>
      </c>
      <c r="H33" s="5" t="str">
        <f>IF(H$5&lt;&gt;0,VLOOKUP(H$4,components!B$3:AW$612,23,FALSE),"")</f>
        <v/>
      </c>
      <c r="I33" s="5" t="str">
        <f>IF(I$5&lt;&gt;0,VLOOKUP(I$4,components!B$3:AX$612,23,FALSE),"")</f>
        <v/>
      </c>
      <c r="J33" s="5" t="str">
        <f>IF(J$5&lt;&gt;0,VLOOKUP(J$4,components!B$3:AY$612,23,FALSE),"")</f>
        <v/>
      </c>
    </row>
    <row r="34" spans="1:10" x14ac:dyDescent="0.25">
      <c r="A34" s="38"/>
      <c r="B34" s="39"/>
      <c r="C34" s="39"/>
      <c r="D34" s="28"/>
      <c r="E34" s="27"/>
      <c r="F34" s="28"/>
      <c r="G34" s="18"/>
      <c r="H34" s="18"/>
      <c r="I34" s="18"/>
      <c r="J34" s="18"/>
    </row>
    <row r="35" spans="1:10" ht="15.75" x14ac:dyDescent="0.25">
      <c r="A35" s="37" t="s">
        <v>14</v>
      </c>
      <c r="B35" s="40"/>
      <c r="C35" s="40"/>
      <c r="D35" s="20"/>
      <c r="E35" s="31"/>
      <c r="F35" s="20"/>
      <c r="G35" s="19"/>
      <c r="H35" s="19"/>
      <c r="I35" s="19"/>
      <c r="J35" s="19"/>
    </row>
    <row r="36" spans="1:10" x14ac:dyDescent="0.25">
      <c r="A36" s="38"/>
      <c r="B36" s="40" t="s">
        <v>15</v>
      </c>
      <c r="C36" s="39"/>
      <c r="D36" s="24"/>
      <c r="E36" s="29"/>
      <c r="F36" s="24"/>
      <c r="G36" s="23"/>
      <c r="H36" s="30"/>
      <c r="I36" s="30"/>
      <c r="J36" s="30"/>
    </row>
    <row r="37" spans="1:10" x14ac:dyDescent="0.25">
      <c r="A37" s="39"/>
      <c r="B37" s="40"/>
      <c r="C37" s="39" t="s">
        <v>16</v>
      </c>
      <c r="D37" s="13" t="str">
        <f>IF(D$5&lt;&gt;0,VLOOKUP(D$4,components!B$3:AS$612,24,FALSE),"")</f>
        <v/>
      </c>
      <c r="E37" s="10" t="str">
        <f>IF(D$5&lt;&gt;0,VLOOKUP(E$5,counties!A$2:AM$89,18,FALSE),"")</f>
        <v/>
      </c>
      <c r="F37" s="10" t="str">
        <f>IF(D$5&lt;&gt;0,VLOOKUP(D$4,sim_dist!A$2:AM$608,18,FALSE),"")</f>
        <v/>
      </c>
      <c r="G37" s="10" t="str">
        <f>IF(D$5&lt;&gt;0,state!Q$2,"")</f>
        <v/>
      </c>
      <c r="H37" s="10" t="str">
        <f>IF(H$5&lt;&gt;0,VLOOKUP(H$4,components!B$3:AW$612,24,FALSE),"")</f>
        <v/>
      </c>
      <c r="I37" s="10" t="str">
        <f>IF(I$5&lt;&gt;0,VLOOKUP(I$4,components!B$3:AX$612,24,FALSE),"")</f>
        <v/>
      </c>
      <c r="J37" s="10" t="str">
        <f>IF(J$5&lt;&gt;0,VLOOKUP(J$4,components!B$3:AY$612,24,FALSE),"")</f>
        <v/>
      </c>
    </row>
    <row r="38" spans="1:10" x14ac:dyDescent="0.25">
      <c r="A38" s="39"/>
      <c r="B38" s="39"/>
      <c r="C38" s="39" t="s">
        <v>17</v>
      </c>
      <c r="D38" s="5" t="str">
        <f>IF(D$5&lt;&gt;0,VLOOKUP(D$4,components!B$3:AS$612,25,FALSE),"")</f>
        <v/>
      </c>
      <c r="E38" s="5" t="str">
        <f>IF(D$5&lt;&gt;0,VLOOKUP(E$5,counties!A$2:AM$89,19,FALSE),"")</f>
        <v/>
      </c>
      <c r="F38" s="5" t="str">
        <f>IF(D$5&lt;&gt;0,VLOOKUP(D$4,sim_dist!A$2:AM$608,19,FALSE),"")</f>
        <v/>
      </c>
      <c r="G38" s="6" t="str">
        <f>IF(D$5&lt;&gt;0,state!R$2,"")</f>
        <v/>
      </c>
      <c r="H38" s="5" t="str">
        <f>IF(H$5&lt;&gt;0,VLOOKUP(H$4,components!B$3:AW$612,25,FALSE),"")</f>
        <v/>
      </c>
      <c r="I38" s="5" t="str">
        <f>IF(I$5&lt;&gt;0,VLOOKUP(I$4,components!B$3:AX$612,25,FALSE),"")</f>
        <v/>
      </c>
      <c r="J38" s="5" t="str">
        <f>IF(J$5&lt;&gt;0,VLOOKUP(J$4,components!B$3:AY$612,25,FALSE),"")</f>
        <v/>
      </c>
    </row>
    <row r="39" spans="1:10" x14ac:dyDescent="0.25">
      <c r="A39" s="39"/>
      <c r="B39" s="39"/>
      <c r="C39" s="39" t="s">
        <v>18</v>
      </c>
      <c r="D39" s="13" t="str">
        <f>IF(D$5&lt;&gt;0,VLOOKUP(D$4,components!B$3:AS$612,26,FALSE),"")</f>
        <v/>
      </c>
      <c r="E39" s="10" t="str">
        <f>IF(D$5&lt;&gt;0,VLOOKUP(E$5,counties!A$2:AM$89,20,FALSE),"")</f>
        <v/>
      </c>
      <c r="F39" s="10" t="str">
        <f>IF(D$5&lt;&gt;0,VLOOKUP(D$4,sim_dist!A$2:AM$608,20,FALSE),"")</f>
        <v/>
      </c>
      <c r="G39" s="10" t="str">
        <f>IF(D$5&lt;&gt;0,state!S$2,"")</f>
        <v/>
      </c>
      <c r="H39" s="10" t="str">
        <f>IF(H$5&lt;&gt;0,VLOOKUP(H$4,components!B$3:AW$612,26,FALSE),"")</f>
        <v/>
      </c>
      <c r="I39" s="10" t="str">
        <f>IF(I$5&lt;&gt;0,VLOOKUP(I$4,components!B$3:AX$612,26,FALSE),"")</f>
        <v/>
      </c>
      <c r="J39" s="10" t="str">
        <f>IF(J$5&lt;&gt;0,VLOOKUP(J$4,components!B$3:AY$612,26,FALSE),"")</f>
        <v/>
      </c>
    </row>
    <row r="40" spans="1:10" x14ac:dyDescent="0.25">
      <c r="A40" s="39"/>
      <c r="B40" s="39"/>
      <c r="C40" s="39" t="s">
        <v>19</v>
      </c>
      <c r="D40" s="13" t="str">
        <f>IF(D$5&lt;&gt;0,VLOOKUP(D$4,components!B$3:AS$612,27,FALSE),"")</f>
        <v/>
      </c>
      <c r="E40" s="10" t="str">
        <f>IF(D$5&lt;&gt;0,VLOOKUP(E$5,counties!A$2:AM$89,21,FALSE),"")</f>
        <v/>
      </c>
      <c r="F40" s="10" t="str">
        <f>IF(D$5&lt;&gt;0,VLOOKUP(D$4,sim_dist!A$2:AM$608,21,FALSE),"")</f>
        <v/>
      </c>
      <c r="G40" s="10" t="str">
        <f>IF(D$5&lt;&gt;0,state!T$2,"")</f>
        <v/>
      </c>
      <c r="H40" s="10" t="str">
        <f>IF(H$5&lt;&gt;0,VLOOKUP(H$4,components!B$3:AW$612,27,FALSE),"")</f>
        <v/>
      </c>
      <c r="I40" s="10" t="str">
        <f>IF(I$5&lt;&gt;0,VLOOKUP(I$4,components!B$3:AX$612,27,FALSE),"")</f>
        <v/>
      </c>
      <c r="J40" s="10" t="str">
        <f>IF(J$5&lt;&gt;0,VLOOKUP(J$4,components!B$3:AY$612,27,FALSE),"")</f>
        <v/>
      </c>
    </row>
    <row r="41" spans="1:10" x14ac:dyDescent="0.25">
      <c r="A41" s="38"/>
      <c r="B41" s="40" t="s">
        <v>20</v>
      </c>
      <c r="C41" s="39"/>
      <c r="D41" s="26"/>
      <c r="E41" s="25"/>
      <c r="F41" s="26"/>
      <c r="G41" s="32"/>
      <c r="H41" s="14"/>
      <c r="I41" s="14"/>
      <c r="J41" s="14"/>
    </row>
    <row r="42" spans="1:10" x14ac:dyDescent="0.25">
      <c r="A42" s="38"/>
      <c r="B42" s="40"/>
      <c r="C42" s="39" t="s">
        <v>21</v>
      </c>
      <c r="D42" s="13" t="str">
        <f>IF(D$5&lt;&gt;0,VLOOKUP(D$4,components!B$3:AS$612,28,FALSE),"")</f>
        <v/>
      </c>
      <c r="E42" s="10" t="str">
        <f>IF(D$5&lt;&gt;0,VLOOKUP(E$5,counties!A$2:AM$89,22,FALSE),"")</f>
        <v/>
      </c>
      <c r="F42" s="10" t="str">
        <f>IF(D$5&lt;&gt;0,VLOOKUP(D$4,sim_dist!A$2:AM$608,22,FALSE),"")</f>
        <v/>
      </c>
      <c r="G42" s="10" t="str">
        <f>IF(D$5&lt;&gt;0,state!U$2,"")</f>
        <v/>
      </c>
      <c r="H42" s="10" t="str">
        <f>IF(H$5&lt;&gt;0,VLOOKUP(H$4,components!B$3:AW$612,28,FALSE),"")</f>
        <v/>
      </c>
      <c r="I42" s="10" t="str">
        <f>IF(I$5&lt;&gt;0,VLOOKUP(I$4,components!B$3:AX$612,28,FALSE),"")</f>
        <v/>
      </c>
      <c r="J42" s="10" t="str">
        <f>IF(J$5&lt;&gt;0,VLOOKUP(J$4,components!B$3:AY$612,28,FALSE),"")</f>
        <v/>
      </c>
    </row>
    <row r="43" spans="1:10" x14ac:dyDescent="0.25">
      <c r="A43" s="38"/>
      <c r="B43" s="39"/>
      <c r="C43" s="39" t="s">
        <v>22</v>
      </c>
      <c r="D43" s="13" t="str">
        <f>IF(D$5&lt;&gt;0,VLOOKUP(D$4,components!B$3:AS$612,29,FALSE),"")</f>
        <v/>
      </c>
      <c r="E43" s="10" t="str">
        <f>IF(D$5&lt;&gt;0,VLOOKUP(E$5,counties!A$2:AM$89,23,FALSE),"")</f>
        <v/>
      </c>
      <c r="F43" s="10" t="str">
        <f>IF(D$5&lt;&gt;0,VLOOKUP(D$4,sim_dist!A$2:AM$608,23,FALSE),"")</f>
        <v/>
      </c>
      <c r="G43" s="10" t="str">
        <f>IF(D$5&lt;&gt;0,state!V$2,"")</f>
        <v/>
      </c>
      <c r="H43" s="10" t="str">
        <f>IF(H$5&lt;&gt;0,VLOOKUP(H$4,components!B$3:AW$612,29,FALSE),"")</f>
        <v/>
      </c>
      <c r="I43" s="10" t="str">
        <f>IF(I$5&lt;&gt;0,VLOOKUP(I$4,components!B$3:AX$612,29,FALSE),"")</f>
        <v/>
      </c>
      <c r="J43" s="10" t="str">
        <f>IF(J$5&lt;&gt;0,VLOOKUP(J$4,components!B$3:AY$612,29,FALSE),"")</f>
        <v/>
      </c>
    </row>
    <row r="44" spans="1:10" x14ac:dyDescent="0.25">
      <c r="A44" s="38"/>
      <c r="B44" s="39"/>
      <c r="C44" s="39" t="s">
        <v>23</v>
      </c>
      <c r="D44" s="13" t="str">
        <f>IF(D$5&lt;&gt;0,VLOOKUP(D$4,components!B$3:AS$612,30,FALSE),"")</f>
        <v/>
      </c>
      <c r="E44" s="11" t="s">
        <v>849</v>
      </c>
      <c r="F44" s="11" t="s">
        <v>849</v>
      </c>
      <c r="G44" s="11" t="s">
        <v>849</v>
      </c>
      <c r="H44" s="13" t="str">
        <f>IF(H$5&lt;&gt;0,VLOOKUP(H$4,components!B$3:AW$612,30,FALSE),"")</f>
        <v/>
      </c>
      <c r="I44" s="13" t="str">
        <f>IF(I$5&lt;&gt;0,VLOOKUP(I$4,components!B$3:AX$612,30,FALSE),"")</f>
        <v/>
      </c>
      <c r="J44" s="13" t="str">
        <f>IF(J$5&lt;&gt;0,VLOOKUP(J$4,components!B$3:AY$612,30,FALSE),"")</f>
        <v/>
      </c>
    </row>
    <row r="45" spans="1:10" x14ac:dyDescent="0.25">
      <c r="A45" s="38"/>
      <c r="B45" s="40" t="s">
        <v>24</v>
      </c>
      <c r="C45" s="39"/>
      <c r="D45" s="14"/>
      <c r="E45" s="25"/>
      <c r="F45" s="26"/>
      <c r="G45" s="14"/>
      <c r="H45" s="14"/>
      <c r="I45" s="14"/>
      <c r="J45" s="14"/>
    </row>
    <row r="46" spans="1:10" x14ac:dyDescent="0.25">
      <c r="A46" s="38"/>
      <c r="B46" s="39"/>
      <c r="C46" s="39" t="s">
        <v>25</v>
      </c>
      <c r="D46" s="7" t="str">
        <f>IF(D$5&lt;&gt;0,VLOOKUP(D$4,components!B$3:AS$612,31,FALSE),"")</f>
        <v/>
      </c>
      <c r="E46" s="7" t="str">
        <f>IF(D$5&lt;&gt;0,VLOOKUP(E$5,counties!A$2:AM$89,24,FALSE),"")</f>
        <v/>
      </c>
      <c r="F46" s="7" t="str">
        <f>IF(D$5&lt;&gt;0,VLOOKUP(D$4,sim_dist!A$2:AM$608,24,FALSE),"")</f>
        <v/>
      </c>
      <c r="G46" s="7" t="str">
        <f>IF(D$5&lt;&gt;0,state!W$2,"")</f>
        <v/>
      </c>
      <c r="H46" s="7" t="str">
        <f>IF(H$5&lt;&gt;0,VLOOKUP(H$4,components!B$3:AW$612,31,FALSE),"")</f>
        <v/>
      </c>
      <c r="I46" s="7" t="str">
        <f>IF(I$5&lt;&gt;0,VLOOKUP(I$4,components!B$3:AX$612,31,FALSE),"")</f>
        <v/>
      </c>
      <c r="J46" s="7" t="str">
        <f>IF(J$5&lt;&gt;0,VLOOKUP(J$4,components!B$3:AY$612,31,FALSE),"")</f>
        <v/>
      </c>
    </row>
    <row r="47" spans="1:10" x14ac:dyDescent="0.25">
      <c r="A47" s="38"/>
      <c r="B47" s="39"/>
      <c r="C47" s="39" t="s">
        <v>26</v>
      </c>
      <c r="D47" s="7" t="str">
        <f>IF(D$5&lt;&gt;0,VLOOKUP(D$4,components!B$3:AS$612,32,FALSE),"")</f>
        <v/>
      </c>
      <c r="E47" s="7" t="str">
        <f>IF(D$5&lt;&gt;0,VLOOKUP(E$5,counties!A$2:AM$89,25,FALSE),"")</f>
        <v/>
      </c>
      <c r="F47" s="7" t="str">
        <f>IF(D$5&lt;&gt;0,VLOOKUP(D$4,sim_dist!A$2:AM$608,25,FALSE),"")</f>
        <v/>
      </c>
      <c r="G47" s="7" t="str">
        <f>IF(D$5&lt;&gt;0,state!X$2,"")</f>
        <v/>
      </c>
      <c r="H47" s="7" t="str">
        <f>IF(H$5&lt;&gt;0,VLOOKUP(H$4,components!B$3:AW$612,32,FALSE),"")</f>
        <v/>
      </c>
      <c r="I47" s="7" t="str">
        <f>IF(I$5&lt;&gt;0,VLOOKUP(I$4,components!B$3:AX$612,32,FALSE),"")</f>
        <v/>
      </c>
      <c r="J47" s="7" t="str">
        <f>IF(J$5&lt;&gt;0,VLOOKUP(J$4,components!B$3:AY$612,32,FALSE),"")</f>
        <v/>
      </c>
    </row>
    <row r="48" spans="1:10" x14ac:dyDescent="0.25">
      <c r="A48" s="38"/>
      <c r="B48" s="39"/>
      <c r="C48" s="39" t="s">
        <v>27</v>
      </c>
      <c r="D48" s="7" t="str">
        <f>IF(D$5&lt;&gt;0,VLOOKUP(D$4,components!B$3:AS$612,33,FALSE),"")</f>
        <v/>
      </c>
      <c r="E48" s="7" t="str">
        <f>IF(D$5&lt;&gt;0,VLOOKUP(E$5,counties!A$2:AM$89,26,FALSE),"")</f>
        <v/>
      </c>
      <c r="F48" s="7" t="str">
        <f>IF(D$5&lt;&gt;0,VLOOKUP(D$4,sim_dist!A$2:AM$608,26,FALSE),"")</f>
        <v/>
      </c>
      <c r="G48" s="7" t="str">
        <f>IF(D$5&lt;&gt;0,state!Y$2,"")</f>
        <v/>
      </c>
      <c r="H48" s="7" t="str">
        <f>IF(H$5&lt;&gt;0,VLOOKUP(H$4,components!B$3:AW$612,33,FALSE),"")</f>
        <v/>
      </c>
      <c r="I48" s="7" t="str">
        <f>IF(I$5&lt;&gt;0,VLOOKUP(I$4,components!B$3:AX$612,33,FALSE),"")</f>
        <v/>
      </c>
      <c r="J48" s="7" t="str">
        <f>IF(J$5&lt;&gt;0,VLOOKUP(J$4,components!B$3:AY$612,33,FALSE),"")</f>
        <v/>
      </c>
    </row>
    <row r="49" spans="1:10" x14ac:dyDescent="0.25">
      <c r="A49" s="41"/>
      <c r="B49" s="40" t="s">
        <v>28</v>
      </c>
      <c r="C49" s="40"/>
      <c r="D49" s="14"/>
      <c r="E49" s="25"/>
      <c r="F49" s="26"/>
      <c r="G49" s="3"/>
      <c r="H49" s="14"/>
      <c r="I49" s="14"/>
      <c r="J49" s="14"/>
    </row>
    <row r="50" spans="1:10" x14ac:dyDescent="0.25">
      <c r="A50" s="41"/>
      <c r="B50" s="40"/>
      <c r="C50" s="39" t="s">
        <v>29</v>
      </c>
      <c r="D50" s="13" t="str">
        <f>IF(D$5&lt;&gt;0,VLOOKUP(D$4,components!B$3:AS$612,34,FALSE),"")</f>
        <v/>
      </c>
      <c r="E50" s="13" t="str">
        <f>IF(D$5&lt;&gt;0,VLOOKUP(E$5,counties!A$2:AM$89,27,FALSE),"")</f>
        <v/>
      </c>
      <c r="F50" s="13" t="str">
        <f>IF(D$5&lt;&gt;0,VLOOKUP(D$4,sim_dist!A$2:AM$608,27,FALSE),"")</f>
        <v/>
      </c>
      <c r="G50" s="6" t="str">
        <f>IF(D$5&lt;&gt;0,state!Z$2,"")</f>
        <v/>
      </c>
      <c r="H50" s="13" t="str">
        <f>IF(H$5&lt;&gt;0,VLOOKUP(H$4,components!B$3:AW$612,34,FALSE),"")</f>
        <v/>
      </c>
      <c r="I50" s="13" t="str">
        <f>IF(I$5&lt;&gt;0,VLOOKUP(I$4,components!B$3:AX$612,34,FALSE),"")</f>
        <v/>
      </c>
      <c r="J50" s="13" t="str">
        <f>IF(J$5&lt;&gt;0,VLOOKUP(J$4,components!B$3:AY$612,34,FALSE),"")</f>
        <v/>
      </c>
    </row>
    <row r="51" spans="1:10" x14ac:dyDescent="0.25">
      <c r="A51" s="38"/>
      <c r="B51" s="39"/>
      <c r="C51" s="39" t="s">
        <v>30</v>
      </c>
      <c r="D51" s="17" t="str">
        <f>IF(D$5&lt;&gt;0,VLOOKUP(D$4,components!B$3:AS$612,35,FALSE),"")</f>
        <v/>
      </c>
      <c r="E51" s="17" t="str">
        <f>IF(D$5&lt;&gt;0,VLOOKUP(E$5,counties!A$2:AM$89,28,FALSE),"")</f>
        <v/>
      </c>
      <c r="F51" s="17" t="str">
        <f>IF(D$5&lt;&gt;0,VLOOKUP(D$4,sim_dist!A$2:AM$608,28,FALSE),"")</f>
        <v/>
      </c>
      <c r="G51" s="6" t="str">
        <f>IF(D$5&lt;&gt;0,state!AA$2,"")</f>
        <v/>
      </c>
      <c r="H51" s="17" t="str">
        <f>IF(H$5&lt;&gt;0,VLOOKUP(H$4,components!B$3:AW$612,35,FALSE),"")</f>
        <v/>
      </c>
      <c r="I51" s="17" t="str">
        <f>IF(I$5&lt;&gt;0,VLOOKUP(I$4,components!B$3:AX$612,35,FALSE),"")</f>
        <v/>
      </c>
      <c r="J51" s="17" t="str">
        <f>IF(J$5&lt;&gt;0,VLOOKUP(J$4,components!B$3:AY$612,35,FALSE),"")</f>
        <v/>
      </c>
    </row>
    <row r="52" spans="1:10" x14ac:dyDescent="0.25">
      <c r="A52" s="38"/>
      <c r="B52" s="39"/>
      <c r="C52" s="39" t="s">
        <v>31</v>
      </c>
      <c r="D52" s="17" t="str">
        <f>IF(D$5&lt;&gt;0,VLOOKUP(D$4,components!B$3:AS$612,36,FALSE),"")</f>
        <v/>
      </c>
      <c r="E52" s="17" t="str">
        <f>IF(D$5&lt;&gt;0,VLOOKUP(E$5,counties!A$2:AM$89,29,FALSE),"")</f>
        <v/>
      </c>
      <c r="F52" s="17" t="str">
        <f>IF(D$5&lt;&gt;0,VLOOKUP(D$4,sim_dist!A$2:AM$608,29,FALSE),"")</f>
        <v/>
      </c>
      <c r="G52" s="6" t="str">
        <f>IF(D$5&lt;&gt;0,state!AB$2,"")</f>
        <v/>
      </c>
      <c r="H52" s="17" t="str">
        <f>IF(H$5&lt;&gt;0,VLOOKUP(H$4,components!B$3:AW$612,36,FALSE),"")</f>
        <v/>
      </c>
      <c r="I52" s="17" t="str">
        <f>IF(I$5&lt;&gt;0,VLOOKUP(I$4,components!B$3:AX$612,36,FALSE),"")</f>
        <v/>
      </c>
      <c r="J52" s="17" t="str">
        <f>IF(J$5&lt;&gt;0,VLOOKUP(J$4,components!B$3:AY$612,36,FALSE),"")</f>
        <v/>
      </c>
    </row>
    <row r="53" spans="1:10" x14ac:dyDescent="0.25">
      <c r="A53" s="38"/>
      <c r="B53" s="39"/>
      <c r="C53" s="39" t="s">
        <v>32</v>
      </c>
      <c r="D53" s="17" t="str">
        <f>IF(D$5&lt;&gt;0,VLOOKUP(D$4,components!B$3:AS$612,37,FALSE),"")</f>
        <v/>
      </c>
      <c r="E53" s="17" t="str">
        <f>IF(D$5&lt;&gt;0,VLOOKUP(E$5,counties!A$2:AM$89,30,FALSE),"")</f>
        <v/>
      </c>
      <c r="F53" s="17" t="str">
        <f>IF(D$5&lt;&gt;0,VLOOKUP(D$4,sim_dist!A$2:AM$608,30,FALSE),"")</f>
        <v/>
      </c>
      <c r="G53" s="6" t="str">
        <f>IF(D$5&lt;&gt;0,state!AC$2,"")</f>
        <v/>
      </c>
      <c r="H53" s="17" t="str">
        <f>IF(H$5&lt;&gt;0,VLOOKUP(H$4,components!B$3:AW$612,37,FALSE),"")</f>
        <v/>
      </c>
      <c r="I53" s="17" t="str">
        <f>IF(I$5&lt;&gt;0,VLOOKUP(I$4,components!B$3:AX$612,37,FALSE),"")</f>
        <v/>
      </c>
      <c r="J53" s="17" t="str">
        <f>IF(J$5&lt;&gt;0,VLOOKUP(J$4,components!B$3:AY$612,37,FALSE),"")</f>
        <v/>
      </c>
    </row>
    <row r="54" spans="1:10" x14ac:dyDescent="0.25">
      <c r="A54" s="38"/>
      <c r="B54" s="39"/>
      <c r="C54" s="39" t="s">
        <v>951</v>
      </c>
      <c r="D54" s="13" t="str">
        <f>IF(D$5&lt;&gt;0,VLOOKUP(D$4,components!B$3:AS$612,38,FALSE),"")</f>
        <v/>
      </c>
      <c r="E54" s="11" t="s">
        <v>849</v>
      </c>
      <c r="F54" s="11" t="s">
        <v>849</v>
      </c>
      <c r="G54" s="11" t="s">
        <v>849</v>
      </c>
      <c r="H54" s="13" t="str">
        <f>IF(H$5&lt;&gt;0,VLOOKUP(H$4,components!B$3:AW$612,38,FALSE),"")</f>
        <v/>
      </c>
      <c r="I54" s="13" t="str">
        <f>IF(I$5&lt;&gt;0,VLOOKUP(I$4,components!B$3:AX$612,38,FALSE),"")</f>
        <v/>
      </c>
      <c r="J54" s="13" t="str">
        <f>IF(J$5&lt;&gt;0,VLOOKUP(J$4,components!B$3:AY$612,38,FALSE),"")</f>
        <v/>
      </c>
    </row>
    <row r="55" spans="1:10" x14ac:dyDescent="0.25">
      <c r="A55" s="38"/>
      <c r="B55" s="40" t="s">
        <v>33</v>
      </c>
      <c r="C55" s="39"/>
      <c r="D55" s="14"/>
      <c r="E55" s="12"/>
      <c r="F55" s="12"/>
      <c r="G55" s="4"/>
      <c r="H55" s="14"/>
      <c r="I55" s="14"/>
      <c r="J55" s="14"/>
    </row>
    <row r="56" spans="1:10" x14ac:dyDescent="0.25">
      <c r="A56" s="38"/>
      <c r="B56" s="39"/>
      <c r="C56" s="39" t="s">
        <v>34</v>
      </c>
      <c r="D56" s="15" t="str">
        <f>IF(D$5&lt;&gt;0,VLOOKUP(D$4,components!B$3:AS$612,39,FALSE),"")</f>
        <v/>
      </c>
      <c r="E56" s="79" t="str">
        <f>IF(D$5&lt;&gt;0,VLOOKUP(E$5,counties!A$2:AM$89,31,FALSE),"")</f>
        <v/>
      </c>
      <c r="F56" s="79" t="str">
        <f>IF(D$5&lt;&gt;0,VLOOKUP(D$4,sim_dist!A$2:AM$608,31,FALSE),"")</f>
        <v/>
      </c>
      <c r="G56" s="81" t="str">
        <f>IF(D$5&lt;&gt;0,1,"")</f>
        <v/>
      </c>
      <c r="H56" s="15" t="str">
        <f>IF(H$5&lt;&gt;0,VLOOKUP(H$4,components!B$3:AW$612,39,FALSE),"")</f>
        <v/>
      </c>
      <c r="I56" s="15" t="str">
        <f>IF(I$5&lt;&gt;0,VLOOKUP(I$4,components!B$3:AX$612,39,FALSE),"")</f>
        <v/>
      </c>
      <c r="J56" s="15" t="str">
        <f>IF(J$5&lt;&gt;0,VLOOKUP(J$4,components!B$3:AY$612,39,FALSE),"")</f>
        <v/>
      </c>
    </row>
    <row r="57" spans="1:10" x14ac:dyDescent="0.25">
      <c r="A57" s="38"/>
      <c r="B57" s="39"/>
      <c r="C57" s="39" t="s">
        <v>35</v>
      </c>
      <c r="D57" s="13" t="str">
        <f>IF(D$5&lt;&gt;0,VLOOKUP(D$4,components!B$3:AS$612,40,FALSE),"")</f>
        <v/>
      </c>
      <c r="E57" s="13" t="str">
        <f>IF(D$5&lt;&gt;0,VLOOKUP(E$5,counties!A$2:AM$89,32,FALSE),"")</f>
        <v/>
      </c>
      <c r="F57" s="13" t="str">
        <f>IF(D$5&lt;&gt;0,VLOOKUP(D$4,sim_dist!A$2:AM$608,32,FALSE),"")</f>
        <v/>
      </c>
      <c r="G57" s="13" t="str">
        <f>IF(D$5&lt;&gt;0,state!AE$2,"")</f>
        <v/>
      </c>
      <c r="H57" s="16" t="str">
        <f>IF(H$5&lt;&gt;0,VLOOKUP(H$4,components!B$3:AW$612,40,FALSE),"")</f>
        <v/>
      </c>
      <c r="I57" s="16" t="str">
        <f>IF(I$5&lt;&gt;0,VLOOKUP(I$4,components!B$3:AX$612,40,FALSE),"")</f>
        <v/>
      </c>
      <c r="J57" s="16" t="str">
        <f>IF(J$5&lt;&gt;0,VLOOKUP(J$4,components!B$3:AY$612,40,FALSE),"")</f>
        <v/>
      </c>
    </row>
    <row r="58" spans="1:10" x14ac:dyDescent="0.25">
      <c r="A58" s="38"/>
      <c r="B58" s="39"/>
      <c r="C58" s="39" t="s">
        <v>36</v>
      </c>
      <c r="D58" s="7" t="str">
        <f>IF(D$5&lt;&gt;0,VLOOKUP(D$4,components!B$3:AS$612,41,FALSE),"")</f>
        <v/>
      </c>
      <c r="E58" s="7" t="str">
        <f>IF(D$5&lt;&gt;0,VLOOKUP(E$5,counties!A$2:AM$89,33,FALSE),"")</f>
        <v/>
      </c>
      <c r="F58" s="7" t="str">
        <f>IF(D$5&lt;&gt;0,VLOOKUP(D$4,sim_dist!A$2:AM$608,33,FALSE),"")</f>
        <v/>
      </c>
      <c r="G58" s="7" t="str">
        <f>IF(D$5&lt;&gt;0,state!AF$2,"")</f>
        <v/>
      </c>
      <c r="H58" s="7" t="str">
        <f>IF(H$5&lt;&gt;0,VLOOKUP(H$4,components!B$3:AW$612,41,FALSE),"")</f>
        <v/>
      </c>
      <c r="I58" s="7" t="str">
        <f>IF(I$5&lt;&gt;0,VLOOKUP(I$4,components!B$3:AX$612,41,FALSE),"")</f>
        <v/>
      </c>
      <c r="J58" s="7" t="str">
        <f>IF(J$5&lt;&gt;0,VLOOKUP(J$4,components!B$3:AY$612,41,FALSE),"")</f>
        <v/>
      </c>
    </row>
    <row r="59" spans="1:10" x14ac:dyDescent="0.25">
      <c r="A59" s="38"/>
      <c r="B59" s="39"/>
      <c r="C59" s="39" t="s">
        <v>37</v>
      </c>
      <c r="D59" s="13" t="str">
        <f>IF(D$5&lt;&gt;0,VLOOKUP(D$4,components!B$3:AS$612,42,FALSE),"")</f>
        <v/>
      </c>
      <c r="E59" s="10" t="str">
        <f>IF(D$5&lt;&gt;0,VLOOKUP(E$5,counties!A$2:AM$89,34,FALSE),"")</f>
        <v/>
      </c>
      <c r="F59" s="10" t="str">
        <f>IF(D$5&lt;&gt;0,VLOOKUP(D$4,sim_dist!A$2:AM$608,34,FALSE),"")</f>
        <v/>
      </c>
      <c r="G59" s="10" t="str">
        <f>IF(D$5&lt;&gt;0,state!AG$2,"")</f>
        <v/>
      </c>
      <c r="H59" s="13" t="str">
        <f>IF(H$5&lt;&gt;0,VLOOKUP(H$4,components!B$3:AW$612,42,FALSE),"")</f>
        <v/>
      </c>
      <c r="I59" s="13" t="str">
        <f>IF(I$5&lt;&gt;0,VLOOKUP(I$4,components!B$3:AX$612,42,FALSE),"")</f>
        <v/>
      </c>
      <c r="J59" s="13" t="str">
        <f>IF(J$5&lt;&gt;0,VLOOKUP(J$4,components!B$3:AY$612,42,FALSE),"")</f>
        <v/>
      </c>
    </row>
    <row r="60" spans="1:10" x14ac:dyDescent="0.25">
      <c r="A60" s="38"/>
      <c r="B60" s="40" t="s">
        <v>38</v>
      </c>
      <c r="C60" s="39"/>
      <c r="D60" s="14"/>
      <c r="E60" s="25"/>
      <c r="F60" s="26"/>
      <c r="G60" s="4"/>
      <c r="H60" s="14"/>
      <c r="I60" s="14"/>
      <c r="J60" s="14"/>
    </row>
    <row r="61" spans="1:10" x14ac:dyDescent="0.25">
      <c r="A61" s="38"/>
      <c r="B61" s="39"/>
      <c r="C61" s="39" t="s">
        <v>39</v>
      </c>
      <c r="D61" s="17" t="str">
        <f>IF(D$5&lt;&gt;0,VLOOKUP(D$4,components!B$3:AS$612,43,FALSE),"")</f>
        <v/>
      </c>
      <c r="E61" s="17" t="str">
        <f>IF(D$5&lt;&gt;0,VLOOKUP(E$5,counties!A$2:AM$89,35,FALSE),"")</f>
        <v/>
      </c>
      <c r="F61" s="17" t="str">
        <f>IF(D$5&lt;&gt;0,VLOOKUP(D$4,sim_dist!A$2:AM$608,35,FALSE),"")</f>
        <v/>
      </c>
      <c r="G61" s="6" t="str">
        <f>IF(D$5&lt;&gt;0,state!AH$2,"")</f>
        <v/>
      </c>
      <c r="H61" s="17" t="str">
        <f>IF(H$5&lt;&gt;0,VLOOKUP(H$4,components!B$3:AW$612,43,FALSE),"")</f>
        <v/>
      </c>
      <c r="I61" s="17" t="str">
        <f>IF(I$5&lt;&gt;0,VLOOKUP(I$4,components!B$3:AX$612,43,FALSE),"")</f>
        <v/>
      </c>
      <c r="J61" s="17" t="str">
        <f>IF(J$5&lt;&gt;0,VLOOKUP(J$4,components!B$3:AY$612,43,FALSE),"")</f>
        <v/>
      </c>
    </row>
    <row r="62" spans="1:10" x14ac:dyDescent="0.25">
      <c r="A62" s="38"/>
      <c r="B62" s="39"/>
      <c r="C62" s="39" t="s">
        <v>40</v>
      </c>
      <c r="D62" s="5" t="str">
        <f>IF(D$5&lt;&gt;0,VLOOKUP(D$4,components!B$3:AS$612,44,FALSE),"")</f>
        <v/>
      </c>
      <c r="E62" s="5" t="str">
        <f>IF(D$5&lt;&gt;0,VLOOKUP(E$5,counties!A$2:AM$89,36,FALSE),"")</f>
        <v/>
      </c>
      <c r="F62" s="5" t="str">
        <f>IF(D$5&lt;&gt;0,VLOOKUP(D$4,sim_dist!A$2:AM$608,36,FALSE),"")</f>
        <v/>
      </c>
      <c r="G62" s="6" t="str">
        <f>IF(D$5&lt;&gt;0,state!AI$2,"")</f>
        <v/>
      </c>
      <c r="H62" s="5" t="str">
        <f>IF(H$5&lt;&gt;0,VLOOKUP(H$4,components!B$3:AW$612,44,FALSE),"")</f>
        <v/>
      </c>
      <c r="I62" s="5" t="str">
        <f>IF(I$5&lt;&gt;0,VLOOKUP(I$4,components!B$3:AX$612,44,FALSE),"")</f>
        <v/>
      </c>
      <c r="J62" s="5" t="str">
        <f>IF(J$5&lt;&gt;0,VLOOKUP(J$4,components!B$3:AY$612,44,FALSE),"")</f>
        <v/>
      </c>
    </row>
    <row r="63" spans="1:10" x14ac:dyDescent="0.25">
      <c r="A63" s="38"/>
      <c r="B63" s="39"/>
      <c r="C63" s="39" t="s">
        <v>41</v>
      </c>
      <c r="D63" s="44" t="str">
        <f>IF(D$5&lt;&gt;0,VLOOKUP(D$4,components!B$3:AT$612,45,FALSE),"")</f>
        <v/>
      </c>
      <c r="E63" s="44" t="str">
        <f>IF(D$5&lt;&gt;0,VLOOKUP(E$5,counties!A$2:AM$89,37,FALSE),"")</f>
        <v/>
      </c>
      <c r="F63" s="44" t="str">
        <f>IF(D$5&lt;&gt;0,VLOOKUP(D$4,sim_dist!A$2:AM$608,37,FALSE),"")</f>
        <v/>
      </c>
      <c r="G63" s="44" t="str">
        <f>IF(D$5&lt;&gt;0,state!AJ$2,"")</f>
        <v/>
      </c>
      <c r="H63" s="44" t="str">
        <f>IF(H$5&lt;&gt;0,VLOOKUP(H$4,components!B$3:AX$612,45,FALSE),"")</f>
        <v/>
      </c>
      <c r="I63" s="44" t="str">
        <f>IF(I$5&lt;&gt;0,VLOOKUP(I$4,components!B$3:AY$612,45,FALSE),"")</f>
        <v/>
      </c>
      <c r="J63" s="44" t="str">
        <f>IF(J$5&lt;&gt;0,VLOOKUP(J$4,components!B$3:AY$612,45,FALSE),"")</f>
        <v/>
      </c>
    </row>
    <row r="64" spans="1:10" x14ac:dyDescent="0.25">
      <c r="A64" s="38"/>
      <c r="B64" s="39"/>
      <c r="C64" s="39"/>
      <c r="D64" s="18"/>
      <c r="E64" s="18"/>
      <c r="F64" s="18"/>
      <c r="G64" s="18"/>
      <c r="H64" s="18"/>
      <c r="I64" s="18"/>
      <c r="J64" s="18"/>
    </row>
    <row r="65" spans="1:4" x14ac:dyDescent="0.25">
      <c r="A65" s="40"/>
      <c r="B65" s="39" t="s">
        <v>42</v>
      </c>
      <c r="C65" s="39"/>
      <c r="D65" s="39"/>
    </row>
  </sheetData>
  <sheetProtection algorithmName="SHA-512" hashValue="76jTXJYR0LyICp+6KDYJgVTEWWWVMEPcVsXjKbVxI0jkNibJCMhtsmMTTekZkz0sTTK+CTaTqcDPF6sxxOsHtA==" saltValue="mvz1mqxmhbz+4IoMYB+LbQ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components!$A$2:$A$612</xm:f>
          </x14:formula1>
          <xm:sqref>H5:J5</xm:sqref>
        </x14:dataValidation>
        <x14:dataValidation type="list" allowBlank="1" showInputMessage="1" showErrorMessage="1" xr:uid="{00000000-0002-0000-0000-000002000000}">
          <x14:formula1>
            <xm:f>components!$A$2:$A$608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zoomScale="98" zoomScaleNormal="98" workbookViewId="0">
      <selection sqref="A1:C1"/>
    </sheetView>
  </sheetViews>
  <sheetFormatPr defaultColWidth="9.140625" defaultRowHeight="12.75" x14ac:dyDescent="0.2"/>
  <cols>
    <col min="1" max="2" width="9.140625" style="48"/>
    <col min="3" max="3" width="36.42578125" style="48" customWidth="1"/>
    <col min="4" max="4" width="13.42578125" style="76" customWidth="1"/>
    <col min="5" max="5" width="27.28515625" style="48" bestFit="1" customWidth="1"/>
    <col min="6" max="6" width="86.85546875" style="48" customWidth="1"/>
    <col min="7" max="16384" width="9.140625" style="48"/>
  </cols>
  <sheetData>
    <row r="1" spans="1:6" ht="24" customHeight="1" x14ac:dyDescent="0.2">
      <c r="A1" s="136" t="s">
        <v>793</v>
      </c>
      <c r="B1" s="137"/>
      <c r="C1" s="137"/>
      <c r="D1" s="113"/>
      <c r="E1" s="114"/>
      <c r="F1" s="65"/>
    </row>
    <row r="2" spans="1:6" s="49" customFormat="1" ht="14.25" customHeight="1" x14ac:dyDescent="0.2">
      <c r="A2" s="138" t="s">
        <v>794</v>
      </c>
      <c r="B2" s="138"/>
      <c r="C2" s="138"/>
      <c r="D2" s="127" t="s">
        <v>905</v>
      </c>
    </row>
    <row r="3" spans="1:6" s="49" customFormat="1" ht="14.25" customHeight="1" x14ac:dyDescent="0.25">
      <c r="A3" s="138" t="s">
        <v>795</v>
      </c>
      <c r="B3" s="138"/>
      <c r="C3" s="138"/>
      <c r="D3" s="115" t="s">
        <v>796</v>
      </c>
    </row>
    <row r="4" spans="1:6" ht="14.25" customHeight="1" x14ac:dyDescent="0.2">
      <c r="A4" s="138" t="s">
        <v>933</v>
      </c>
      <c r="B4" s="138"/>
      <c r="C4" s="138"/>
      <c r="D4" s="115" t="s">
        <v>934</v>
      </c>
    </row>
    <row r="5" spans="1:6" ht="14.25" customHeight="1" x14ac:dyDescent="0.2">
      <c r="A5" s="51" t="s">
        <v>797</v>
      </c>
      <c r="B5" s="51"/>
      <c r="C5" s="51"/>
      <c r="D5" s="115" t="s">
        <v>798</v>
      </c>
    </row>
    <row r="6" spans="1:6" ht="14.25" customHeight="1" x14ac:dyDescent="0.2">
      <c r="A6" s="51" t="s">
        <v>936</v>
      </c>
      <c r="B6" s="51"/>
      <c r="C6" s="51"/>
      <c r="D6" s="116" t="s">
        <v>937</v>
      </c>
    </row>
    <row r="7" spans="1:6" ht="14.25" customHeight="1" x14ac:dyDescent="0.2">
      <c r="A7" s="51" t="s">
        <v>844</v>
      </c>
      <c r="B7" s="51"/>
      <c r="C7" s="51"/>
      <c r="D7" s="116" t="s">
        <v>841</v>
      </c>
    </row>
    <row r="8" spans="1:6" s="49" customFormat="1" ht="21.75" customHeight="1" x14ac:dyDescent="0.25">
      <c r="A8" s="51"/>
      <c r="B8" s="51"/>
      <c r="C8" s="51"/>
      <c r="D8" s="50"/>
    </row>
    <row r="9" spans="1:6" ht="30.75" customHeight="1" x14ac:dyDescent="0.2">
      <c r="A9" s="139" t="s">
        <v>799</v>
      </c>
      <c r="B9" s="139"/>
      <c r="C9" s="140"/>
      <c r="D9" s="52" t="s">
        <v>800</v>
      </c>
      <c r="E9" s="53" t="s">
        <v>801</v>
      </c>
      <c r="F9" s="52" t="s">
        <v>802</v>
      </c>
    </row>
    <row r="10" spans="1:6" ht="15.75" x14ac:dyDescent="0.25">
      <c r="A10" s="54" t="s">
        <v>3</v>
      </c>
      <c r="B10" s="54"/>
      <c r="C10" s="54"/>
      <c r="D10" s="55"/>
      <c r="E10" s="54"/>
    </row>
    <row r="11" spans="1:6" ht="12.75" customHeight="1" x14ac:dyDescent="0.2">
      <c r="B11" s="56" t="s">
        <v>803</v>
      </c>
      <c r="C11" s="56"/>
      <c r="D11" s="61" t="s">
        <v>945</v>
      </c>
      <c r="E11" s="57" t="s">
        <v>939</v>
      </c>
      <c r="F11" s="56" t="s">
        <v>952</v>
      </c>
    </row>
    <row r="12" spans="1:6" ht="12.75" customHeight="1" x14ac:dyDescent="0.2">
      <c r="B12" s="56" t="s">
        <v>840</v>
      </c>
      <c r="C12" s="56"/>
      <c r="D12" s="61" t="s">
        <v>945</v>
      </c>
      <c r="E12" s="57" t="s">
        <v>939</v>
      </c>
      <c r="F12" s="56" t="s">
        <v>952</v>
      </c>
    </row>
    <row r="13" spans="1:6" ht="12.75" customHeight="1" x14ac:dyDescent="0.2">
      <c r="B13" s="56" t="s">
        <v>839</v>
      </c>
      <c r="C13" s="56"/>
      <c r="D13" s="61" t="s">
        <v>945</v>
      </c>
      <c r="E13" s="57" t="s">
        <v>939</v>
      </c>
      <c r="F13" s="56" t="s">
        <v>952</v>
      </c>
    </row>
    <row r="14" spans="1:6" ht="12.75" customHeight="1" x14ac:dyDescent="0.2">
      <c r="B14" s="56" t="s">
        <v>1549</v>
      </c>
      <c r="C14" s="56"/>
      <c r="D14" s="61" t="s">
        <v>944</v>
      </c>
      <c r="E14" s="57" t="s">
        <v>939</v>
      </c>
      <c r="F14" s="56" t="s">
        <v>946</v>
      </c>
    </row>
    <row r="15" spans="1:6" ht="12.75" customHeight="1" x14ac:dyDescent="0.2">
      <c r="D15" s="75"/>
      <c r="E15" s="58"/>
    </row>
    <row r="16" spans="1:6" ht="12.75" customHeight="1" x14ac:dyDescent="0.25">
      <c r="A16" s="54" t="s">
        <v>804</v>
      </c>
      <c r="B16" s="54"/>
      <c r="C16" s="54"/>
      <c r="D16" s="59"/>
      <c r="E16" s="60"/>
    </row>
    <row r="17" spans="1:6" ht="12.75" customHeight="1" x14ac:dyDescent="0.2">
      <c r="B17" s="56" t="s">
        <v>4</v>
      </c>
      <c r="C17" s="56"/>
      <c r="D17" s="61" t="s">
        <v>959</v>
      </c>
      <c r="E17" s="56" t="s">
        <v>958</v>
      </c>
      <c r="F17" s="56" t="s">
        <v>953</v>
      </c>
    </row>
    <row r="18" spans="1:6" ht="12.75" customHeight="1" x14ac:dyDescent="0.2">
      <c r="B18" s="56" t="s">
        <v>805</v>
      </c>
      <c r="C18" s="56"/>
      <c r="D18" s="61" t="s">
        <v>959</v>
      </c>
      <c r="E18" s="56" t="s">
        <v>958</v>
      </c>
      <c r="F18" s="56" t="s">
        <v>954</v>
      </c>
    </row>
    <row r="19" spans="1:6" ht="12.75" customHeight="1" x14ac:dyDescent="0.2">
      <c r="B19" s="62" t="s">
        <v>6</v>
      </c>
      <c r="C19" s="56"/>
      <c r="D19" s="61" t="s">
        <v>959</v>
      </c>
      <c r="E19" s="56" t="s">
        <v>958</v>
      </c>
      <c r="F19" s="56" t="s">
        <v>955</v>
      </c>
    </row>
    <row r="20" spans="1:6" ht="12.75" customHeight="1" x14ac:dyDescent="0.2">
      <c r="B20" s="63" t="s">
        <v>7</v>
      </c>
      <c r="C20" s="56"/>
      <c r="D20" s="61" t="s">
        <v>959</v>
      </c>
      <c r="E20" s="56" t="s">
        <v>958</v>
      </c>
      <c r="F20" s="56" t="s">
        <v>956</v>
      </c>
    </row>
    <row r="21" spans="1:6" ht="12.75" customHeight="1" x14ac:dyDescent="0.2">
      <c r="B21" s="46" t="s">
        <v>52</v>
      </c>
      <c r="C21" s="56"/>
      <c r="D21" s="61" t="s">
        <v>959</v>
      </c>
      <c r="E21" s="56" t="s">
        <v>958</v>
      </c>
      <c r="F21" s="56" t="s">
        <v>957</v>
      </c>
    </row>
    <row r="22" spans="1:6" ht="12.75" customHeight="1" x14ac:dyDescent="0.2">
      <c r="D22" s="75"/>
      <c r="E22" s="58"/>
    </row>
    <row r="23" spans="1:6" ht="12.75" customHeight="1" x14ac:dyDescent="0.25">
      <c r="A23" s="37" t="s">
        <v>49</v>
      </c>
      <c r="B23" s="39"/>
      <c r="C23" s="39"/>
      <c r="D23" s="75"/>
      <c r="E23" s="58"/>
    </row>
    <row r="24" spans="1:6" ht="12.75" customHeight="1" x14ac:dyDescent="0.25">
      <c r="A24" s="37"/>
      <c r="B24" s="46" t="s">
        <v>949</v>
      </c>
      <c r="C24" s="47"/>
      <c r="D24" s="61" t="s">
        <v>960</v>
      </c>
      <c r="E24" s="57" t="s">
        <v>841</v>
      </c>
      <c r="F24" s="56"/>
    </row>
    <row r="25" spans="1:6" ht="12.75" customHeight="1" x14ac:dyDescent="0.25">
      <c r="A25" s="37"/>
      <c r="B25" s="46" t="s">
        <v>950</v>
      </c>
      <c r="C25" s="47"/>
      <c r="D25" s="61" t="s">
        <v>960</v>
      </c>
      <c r="E25" s="57" t="s">
        <v>841</v>
      </c>
      <c r="F25" s="56"/>
    </row>
    <row r="26" spans="1:6" ht="12.75" customHeight="1" x14ac:dyDescent="0.2">
      <c r="A26" s="38"/>
      <c r="B26" s="46" t="s">
        <v>789</v>
      </c>
      <c r="C26" s="47"/>
      <c r="D26" s="61" t="s">
        <v>945</v>
      </c>
      <c r="E26" s="57" t="s">
        <v>940</v>
      </c>
      <c r="F26" s="56"/>
    </row>
    <row r="27" spans="1:6" ht="12.75" customHeight="1" x14ac:dyDescent="0.2">
      <c r="A27" s="38"/>
      <c r="B27" s="46" t="s">
        <v>54</v>
      </c>
      <c r="C27" s="47"/>
      <c r="D27" s="61" t="s">
        <v>945</v>
      </c>
      <c r="E27" s="57" t="s">
        <v>961</v>
      </c>
      <c r="F27" s="56"/>
    </row>
    <row r="28" spans="1:6" ht="12.75" customHeight="1" x14ac:dyDescent="0.2">
      <c r="A28" s="38"/>
      <c r="B28" s="46" t="s">
        <v>53</v>
      </c>
      <c r="C28" s="47"/>
      <c r="D28" s="61" t="s">
        <v>945</v>
      </c>
      <c r="E28" s="57" t="s">
        <v>938</v>
      </c>
      <c r="F28" s="56"/>
    </row>
    <row r="29" spans="1:6" ht="25.5" customHeight="1" x14ac:dyDescent="0.2">
      <c r="A29" s="38"/>
      <c r="B29" s="134" t="s">
        <v>845</v>
      </c>
      <c r="C29" s="135"/>
      <c r="D29" s="61" t="s">
        <v>945</v>
      </c>
      <c r="E29" s="57" t="s">
        <v>938</v>
      </c>
      <c r="F29" s="56"/>
    </row>
    <row r="30" spans="1:6" ht="12.75" customHeight="1" x14ac:dyDescent="0.2">
      <c r="A30" s="38"/>
      <c r="B30" s="39"/>
      <c r="C30" s="39"/>
      <c r="D30" s="75"/>
      <c r="E30" s="58"/>
    </row>
    <row r="31" spans="1:6" ht="12.75" customHeight="1" x14ac:dyDescent="0.25">
      <c r="A31" s="54" t="s">
        <v>8</v>
      </c>
      <c r="B31" s="54"/>
      <c r="C31" s="54"/>
      <c r="D31" s="59"/>
      <c r="E31" s="60"/>
    </row>
    <row r="32" spans="1:6" ht="12.75" customHeight="1" x14ac:dyDescent="0.2">
      <c r="B32" s="56" t="s">
        <v>9</v>
      </c>
      <c r="C32" s="56"/>
      <c r="D32" s="61" t="s">
        <v>945</v>
      </c>
      <c r="E32" s="57" t="s">
        <v>941</v>
      </c>
      <c r="F32" s="56" t="s">
        <v>906</v>
      </c>
    </row>
    <row r="33" spans="1:6" ht="12.75" customHeight="1" x14ac:dyDescent="0.2">
      <c r="B33" s="64" t="s">
        <v>907</v>
      </c>
      <c r="C33" s="65"/>
      <c r="D33" s="61" t="s">
        <v>945</v>
      </c>
      <c r="E33" s="57" t="s">
        <v>939</v>
      </c>
      <c r="F33" s="56" t="s">
        <v>906</v>
      </c>
    </row>
    <row r="34" spans="1:6" ht="12.75" customHeight="1" x14ac:dyDescent="0.2">
      <c r="B34" s="64" t="s">
        <v>908</v>
      </c>
      <c r="C34" s="65"/>
      <c r="D34" s="61" t="s">
        <v>945</v>
      </c>
      <c r="E34" s="57"/>
      <c r="F34" s="56" t="s">
        <v>906</v>
      </c>
    </row>
    <row r="35" spans="1:6" ht="12.75" customHeight="1" x14ac:dyDescent="0.2">
      <c r="B35" s="56" t="s">
        <v>806</v>
      </c>
      <c r="C35" s="56"/>
      <c r="D35" s="61" t="s">
        <v>945</v>
      </c>
      <c r="E35" s="57" t="s">
        <v>939</v>
      </c>
      <c r="F35" s="56" t="s">
        <v>900</v>
      </c>
    </row>
    <row r="36" spans="1:6" ht="12.75" customHeight="1" x14ac:dyDescent="0.2">
      <c r="B36" s="56" t="s">
        <v>807</v>
      </c>
      <c r="C36" s="56"/>
      <c r="D36" s="61" t="s">
        <v>945</v>
      </c>
      <c r="E36" s="57" t="s">
        <v>939</v>
      </c>
      <c r="F36" s="56" t="s">
        <v>901</v>
      </c>
    </row>
    <row r="37" spans="1:6" ht="25.5" customHeight="1" x14ac:dyDescent="0.2">
      <c r="B37" s="56" t="s">
        <v>808</v>
      </c>
      <c r="C37" s="56"/>
      <c r="D37" s="61" t="s">
        <v>945</v>
      </c>
      <c r="E37" s="57" t="s">
        <v>939</v>
      </c>
      <c r="F37" s="66" t="s">
        <v>899</v>
      </c>
    </row>
    <row r="38" spans="1:6" ht="12.75" customHeight="1" x14ac:dyDescent="0.2">
      <c r="B38" s="56" t="s">
        <v>909</v>
      </c>
      <c r="C38" s="56"/>
      <c r="D38" s="61" t="s">
        <v>945</v>
      </c>
      <c r="E38" s="57" t="s">
        <v>939</v>
      </c>
      <c r="F38" s="56" t="s">
        <v>906</v>
      </c>
    </row>
    <row r="39" spans="1:6" ht="12.75" customHeight="1" x14ac:dyDescent="0.2">
      <c r="D39" s="75"/>
      <c r="E39" s="58"/>
    </row>
    <row r="40" spans="1:6" ht="12.75" customHeight="1" x14ac:dyDescent="0.25">
      <c r="A40" s="54" t="s">
        <v>14</v>
      </c>
      <c r="B40" s="54"/>
      <c r="C40" s="54"/>
      <c r="D40" s="59"/>
      <c r="E40" s="60"/>
    </row>
    <row r="41" spans="1:6" ht="12.75" customHeight="1" x14ac:dyDescent="0.2">
      <c r="B41" s="67" t="s">
        <v>15</v>
      </c>
      <c r="C41" s="56"/>
      <c r="D41" s="61"/>
      <c r="E41" s="57"/>
      <c r="F41" s="56" t="s">
        <v>809</v>
      </c>
    </row>
    <row r="42" spans="1:6" ht="12.75" customHeight="1" x14ac:dyDescent="0.2">
      <c r="B42" s="67"/>
      <c r="C42" s="38" t="s">
        <v>16</v>
      </c>
      <c r="D42" s="61" t="s">
        <v>945</v>
      </c>
      <c r="E42" s="57" t="s">
        <v>942</v>
      </c>
      <c r="F42" s="56" t="s">
        <v>904</v>
      </c>
    </row>
    <row r="43" spans="1:6" ht="12.75" customHeight="1" x14ac:dyDescent="0.2">
      <c r="B43" s="56"/>
      <c r="C43" s="56" t="s">
        <v>17</v>
      </c>
      <c r="D43" s="61" t="s">
        <v>945</v>
      </c>
      <c r="E43" s="57" t="s">
        <v>942</v>
      </c>
      <c r="F43" s="56" t="s">
        <v>810</v>
      </c>
    </row>
    <row r="44" spans="1:6" ht="12.75" customHeight="1" x14ac:dyDescent="0.2">
      <c r="B44" s="56"/>
      <c r="C44" s="56" t="s">
        <v>18</v>
      </c>
      <c r="D44" s="61" t="s">
        <v>945</v>
      </c>
      <c r="E44" s="57" t="s">
        <v>942</v>
      </c>
      <c r="F44" s="56" t="s">
        <v>811</v>
      </c>
    </row>
    <row r="45" spans="1:6" ht="12.75" customHeight="1" x14ac:dyDescent="0.2">
      <c r="B45" s="56"/>
      <c r="C45" s="56" t="s">
        <v>812</v>
      </c>
      <c r="D45" s="61" t="s">
        <v>945</v>
      </c>
      <c r="E45" s="57" t="s">
        <v>942</v>
      </c>
      <c r="F45" s="56" t="s">
        <v>813</v>
      </c>
    </row>
    <row r="46" spans="1:6" ht="12.75" customHeight="1" x14ac:dyDescent="0.2">
      <c r="B46" s="67" t="s">
        <v>20</v>
      </c>
      <c r="C46" s="56"/>
      <c r="D46" s="61"/>
      <c r="E46" s="57"/>
      <c r="F46" s="56"/>
    </row>
    <row r="47" spans="1:6" ht="26.25" customHeight="1" x14ac:dyDescent="0.2">
      <c r="B47" s="67"/>
      <c r="C47" s="38" t="s">
        <v>21</v>
      </c>
      <c r="D47" s="61" t="s">
        <v>945</v>
      </c>
      <c r="E47" s="57" t="s">
        <v>942</v>
      </c>
      <c r="F47" s="68" t="s">
        <v>903</v>
      </c>
    </row>
    <row r="48" spans="1:6" ht="26.25" customHeight="1" x14ac:dyDescent="0.2">
      <c r="B48" s="56"/>
      <c r="C48" s="56" t="s">
        <v>814</v>
      </c>
      <c r="D48" s="61" t="s">
        <v>945</v>
      </c>
      <c r="E48" s="57" t="s">
        <v>942</v>
      </c>
      <c r="F48" s="68" t="s">
        <v>902</v>
      </c>
    </row>
    <row r="49" spans="1:6" ht="18.75" customHeight="1" x14ac:dyDescent="0.2">
      <c r="B49" s="56"/>
      <c r="C49" s="56" t="s">
        <v>815</v>
      </c>
      <c r="D49" s="61" t="s">
        <v>945</v>
      </c>
      <c r="E49" s="57"/>
      <c r="F49" s="68"/>
    </row>
    <row r="50" spans="1:6" ht="105.75" customHeight="1" x14ac:dyDescent="0.2">
      <c r="B50" s="69" t="s">
        <v>24</v>
      </c>
      <c r="C50" s="56"/>
      <c r="D50" s="61"/>
      <c r="E50" s="57"/>
      <c r="F50" s="70" t="s">
        <v>816</v>
      </c>
    </row>
    <row r="51" spans="1:6" ht="12.75" customHeight="1" x14ac:dyDescent="0.2">
      <c r="B51" s="71"/>
      <c r="C51" s="56" t="s">
        <v>817</v>
      </c>
      <c r="D51" s="61" t="s">
        <v>945</v>
      </c>
      <c r="E51" s="57" t="s">
        <v>818</v>
      </c>
      <c r="F51" s="72" t="s">
        <v>819</v>
      </c>
    </row>
    <row r="52" spans="1:6" ht="12.75" customHeight="1" x14ac:dyDescent="0.2">
      <c r="B52" s="56"/>
      <c r="C52" s="56" t="s">
        <v>820</v>
      </c>
      <c r="D52" s="61" t="s">
        <v>945</v>
      </c>
      <c r="E52" s="57" t="s">
        <v>818</v>
      </c>
      <c r="F52" s="56" t="s">
        <v>821</v>
      </c>
    </row>
    <row r="53" spans="1:6" ht="12.75" customHeight="1" x14ac:dyDescent="0.2">
      <c r="B53" s="56"/>
      <c r="C53" s="56" t="s">
        <v>25</v>
      </c>
      <c r="D53" s="61" t="s">
        <v>945</v>
      </c>
      <c r="E53" s="57" t="s">
        <v>818</v>
      </c>
      <c r="F53" s="68" t="s">
        <v>822</v>
      </c>
    </row>
    <row r="54" spans="1:6" ht="12.75" customHeight="1" x14ac:dyDescent="0.2">
      <c r="B54" s="56"/>
      <c r="C54" s="56" t="s">
        <v>27</v>
      </c>
      <c r="D54" s="61" t="s">
        <v>945</v>
      </c>
      <c r="E54" s="57" t="s">
        <v>818</v>
      </c>
      <c r="F54" s="68" t="s">
        <v>823</v>
      </c>
    </row>
    <row r="55" spans="1:6" ht="12.75" customHeight="1" x14ac:dyDescent="0.2">
      <c r="A55" s="73"/>
      <c r="B55" s="67" t="s">
        <v>28</v>
      </c>
      <c r="C55" s="67"/>
      <c r="D55" s="61"/>
      <c r="E55" s="74"/>
      <c r="F55" s="56"/>
    </row>
    <row r="56" spans="1:6" ht="12.75" customHeight="1" x14ac:dyDescent="0.2">
      <c r="B56" s="56"/>
      <c r="C56" s="56" t="s">
        <v>30</v>
      </c>
      <c r="D56" s="61" t="s">
        <v>945</v>
      </c>
      <c r="E56" s="57" t="s">
        <v>818</v>
      </c>
      <c r="F56" s="68" t="s">
        <v>824</v>
      </c>
    </row>
    <row r="57" spans="1:6" ht="12.75" customHeight="1" x14ac:dyDescent="0.2">
      <c r="B57" s="56"/>
      <c r="C57" s="56" t="s">
        <v>31</v>
      </c>
      <c r="D57" s="61" t="s">
        <v>945</v>
      </c>
      <c r="E57" s="57" t="s">
        <v>818</v>
      </c>
      <c r="F57" s="56" t="s">
        <v>825</v>
      </c>
    </row>
    <row r="58" spans="1:6" ht="26.25" customHeight="1" x14ac:dyDescent="0.2">
      <c r="B58" s="56"/>
      <c r="C58" s="56" t="s">
        <v>32</v>
      </c>
      <c r="D58" s="61" t="s">
        <v>945</v>
      </c>
      <c r="E58" s="57" t="s">
        <v>818</v>
      </c>
      <c r="F58" s="68" t="s">
        <v>826</v>
      </c>
    </row>
    <row r="59" spans="1:6" ht="12.75" customHeight="1" x14ac:dyDescent="0.2">
      <c r="B59" s="56"/>
      <c r="C59" s="72" t="s">
        <v>29</v>
      </c>
      <c r="D59" s="61" t="s">
        <v>945</v>
      </c>
      <c r="E59" s="57" t="s">
        <v>818</v>
      </c>
      <c r="F59" s="56" t="s">
        <v>827</v>
      </c>
    </row>
    <row r="60" spans="1:6" ht="12.75" customHeight="1" x14ac:dyDescent="0.2">
      <c r="B60" s="56"/>
      <c r="C60" s="46" t="s">
        <v>842</v>
      </c>
      <c r="D60" s="61" t="s">
        <v>960</v>
      </c>
      <c r="E60" s="57" t="s">
        <v>841</v>
      </c>
      <c r="F60" s="56" t="s">
        <v>843</v>
      </c>
    </row>
    <row r="61" spans="1:6" ht="12.75" customHeight="1" x14ac:dyDescent="0.2">
      <c r="B61" s="67" t="s">
        <v>33</v>
      </c>
      <c r="C61" s="56"/>
      <c r="D61" s="61"/>
      <c r="E61" s="57"/>
      <c r="F61" s="56"/>
    </row>
    <row r="62" spans="1:6" ht="12.75" customHeight="1" x14ac:dyDescent="0.2">
      <c r="B62" s="56"/>
      <c r="C62" s="56" t="s">
        <v>34</v>
      </c>
      <c r="D62" s="61" t="s">
        <v>945</v>
      </c>
      <c r="E62" s="57" t="s">
        <v>828</v>
      </c>
      <c r="F62" s="128" t="s">
        <v>829</v>
      </c>
    </row>
    <row r="63" spans="1:6" ht="12.75" customHeight="1" x14ac:dyDescent="0.2">
      <c r="B63" s="56"/>
      <c r="C63" s="72" t="s">
        <v>35</v>
      </c>
      <c r="D63" s="61" t="s">
        <v>945</v>
      </c>
      <c r="E63" s="57" t="s">
        <v>828</v>
      </c>
      <c r="F63" s="56"/>
    </row>
    <row r="64" spans="1:6" ht="24" customHeight="1" x14ac:dyDescent="0.2">
      <c r="B64" s="56"/>
      <c r="C64" s="56" t="s">
        <v>36</v>
      </c>
      <c r="D64" s="61" t="s">
        <v>945</v>
      </c>
      <c r="E64" s="57" t="s">
        <v>828</v>
      </c>
      <c r="F64" s="68" t="s">
        <v>830</v>
      </c>
    </row>
    <row r="65" spans="2:6" ht="12.75" customHeight="1" x14ac:dyDescent="0.2">
      <c r="B65" s="56"/>
      <c r="C65" s="56" t="s">
        <v>831</v>
      </c>
      <c r="D65" s="61" t="s">
        <v>945</v>
      </c>
      <c r="E65" s="57" t="s">
        <v>828</v>
      </c>
      <c r="F65" s="56"/>
    </row>
    <row r="66" spans="2:6" ht="12.75" customHeight="1" x14ac:dyDescent="0.2">
      <c r="B66" s="67" t="s">
        <v>38</v>
      </c>
      <c r="C66" s="56"/>
      <c r="D66" s="61"/>
      <c r="E66" s="57"/>
      <c r="F66" s="56"/>
    </row>
    <row r="67" spans="2:6" ht="24.75" customHeight="1" x14ac:dyDescent="0.2">
      <c r="B67" s="56"/>
      <c r="C67" s="56" t="s">
        <v>39</v>
      </c>
      <c r="D67" s="61" t="s">
        <v>945</v>
      </c>
      <c r="E67" s="56" t="s">
        <v>832</v>
      </c>
      <c r="F67" s="68" t="s">
        <v>833</v>
      </c>
    </row>
    <row r="68" spans="2:6" ht="12.75" customHeight="1" x14ac:dyDescent="0.2">
      <c r="B68" s="56"/>
      <c r="C68" s="56" t="s">
        <v>834</v>
      </c>
      <c r="D68" s="61" t="s">
        <v>945</v>
      </c>
      <c r="E68" s="56" t="s">
        <v>832</v>
      </c>
      <c r="F68" s="68" t="s">
        <v>835</v>
      </c>
    </row>
    <row r="69" spans="2:6" ht="12.75" customHeight="1" x14ac:dyDescent="0.2">
      <c r="B69" s="56"/>
      <c r="C69" s="56" t="s">
        <v>40</v>
      </c>
      <c r="D69" s="61" t="s">
        <v>945</v>
      </c>
      <c r="E69" s="56" t="s">
        <v>836</v>
      </c>
      <c r="F69" s="68" t="s">
        <v>837</v>
      </c>
    </row>
    <row r="70" spans="2:6" ht="12.75" customHeight="1" x14ac:dyDescent="0.2">
      <c r="B70" s="56"/>
      <c r="C70" s="56" t="s">
        <v>41</v>
      </c>
      <c r="D70" s="61" t="s">
        <v>945</v>
      </c>
      <c r="E70" s="56" t="s">
        <v>836</v>
      </c>
      <c r="F70" s="56" t="s">
        <v>838</v>
      </c>
    </row>
    <row r="71" spans="2:6" x14ac:dyDescent="0.2">
      <c r="D71" s="75"/>
      <c r="E71" s="58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2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45.28515625" style="34" bestFit="1" customWidth="1"/>
    <col min="2" max="2" width="8.85546875" style="34" bestFit="1" customWidth="1"/>
    <col min="3" max="3" width="14.42578125" style="34" bestFit="1" customWidth="1"/>
    <col min="4" max="4" width="17.42578125" style="34" bestFit="1" customWidth="1"/>
    <col min="5" max="5" width="21.28515625" style="34" bestFit="1" customWidth="1"/>
    <col min="6" max="6" width="18.5703125" style="34" bestFit="1" customWidth="1"/>
    <col min="7" max="7" width="12" style="34" bestFit="1" customWidth="1"/>
    <col min="8" max="8" width="12.42578125" style="34" bestFit="1" customWidth="1"/>
    <col min="9" max="9" width="15.140625" style="34" bestFit="1" customWidth="1"/>
    <col min="10" max="11" width="12" style="34" bestFit="1" customWidth="1"/>
    <col min="12" max="12" width="23.42578125" style="34" bestFit="1" customWidth="1"/>
    <col min="13" max="13" width="20.85546875" style="34" bestFit="1" customWidth="1"/>
    <col min="14" max="14" width="29.140625" style="34" bestFit="1" customWidth="1"/>
    <col min="15" max="15" width="12" style="34" bestFit="1" customWidth="1"/>
    <col min="16" max="16" width="14.85546875" style="34" bestFit="1" customWidth="1"/>
    <col min="17" max="17" width="8.42578125" style="34" bestFit="1" customWidth="1"/>
    <col min="18" max="18" width="19.5703125" style="34" bestFit="1" customWidth="1"/>
    <col min="19" max="19" width="15.140625" style="34" bestFit="1" customWidth="1"/>
    <col min="20" max="20" width="20.140625" style="34" bestFit="1" customWidth="1"/>
    <col min="21" max="21" width="29.5703125" style="34" bestFit="1" customWidth="1"/>
    <col min="22" max="23" width="11.85546875" style="34" bestFit="1" customWidth="1"/>
    <col min="24" max="24" width="17.85546875" style="34" bestFit="1" customWidth="1"/>
    <col min="25" max="25" width="11.140625" style="34" bestFit="1" customWidth="1"/>
    <col min="26" max="26" width="12.7109375" style="34" bestFit="1" customWidth="1"/>
    <col min="27" max="27" width="11.85546875" style="34" bestFit="1" customWidth="1"/>
    <col min="28" max="28" width="13.5703125" style="34" bestFit="1" customWidth="1"/>
    <col min="29" max="29" width="12" style="34" bestFit="1" customWidth="1"/>
    <col min="30" max="30" width="13.85546875" style="34" bestFit="1" customWidth="1"/>
    <col min="31" max="31" width="12" style="34" bestFit="1" customWidth="1"/>
    <col min="32" max="32" width="12.5703125" style="34" bestFit="1" customWidth="1"/>
    <col min="33" max="33" width="13.140625" style="34" bestFit="1" customWidth="1"/>
    <col min="34" max="34" width="13.85546875" style="34" bestFit="1" customWidth="1"/>
    <col min="35" max="35" width="11.85546875" style="34" bestFit="1" customWidth="1"/>
    <col min="36" max="38" width="12" style="34" bestFit="1" customWidth="1"/>
    <col min="39" max="39" width="14.28515625" style="34" bestFit="1" customWidth="1"/>
    <col min="40" max="40" width="12.85546875" style="34" bestFit="1" customWidth="1"/>
    <col min="41" max="42" width="12" style="34" bestFit="1" customWidth="1"/>
    <col min="43" max="43" width="20.140625" style="34" bestFit="1" customWidth="1"/>
    <col min="44" max="46" width="12" style="34" bestFit="1" customWidth="1"/>
    <col min="47" max="47" width="13.7109375" style="34" bestFit="1" customWidth="1"/>
    <col min="48" max="16384" width="9.140625" style="34"/>
  </cols>
  <sheetData>
    <row r="1" spans="1:47" x14ac:dyDescent="0.2">
      <c r="A1" s="33" t="s">
        <v>56</v>
      </c>
      <c r="B1" s="33" t="s">
        <v>55</v>
      </c>
      <c r="C1" s="42" t="s">
        <v>57</v>
      </c>
      <c r="D1" s="42" t="s">
        <v>58</v>
      </c>
      <c r="E1" s="42" t="s">
        <v>59</v>
      </c>
      <c r="F1" s="42" t="s">
        <v>60</v>
      </c>
      <c r="G1" s="42" t="s">
        <v>65</v>
      </c>
      <c r="H1" s="42" t="s">
        <v>66</v>
      </c>
      <c r="I1" s="42" t="s">
        <v>67</v>
      </c>
      <c r="J1" s="42" t="s">
        <v>68</v>
      </c>
      <c r="K1" s="42" t="s">
        <v>69</v>
      </c>
      <c r="L1" s="42" t="s">
        <v>791</v>
      </c>
      <c r="M1" s="42" t="s">
        <v>792</v>
      </c>
      <c r="N1" s="42" t="s">
        <v>61</v>
      </c>
      <c r="O1" s="42" t="s">
        <v>62</v>
      </c>
      <c r="P1" s="42" t="s">
        <v>63</v>
      </c>
      <c r="Q1" s="42" t="s">
        <v>64</v>
      </c>
      <c r="R1" s="42" t="s">
        <v>70</v>
      </c>
      <c r="S1" s="42" t="s">
        <v>935</v>
      </c>
      <c r="T1" s="42" t="s">
        <v>1548</v>
      </c>
      <c r="U1" s="42" t="s">
        <v>71</v>
      </c>
      <c r="V1" s="42" t="s">
        <v>72</v>
      </c>
      <c r="W1" s="42" t="s">
        <v>73</v>
      </c>
      <c r="X1" s="42" t="s">
        <v>74</v>
      </c>
      <c r="Y1" s="42" t="s">
        <v>75</v>
      </c>
      <c r="Z1" s="42" t="s">
        <v>76</v>
      </c>
      <c r="AA1" s="42" t="s">
        <v>77</v>
      </c>
      <c r="AB1" s="42" t="s">
        <v>78</v>
      </c>
      <c r="AC1" s="42" t="s">
        <v>79</v>
      </c>
      <c r="AD1" s="42" t="s">
        <v>80</v>
      </c>
      <c r="AE1" s="42" t="s">
        <v>846</v>
      </c>
      <c r="AF1" s="42" t="s">
        <v>81</v>
      </c>
      <c r="AG1" s="42" t="s">
        <v>82</v>
      </c>
      <c r="AH1" s="42" t="s">
        <v>83</v>
      </c>
      <c r="AI1" s="42" t="s">
        <v>84</v>
      </c>
      <c r="AJ1" s="42" t="s">
        <v>85</v>
      </c>
      <c r="AK1" s="42" t="s">
        <v>86</v>
      </c>
      <c r="AL1" s="42" t="s">
        <v>87</v>
      </c>
      <c r="AM1" s="42" t="s">
        <v>1547</v>
      </c>
      <c r="AN1" s="42" t="s">
        <v>88</v>
      </c>
      <c r="AO1" s="42" t="s">
        <v>847</v>
      </c>
      <c r="AP1" s="42" t="s">
        <v>848</v>
      </c>
      <c r="AQ1" s="42" t="s">
        <v>89</v>
      </c>
      <c r="AR1" s="42" t="s">
        <v>90</v>
      </c>
      <c r="AS1" s="42" t="s">
        <v>91</v>
      </c>
      <c r="AT1" s="42" t="s">
        <v>92</v>
      </c>
      <c r="AU1" s="42" t="s">
        <v>93</v>
      </c>
    </row>
    <row r="2" spans="1:47" x14ac:dyDescent="0.2">
      <c r="A2" s="33"/>
      <c r="B2" s="3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ht="15" x14ac:dyDescent="0.25">
      <c r="A3" t="s">
        <v>962</v>
      </c>
      <c r="B3" t="s">
        <v>335</v>
      </c>
      <c r="C3" t="s">
        <v>211</v>
      </c>
      <c r="D3" t="s">
        <v>963</v>
      </c>
      <c r="E3">
        <v>91.016000000000005</v>
      </c>
      <c r="F3">
        <v>-0.08</v>
      </c>
      <c r="G3" s="129">
        <v>152786</v>
      </c>
      <c r="H3">
        <v>0.63234925719510504</v>
      </c>
      <c r="I3">
        <v>154094</v>
      </c>
      <c r="J3">
        <v>0</v>
      </c>
      <c r="K3">
        <v>0.77573194971760995</v>
      </c>
      <c r="L3" s="130">
        <v>135888.53349999999</v>
      </c>
      <c r="M3" s="129">
        <v>34759</v>
      </c>
      <c r="N3">
        <v>30</v>
      </c>
      <c r="O3">
        <v>24.014643</v>
      </c>
      <c r="P3">
        <v>0</v>
      </c>
      <c r="Q3">
        <v>55.463664999999999</v>
      </c>
      <c r="R3">
        <v>14244.7</v>
      </c>
      <c r="S3">
        <v>835.99548600000003</v>
      </c>
      <c r="T3">
        <v>945.98273261538804</v>
      </c>
      <c r="U3">
        <v>0.43113723463334602</v>
      </c>
      <c r="V3">
        <v>9.4773463884468903E-2</v>
      </c>
      <c r="W3">
        <v>7.6653978488108697E-3</v>
      </c>
      <c r="X3">
        <v>12588.5</v>
      </c>
      <c r="Y3">
        <v>51.78</v>
      </c>
      <c r="Z3">
        <v>67225.038624951703</v>
      </c>
      <c r="AA3">
        <v>14.574074074074099</v>
      </c>
      <c r="AB3">
        <v>16.145142641946698</v>
      </c>
      <c r="AC3">
        <v>7</v>
      </c>
      <c r="AD3">
        <v>119.427926571429</v>
      </c>
      <c r="AE3">
        <v>0.27839999999999998</v>
      </c>
      <c r="AF3">
        <v>9.7826617642247302E-2</v>
      </c>
      <c r="AG3">
        <v>0.21268790576115701</v>
      </c>
      <c r="AH3">
        <v>0.31208525227325101</v>
      </c>
      <c r="AI3">
        <v>165.76405294131001</v>
      </c>
      <c r="AJ3">
        <v>9.8231079969403492</v>
      </c>
      <c r="AK3">
        <v>1.6501219529795501</v>
      </c>
      <c r="AL3">
        <v>4.6306196510268602</v>
      </c>
      <c r="AM3">
        <v>3.4</v>
      </c>
      <c r="AN3">
        <v>1.5707893293702599</v>
      </c>
      <c r="AO3">
        <v>43</v>
      </c>
      <c r="AP3">
        <v>0</v>
      </c>
      <c r="AQ3">
        <v>9.7899999999999991</v>
      </c>
      <c r="AR3">
        <v>4.0711984754645103</v>
      </c>
      <c r="AS3">
        <v>58597.41</v>
      </c>
      <c r="AT3">
        <v>0.57198607622359599</v>
      </c>
      <c r="AU3">
        <v>11908488.41</v>
      </c>
    </row>
    <row r="4" spans="1:47" ht="15" x14ac:dyDescent="0.25">
      <c r="A4" t="s">
        <v>964</v>
      </c>
      <c r="B4" t="s">
        <v>784</v>
      </c>
      <c r="C4" t="s">
        <v>95</v>
      </c>
      <c r="D4" t="s">
        <v>965</v>
      </c>
      <c r="E4">
        <v>78.647000000000006</v>
      </c>
      <c r="F4">
        <v>-8.56</v>
      </c>
      <c r="G4" s="129">
        <v>-486680</v>
      </c>
      <c r="H4">
        <v>0.36660090977649501</v>
      </c>
      <c r="I4">
        <v>422136</v>
      </c>
      <c r="J4">
        <v>5.0588319282179996E-3</v>
      </c>
      <c r="K4">
        <v>0.79524808960863103</v>
      </c>
      <c r="L4" s="130">
        <v>123746.6474</v>
      </c>
      <c r="M4" s="129">
        <v>32160</v>
      </c>
      <c r="N4">
        <v>228</v>
      </c>
      <c r="O4">
        <v>103.658821</v>
      </c>
      <c r="P4">
        <v>48.476787999999999</v>
      </c>
      <c r="Q4">
        <v>-74.182706999999994</v>
      </c>
      <c r="R4">
        <v>15186.5</v>
      </c>
      <c r="S4">
        <v>3509.0425019999998</v>
      </c>
      <c r="T4">
        <v>4514.5591949428699</v>
      </c>
      <c r="U4">
        <v>0.53230668820209104</v>
      </c>
      <c r="V4">
        <v>0.19178040522918699</v>
      </c>
      <c r="W4">
        <v>5.6995604893930101E-4</v>
      </c>
      <c r="X4">
        <v>11804</v>
      </c>
      <c r="Y4">
        <v>262.5</v>
      </c>
      <c r="Z4">
        <v>63317.072952381001</v>
      </c>
      <c r="AA4">
        <v>14.157303370786501</v>
      </c>
      <c r="AB4">
        <v>13.367780959999999</v>
      </c>
      <c r="AC4">
        <v>34</v>
      </c>
      <c r="AD4">
        <v>103.207132411765</v>
      </c>
      <c r="AE4">
        <v>0.29110000000000003</v>
      </c>
      <c r="AF4">
        <v>0.10533448071719401</v>
      </c>
      <c r="AG4">
        <v>0.19983814048704099</v>
      </c>
      <c r="AH4">
        <v>0.30725363438731701</v>
      </c>
      <c r="AI4">
        <v>198.74623906735499</v>
      </c>
      <c r="AJ4">
        <v>4.5236770388681498</v>
      </c>
      <c r="AK4">
        <v>1.1745858312697399</v>
      </c>
      <c r="AL4">
        <v>2.30400003441309</v>
      </c>
      <c r="AM4">
        <v>2.5</v>
      </c>
      <c r="AN4">
        <v>1.75969992111549</v>
      </c>
      <c r="AO4">
        <v>487</v>
      </c>
      <c r="AP4">
        <v>3.3547113961519499E-2</v>
      </c>
      <c r="AQ4">
        <v>4.01</v>
      </c>
      <c r="AR4">
        <v>4.2454006812876504</v>
      </c>
      <c r="AS4">
        <v>-150786.18</v>
      </c>
      <c r="AT4">
        <v>0.476367682492221</v>
      </c>
      <c r="AU4">
        <v>53290005.520000003</v>
      </c>
    </row>
    <row r="5" spans="1:47" ht="15" x14ac:dyDescent="0.25">
      <c r="A5" t="s">
        <v>966</v>
      </c>
      <c r="B5" t="s">
        <v>679</v>
      </c>
      <c r="C5" t="s">
        <v>142</v>
      </c>
      <c r="D5" t="s">
        <v>967</v>
      </c>
      <c r="E5">
        <v>78.977999999999994</v>
      </c>
      <c r="F5">
        <v>-6.29</v>
      </c>
      <c r="G5" s="129">
        <v>826130</v>
      </c>
      <c r="H5">
        <v>0.58049263646974703</v>
      </c>
      <c r="I5">
        <v>769840</v>
      </c>
      <c r="J5">
        <v>0</v>
      </c>
      <c r="K5">
        <v>0.72916722930339295</v>
      </c>
      <c r="L5" s="130">
        <v>143447.8045</v>
      </c>
      <c r="M5" s="129">
        <v>39709</v>
      </c>
      <c r="N5">
        <v>34</v>
      </c>
      <c r="O5">
        <v>26.393564000000001</v>
      </c>
      <c r="P5">
        <v>0</v>
      </c>
      <c r="Q5">
        <v>-30.695592999999999</v>
      </c>
      <c r="R5">
        <v>11986.9</v>
      </c>
      <c r="S5">
        <v>1139.723082</v>
      </c>
      <c r="T5">
        <v>1336.3062320972199</v>
      </c>
      <c r="U5">
        <v>0.48779775524454999</v>
      </c>
      <c r="V5">
        <v>0.131263954694567</v>
      </c>
      <c r="W5">
        <v>0</v>
      </c>
      <c r="X5">
        <v>10223.6</v>
      </c>
      <c r="Y5">
        <v>67.400000000000006</v>
      </c>
      <c r="Z5">
        <v>64414.116617210697</v>
      </c>
      <c r="AA5">
        <v>14.893333333333301</v>
      </c>
      <c r="AB5">
        <v>16.9098380118694</v>
      </c>
      <c r="AC5">
        <v>10</v>
      </c>
      <c r="AD5">
        <v>113.9723082</v>
      </c>
      <c r="AE5">
        <v>0.48089999999999999</v>
      </c>
      <c r="AF5">
        <v>0.106514872577917</v>
      </c>
      <c r="AG5">
        <v>0.17078694360740401</v>
      </c>
      <c r="AH5">
        <v>0.28122595443179299</v>
      </c>
      <c r="AI5">
        <v>171.91017984489699</v>
      </c>
      <c r="AJ5">
        <v>6.9286722298780203</v>
      </c>
      <c r="AK5">
        <v>1.38402434542949</v>
      </c>
      <c r="AL5">
        <v>3.3994525595876102</v>
      </c>
      <c r="AM5">
        <v>0</v>
      </c>
      <c r="AN5">
        <v>1.42251666753143</v>
      </c>
      <c r="AO5">
        <v>128</v>
      </c>
      <c r="AP5">
        <v>0</v>
      </c>
      <c r="AQ5">
        <v>5.27</v>
      </c>
      <c r="AR5">
        <v>3.8428259660969002</v>
      </c>
      <c r="AS5">
        <v>80787.899999999994</v>
      </c>
      <c r="AT5">
        <v>0.38990952794346301</v>
      </c>
      <c r="AU5">
        <v>13661796.76</v>
      </c>
    </row>
    <row r="6" spans="1:47" ht="15" x14ac:dyDescent="0.25">
      <c r="A6" t="s">
        <v>968</v>
      </c>
      <c r="B6" t="s">
        <v>96</v>
      </c>
      <c r="C6" t="s">
        <v>97</v>
      </c>
      <c r="D6" t="s">
        <v>965</v>
      </c>
      <c r="E6">
        <v>58.706000000000003</v>
      </c>
      <c r="F6">
        <v>-18.82</v>
      </c>
      <c r="G6" s="129">
        <v>-8803318</v>
      </c>
      <c r="H6">
        <v>0.287658440551253</v>
      </c>
      <c r="I6">
        <v>-8803318</v>
      </c>
      <c r="J6">
        <v>0</v>
      </c>
      <c r="K6">
        <v>0.87856879579617397</v>
      </c>
      <c r="L6" s="130">
        <v>105943.1081</v>
      </c>
      <c r="M6" s="129">
        <v>30213</v>
      </c>
      <c r="N6">
        <v>373</v>
      </c>
      <c r="O6">
        <v>2809.9754010000001</v>
      </c>
      <c r="P6">
        <v>2152.3053960000002</v>
      </c>
      <c r="Q6">
        <v>-1202.3553710000001</v>
      </c>
      <c r="R6">
        <v>20765</v>
      </c>
      <c r="S6">
        <v>20102.774153999999</v>
      </c>
      <c r="T6">
        <v>29847.3368536741</v>
      </c>
      <c r="U6">
        <v>1</v>
      </c>
      <c r="V6">
        <v>0.21039452000998701</v>
      </c>
      <c r="W6">
        <v>9.3994998278584402E-2</v>
      </c>
      <c r="X6">
        <v>13985.7</v>
      </c>
      <c r="Y6">
        <v>1630.35</v>
      </c>
      <c r="Z6">
        <v>71650.082497623196</v>
      </c>
      <c r="AA6">
        <v>13.2464370546318</v>
      </c>
      <c r="AB6">
        <v>12.330342658938299</v>
      </c>
      <c r="AC6">
        <v>162</v>
      </c>
      <c r="AD6">
        <v>124.091198481481</v>
      </c>
      <c r="AE6">
        <v>0.1923</v>
      </c>
      <c r="AF6">
        <v>0.104264249435009</v>
      </c>
      <c r="AG6">
        <v>0.146440350368501</v>
      </c>
      <c r="AH6">
        <v>0.26440702873237398</v>
      </c>
      <c r="AI6">
        <v>205.215308513981</v>
      </c>
      <c r="AJ6">
        <v>7.8632705967449903</v>
      </c>
      <c r="AK6">
        <v>1.17195240845911</v>
      </c>
      <c r="AL6">
        <v>4.0677690728916502</v>
      </c>
      <c r="AM6">
        <v>3.56</v>
      </c>
      <c r="AN6">
        <v>0.69231885668642901</v>
      </c>
      <c r="AO6">
        <v>55</v>
      </c>
      <c r="AP6">
        <v>0.23605024832018701</v>
      </c>
      <c r="AQ6">
        <v>72.069999999999993</v>
      </c>
      <c r="AR6">
        <v>4.2081279036276298</v>
      </c>
      <c r="AS6">
        <v>-397225</v>
      </c>
      <c r="AT6">
        <v>0.63363891482934698</v>
      </c>
      <c r="AU6">
        <v>417435058.5</v>
      </c>
    </row>
    <row r="7" spans="1:47" ht="15" x14ac:dyDescent="0.25">
      <c r="A7" t="s">
        <v>969</v>
      </c>
      <c r="B7" t="s">
        <v>407</v>
      </c>
      <c r="C7" t="s">
        <v>105</v>
      </c>
      <c r="D7" t="s">
        <v>970</v>
      </c>
      <c r="E7">
        <v>82.915999999999997</v>
      </c>
      <c r="F7">
        <v>7.9</v>
      </c>
      <c r="G7" s="129">
        <v>1689715</v>
      </c>
      <c r="H7">
        <v>0.53648402700699604</v>
      </c>
      <c r="I7">
        <v>1689715</v>
      </c>
      <c r="J7">
        <v>1.16233094627904E-2</v>
      </c>
      <c r="K7">
        <v>0.50166072845674903</v>
      </c>
      <c r="L7" s="130">
        <v>210921.0563</v>
      </c>
      <c r="M7" s="129">
        <v>36974</v>
      </c>
      <c r="N7">
        <v>89</v>
      </c>
      <c r="O7">
        <v>44.346935999999999</v>
      </c>
      <c r="P7">
        <v>0</v>
      </c>
      <c r="Q7">
        <v>95.783546000000001</v>
      </c>
      <c r="R7">
        <v>14072.4</v>
      </c>
      <c r="S7">
        <v>1418.5810449999999</v>
      </c>
      <c r="T7">
        <v>1747.4955887993201</v>
      </c>
      <c r="U7">
        <v>0.38477744608093201</v>
      </c>
      <c r="V7">
        <v>0.19270655026251099</v>
      </c>
      <c r="W7">
        <v>0</v>
      </c>
      <c r="X7">
        <v>11423.7</v>
      </c>
      <c r="Y7">
        <v>104.08</v>
      </c>
      <c r="Z7">
        <v>67675.737413528099</v>
      </c>
      <c r="AA7">
        <v>14.925925925925901</v>
      </c>
      <c r="AB7">
        <v>13.6297179573405</v>
      </c>
      <c r="AC7">
        <v>9</v>
      </c>
      <c r="AD7">
        <v>157.620116111111</v>
      </c>
      <c r="AE7">
        <v>0.2152</v>
      </c>
      <c r="AF7">
        <v>0.11978314597919799</v>
      </c>
      <c r="AG7">
        <v>0.16240752008531401</v>
      </c>
      <c r="AH7">
        <v>0.29127701369740699</v>
      </c>
      <c r="AI7">
        <v>165.688101380207</v>
      </c>
      <c r="AJ7">
        <v>6.9898388798597697</v>
      </c>
      <c r="AK7">
        <v>1.3868492439649101</v>
      </c>
      <c r="AL7">
        <v>4.7489117689604399</v>
      </c>
      <c r="AM7">
        <v>0.5</v>
      </c>
      <c r="AN7">
        <v>1.08272849654217</v>
      </c>
      <c r="AO7">
        <v>174</v>
      </c>
      <c r="AP7">
        <v>0</v>
      </c>
      <c r="AQ7">
        <v>5.26</v>
      </c>
      <c r="AR7">
        <v>4.5679541331614502</v>
      </c>
      <c r="AS7">
        <v>-197098.23999999999</v>
      </c>
      <c r="AT7">
        <v>0.448875775487799</v>
      </c>
      <c r="AU7">
        <v>19962797.620000001</v>
      </c>
    </row>
    <row r="8" spans="1:47" ht="15" x14ac:dyDescent="0.25">
      <c r="A8" t="s">
        <v>971</v>
      </c>
      <c r="B8" t="s">
        <v>395</v>
      </c>
      <c r="C8" t="s">
        <v>163</v>
      </c>
      <c r="D8" t="s">
        <v>963</v>
      </c>
      <c r="E8">
        <v>89.472999999999999</v>
      </c>
      <c r="F8">
        <v>0.37</v>
      </c>
      <c r="G8" s="129">
        <v>112258</v>
      </c>
      <c r="H8">
        <v>0.58795058379732401</v>
      </c>
      <c r="I8">
        <v>131166</v>
      </c>
      <c r="J8">
        <v>0</v>
      </c>
      <c r="K8">
        <v>0.67259412859127299</v>
      </c>
      <c r="L8" s="130">
        <v>156415.96489999999</v>
      </c>
      <c r="M8" s="129">
        <v>43275</v>
      </c>
      <c r="N8">
        <v>47</v>
      </c>
      <c r="O8">
        <v>7.3429039999999999</v>
      </c>
      <c r="P8">
        <v>2</v>
      </c>
      <c r="Q8">
        <v>41.833328999999999</v>
      </c>
      <c r="R8">
        <v>10647.4</v>
      </c>
      <c r="S8">
        <v>1051.692906</v>
      </c>
      <c r="T8">
        <v>1239.75683244527</v>
      </c>
      <c r="U8">
        <v>0.338849450221546</v>
      </c>
      <c r="V8">
        <v>0.14180194061326101</v>
      </c>
      <c r="W8">
        <v>0</v>
      </c>
      <c r="X8">
        <v>9032.2000000000007</v>
      </c>
      <c r="Y8">
        <v>65.989999999999995</v>
      </c>
      <c r="Z8">
        <v>58353.024700712202</v>
      </c>
      <c r="AA8">
        <v>13.1142857142857</v>
      </c>
      <c r="AB8">
        <v>15.9371557205637</v>
      </c>
      <c r="AC8">
        <v>15</v>
      </c>
      <c r="AD8">
        <v>70.112860400000002</v>
      </c>
      <c r="AE8">
        <v>0.2152</v>
      </c>
      <c r="AF8">
        <v>0.107992107889676</v>
      </c>
      <c r="AG8">
        <v>0.153859202739073</v>
      </c>
      <c r="AH8">
        <v>0.274687474581849</v>
      </c>
      <c r="AI8">
        <v>168.18597804633299</v>
      </c>
      <c r="AJ8">
        <v>8.1921846449570292</v>
      </c>
      <c r="AK8">
        <v>1.56249796472185</v>
      </c>
      <c r="AL8">
        <v>2.5353502374491201</v>
      </c>
      <c r="AM8">
        <v>3.25</v>
      </c>
      <c r="AN8">
        <v>1.08948327573213</v>
      </c>
      <c r="AO8">
        <v>73</v>
      </c>
      <c r="AP8">
        <v>3.9292730844793702E-3</v>
      </c>
      <c r="AQ8">
        <v>6.66</v>
      </c>
      <c r="AR8">
        <v>4.8254062785625704</v>
      </c>
      <c r="AS8">
        <v>45005.63</v>
      </c>
      <c r="AT8">
        <v>0.45443662788933697</v>
      </c>
      <c r="AU8">
        <v>11197781.199999999</v>
      </c>
    </row>
    <row r="9" spans="1:47" ht="15" x14ac:dyDescent="0.25">
      <c r="A9" t="s">
        <v>972</v>
      </c>
      <c r="B9" t="s">
        <v>98</v>
      </c>
      <c r="C9" t="s">
        <v>99</v>
      </c>
      <c r="D9" t="s">
        <v>965</v>
      </c>
      <c r="E9">
        <v>72.596000000000004</v>
      </c>
      <c r="F9">
        <v>-5.98</v>
      </c>
      <c r="G9" s="129">
        <v>-2597695</v>
      </c>
      <c r="H9">
        <v>0.35352246591389602</v>
      </c>
      <c r="I9">
        <v>-2597695</v>
      </c>
      <c r="J9">
        <v>3.2276987650155498E-3</v>
      </c>
      <c r="K9">
        <v>0.68613663259828495</v>
      </c>
      <c r="L9" s="130">
        <v>105025.28720000001</v>
      </c>
      <c r="M9" s="129">
        <v>29433</v>
      </c>
      <c r="N9">
        <v>69</v>
      </c>
      <c r="O9">
        <v>104.10764500000001</v>
      </c>
      <c r="P9">
        <v>16.504193000000001</v>
      </c>
      <c r="Q9">
        <v>-188.353217</v>
      </c>
      <c r="R9">
        <v>17199.7</v>
      </c>
      <c r="S9">
        <v>2886.3928289999999</v>
      </c>
      <c r="T9">
        <v>4117.1096359395597</v>
      </c>
      <c r="U9">
        <v>1</v>
      </c>
      <c r="V9">
        <v>0.18960027529918699</v>
      </c>
      <c r="W9">
        <v>2.0415866270155599E-3</v>
      </c>
      <c r="X9">
        <v>12058.2</v>
      </c>
      <c r="Y9">
        <v>198.53</v>
      </c>
      <c r="Z9">
        <v>66398.260766634805</v>
      </c>
      <c r="AA9">
        <v>16.1756097560976</v>
      </c>
      <c r="AB9">
        <v>14.538824505112601</v>
      </c>
      <c r="AC9">
        <v>29</v>
      </c>
      <c r="AD9">
        <v>99.530787206896505</v>
      </c>
      <c r="AE9">
        <v>0.37959999999999999</v>
      </c>
      <c r="AF9">
        <v>0.114346254462455</v>
      </c>
      <c r="AG9">
        <v>0.16423439599610401</v>
      </c>
      <c r="AH9">
        <v>0.279218088649971</v>
      </c>
      <c r="AI9">
        <v>189.44164304532401</v>
      </c>
      <c r="AJ9">
        <v>17.068390242921101</v>
      </c>
      <c r="AK9">
        <v>1.74325435303025</v>
      </c>
      <c r="AL9">
        <v>4.5248607816709097</v>
      </c>
      <c r="AM9">
        <v>2.5</v>
      </c>
      <c r="AN9">
        <v>1.20531176741277</v>
      </c>
      <c r="AO9">
        <v>12</v>
      </c>
      <c r="AP9">
        <v>2.5607353906763001E-2</v>
      </c>
      <c r="AQ9">
        <v>122.42</v>
      </c>
      <c r="AR9">
        <v>3.6052970333101699</v>
      </c>
      <c r="AS9">
        <v>70362.95</v>
      </c>
      <c r="AT9">
        <v>0.64105003436530605</v>
      </c>
      <c r="AU9">
        <v>49645119.640000001</v>
      </c>
    </row>
    <row r="10" spans="1:47" ht="15" x14ac:dyDescent="0.25">
      <c r="A10" t="s">
        <v>973</v>
      </c>
      <c r="B10" t="s">
        <v>478</v>
      </c>
      <c r="C10" t="s">
        <v>215</v>
      </c>
      <c r="D10" t="s">
        <v>965</v>
      </c>
      <c r="E10">
        <v>81.363</v>
      </c>
      <c r="F10">
        <v>-4.99</v>
      </c>
      <c r="G10" s="129">
        <v>-1540657</v>
      </c>
      <c r="H10">
        <v>0.59173866603729097</v>
      </c>
      <c r="I10">
        <v>-1540657</v>
      </c>
      <c r="J10">
        <v>1.55167637838796E-2</v>
      </c>
      <c r="K10">
        <v>0.64302321014433905</v>
      </c>
      <c r="L10" s="130">
        <v>156680.81270000001</v>
      </c>
      <c r="M10" s="129">
        <v>43366</v>
      </c>
      <c r="N10">
        <v>68</v>
      </c>
      <c r="O10">
        <v>16.136583999999999</v>
      </c>
      <c r="P10">
        <v>13.07</v>
      </c>
      <c r="Q10">
        <v>67.741296000000006</v>
      </c>
      <c r="R10">
        <v>14063.8</v>
      </c>
      <c r="S10">
        <v>1518.2301</v>
      </c>
      <c r="T10">
        <v>1921.4259192244299</v>
      </c>
      <c r="U10">
        <v>0.38132173772605299</v>
      </c>
      <c r="V10">
        <v>0.18290314162523799</v>
      </c>
      <c r="W10">
        <v>0</v>
      </c>
      <c r="X10">
        <v>11112.7</v>
      </c>
      <c r="Y10">
        <v>103.13</v>
      </c>
      <c r="Z10">
        <v>60445.8098516436</v>
      </c>
      <c r="AA10">
        <v>11.0841121495327</v>
      </c>
      <c r="AB10">
        <v>14.721517502181699</v>
      </c>
      <c r="AC10">
        <v>11</v>
      </c>
      <c r="AD10">
        <v>138.02091818181799</v>
      </c>
      <c r="AE10">
        <v>0.32900000000000001</v>
      </c>
      <c r="AF10">
        <v>0.105234147158295</v>
      </c>
      <c r="AG10">
        <v>0.183715953314085</v>
      </c>
      <c r="AH10">
        <v>0.29151165229673298</v>
      </c>
      <c r="AI10">
        <v>79.862729634987502</v>
      </c>
      <c r="AJ10">
        <v>22.243988948453602</v>
      </c>
      <c r="AK10">
        <v>2.5007401237113398</v>
      </c>
      <c r="AL10">
        <v>7.4243543092783497</v>
      </c>
      <c r="AM10">
        <v>0.5</v>
      </c>
      <c r="AN10">
        <v>1.57158726738941</v>
      </c>
      <c r="AO10">
        <v>98</v>
      </c>
      <c r="AP10">
        <v>1.8826135105204901E-2</v>
      </c>
      <c r="AQ10">
        <v>8.84</v>
      </c>
      <c r="AR10">
        <v>4.1996726426616497</v>
      </c>
      <c r="AS10">
        <v>20462.25</v>
      </c>
      <c r="AT10">
        <v>0.54934214370916401</v>
      </c>
      <c r="AU10">
        <v>21352157.489999998</v>
      </c>
    </row>
    <row r="11" spans="1:47" ht="15" x14ac:dyDescent="0.25">
      <c r="A11" t="s">
        <v>974</v>
      </c>
      <c r="B11" t="s">
        <v>336</v>
      </c>
      <c r="C11" t="s">
        <v>172</v>
      </c>
      <c r="D11" t="s">
        <v>975</v>
      </c>
      <c r="E11">
        <v>90.974999999999994</v>
      </c>
      <c r="F11">
        <v>3.52</v>
      </c>
      <c r="G11" s="129">
        <v>-1397801</v>
      </c>
      <c r="H11">
        <v>0.50501558880546105</v>
      </c>
      <c r="I11">
        <v>3237477</v>
      </c>
      <c r="J11">
        <v>0</v>
      </c>
      <c r="K11">
        <v>0.82474741328026901</v>
      </c>
      <c r="L11" s="130">
        <v>186708.68119999999</v>
      </c>
      <c r="M11" s="129">
        <v>44166.5</v>
      </c>
      <c r="N11">
        <v>77</v>
      </c>
      <c r="O11">
        <v>89.850228999999999</v>
      </c>
      <c r="P11">
        <v>2.4700000000000002</v>
      </c>
      <c r="Q11">
        <v>-68.702901999999995</v>
      </c>
      <c r="R11">
        <v>11508.2</v>
      </c>
      <c r="S11">
        <v>3563.559178</v>
      </c>
      <c r="T11">
        <v>4190.6845855621305</v>
      </c>
      <c r="U11">
        <v>0.251769278180905</v>
      </c>
      <c r="V11">
        <v>0.119186392251348</v>
      </c>
      <c r="W11">
        <v>1.12198852335153E-2</v>
      </c>
      <c r="X11">
        <v>9786.1</v>
      </c>
      <c r="Y11">
        <v>194.83</v>
      </c>
      <c r="Z11">
        <v>75094.858645999106</v>
      </c>
      <c r="AA11">
        <v>17.194029850746301</v>
      </c>
      <c r="AB11">
        <v>18.290608109634</v>
      </c>
      <c r="AC11">
        <v>26.33</v>
      </c>
      <c r="AD11">
        <v>135.34216399544201</v>
      </c>
      <c r="AE11">
        <v>0.54410000000000003</v>
      </c>
      <c r="AF11">
        <v>0.10774573656035499</v>
      </c>
      <c r="AG11">
        <v>0.130728916252211</v>
      </c>
      <c r="AH11">
        <v>0.249499830899333</v>
      </c>
      <c r="AI11">
        <v>0</v>
      </c>
      <c r="AJ11" t="s">
        <v>943</v>
      </c>
      <c r="AK11" t="s">
        <v>943</v>
      </c>
      <c r="AL11" t="s">
        <v>943</v>
      </c>
      <c r="AM11">
        <v>2</v>
      </c>
      <c r="AN11">
        <v>0.93182251379501702</v>
      </c>
      <c r="AO11">
        <v>19</v>
      </c>
      <c r="AP11">
        <v>3.6363636363636397E-2</v>
      </c>
      <c r="AQ11">
        <v>82.53</v>
      </c>
      <c r="AR11">
        <v>4.0265999001640997</v>
      </c>
      <c r="AS11">
        <v>500368.88</v>
      </c>
      <c r="AT11">
        <v>0.41514051090013299</v>
      </c>
      <c r="AU11">
        <v>41010323.369999997</v>
      </c>
    </row>
    <row r="12" spans="1:47" ht="15" x14ac:dyDescent="0.25">
      <c r="A12" t="s">
        <v>976</v>
      </c>
      <c r="B12" t="s">
        <v>699</v>
      </c>
      <c r="C12" t="s">
        <v>288</v>
      </c>
      <c r="D12" t="s">
        <v>963</v>
      </c>
      <c r="E12">
        <v>98.891999999999996</v>
      </c>
      <c r="F12">
        <v>1.04</v>
      </c>
      <c r="G12" s="129">
        <v>854869</v>
      </c>
      <c r="H12">
        <v>0.80866441604830597</v>
      </c>
      <c r="I12">
        <v>854869</v>
      </c>
      <c r="J12">
        <v>0</v>
      </c>
      <c r="K12">
        <v>0.73797181747484597</v>
      </c>
      <c r="L12" s="130">
        <v>186632.80429999999</v>
      </c>
      <c r="M12" s="129">
        <v>47043</v>
      </c>
      <c r="N12">
        <v>24</v>
      </c>
      <c r="O12">
        <v>7.5999869999999996</v>
      </c>
      <c r="P12">
        <v>0</v>
      </c>
      <c r="Q12">
        <v>169.22341399999999</v>
      </c>
      <c r="R12">
        <v>12992</v>
      </c>
      <c r="S12">
        <v>1084.0904579999999</v>
      </c>
      <c r="T12">
        <v>1237.2887394059701</v>
      </c>
      <c r="U12">
        <v>0.11499543887692799</v>
      </c>
      <c r="V12">
        <v>0.11406499069102601</v>
      </c>
      <c r="W12">
        <v>3.6897289986109298E-3</v>
      </c>
      <c r="X12">
        <v>11383.4</v>
      </c>
      <c r="Y12">
        <v>65.88</v>
      </c>
      <c r="Z12">
        <v>73939.953096539204</v>
      </c>
      <c r="AA12">
        <v>18.6086956521739</v>
      </c>
      <c r="AB12">
        <v>16.455532149362501</v>
      </c>
      <c r="AC12">
        <v>7</v>
      </c>
      <c r="AD12">
        <v>154.870065428571</v>
      </c>
      <c r="AE12">
        <v>0.53149999999999997</v>
      </c>
      <c r="AF12">
        <v>0.107752629418924</v>
      </c>
      <c r="AG12">
        <v>0.16422925439780101</v>
      </c>
      <c r="AH12">
        <v>0.274674276939471</v>
      </c>
      <c r="AI12">
        <v>138.54932389784</v>
      </c>
      <c r="AJ12">
        <v>8.7107037949400805</v>
      </c>
      <c r="AK12">
        <v>1.5242639147802901</v>
      </c>
      <c r="AL12">
        <v>4.7230399467376802</v>
      </c>
      <c r="AM12">
        <v>1.5</v>
      </c>
      <c r="AN12">
        <v>1.24669712345546</v>
      </c>
      <c r="AO12">
        <v>68</v>
      </c>
      <c r="AP12">
        <v>1.54109589041096E-2</v>
      </c>
      <c r="AQ12">
        <v>8.2799999999999994</v>
      </c>
      <c r="AR12">
        <v>4.4858333088018796</v>
      </c>
      <c r="AS12">
        <v>25583.84</v>
      </c>
      <c r="AT12">
        <v>0.69633385601562903</v>
      </c>
      <c r="AU12">
        <v>14084497.359999999</v>
      </c>
    </row>
    <row r="13" spans="1:47" ht="15" x14ac:dyDescent="0.25">
      <c r="A13" t="s">
        <v>977</v>
      </c>
      <c r="B13" t="s">
        <v>463</v>
      </c>
      <c r="C13" t="s">
        <v>195</v>
      </c>
      <c r="D13" t="s">
        <v>963</v>
      </c>
      <c r="E13">
        <v>93.516999999999996</v>
      </c>
      <c r="F13">
        <v>0.77</v>
      </c>
      <c r="G13" s="129">
        <v>552979</v>
      </c>
      <c r="H13">
        <v>0.329695273987339</v>
      </c>
      <c r="I13">
        <v>423571</v>
      </c>
      <c r="J13">
        <v>1.01041491375361E-2</v>
      </c>
      <c r="K13">
        <v>0.69556103595638297</v>
      </c>
      <c r="L13" s="130">
        <v>134196.8842</v>
      </c>
      <c r="M13" s="129">
        <v>37297</v>
      </c>
      <c r="N13">
        <v>12</v>
      </c>
      <c r="O13">
        <v>8.2250700000000005</v>
      </c>
      <c r="P13">
        <v>0</v>
      </c>
      <c r="Q13">
        <v>117.554613</v>
      </c>
      <c r="R13">
        <v>13305.8</v>
      </c>
      <c r="S13">
        <v>798.75437399999998</v>
      </c>
      <c r="T13">
        <v>905.45402028712999</v>
      </c>
      <c r="U13">
        <v>0.357751942651647</v>
      </c>
      <c r="V13">
        <v>0.118444782375614</v>
      </c>
      <c r="W13">
        <v>5.5011529739679404E-4</v>
      </c>
      <c r="X13">
        <v>11737.8</v>
      </c>
      <c r="Y13">
        <v>55.1</v>
      </c>
      <c r="Z13">
        <v>63635.923774954601</v>
      </c>
      <c r="AA13">
        <v>13.4067796610169</v>
      </c>
      <c r="AB13">
        <v>14.4964496188748</v>
      </c>
      <c r="AC13">
        <v>4</v>
      </c>
      <c r="AD13">
        <v>199.6885935</v>
      </c>
      <c r="AE13">
        <v>0.2024</v>
      </c>
      <c r="AF13">
        <v>0.104668500845032</v>
      </c>
      <c r="AG13">
        <v>0.19530058544045401</v>
      </c>
      <c r="AH13">
        <v>0.301493267851561</v>
      </c>
      <c r="AI13">
        <v>168.09422817633299</v>
      </c>
      <c r="AJ13">
        <v>10.441563835967401</v>
      </c>
      <c r="AK13">
        <v>0.76854549923286597</v>
      </c>
      <c r="AL13">
        <v>3.1785777486482099</v>
      </c>
      <c r="AM13">
        <v>1.5</v>
      </c>
      <c r="AN13">
        <v>1.7976413415564501</v>
      </c>
      <c r="AO13">
        <v>65</v>
      </c>
      <c r="AP13">
        <v>0</v>
      </c>
      <c r="AQ13">
        <v>7.66</v>
      </c>
      <c r="AR13">
        <v>4.0533251608036203</v>
      </c>
      <c r="AS13">
        <v>41300.78</v>
      </c>
      <c r="AT13">
        <v>0.55504477831434595</v>
      </c>
      <c r="AU13">
        <v>10628069.880000001</v>
      </c>
    </row>
    <row r="14" spans="1:47" ht="15" x14ac:dyDescent="0.25">
      <c r="A14" t="s">
        <v>978</v>
      </c>
      <c r="B14" t="s">
        <v>576</v>
      </c>
      <c r="C14" t="s">
        <v>236</v>
      </c>
      <c r="D14" t="s">
        <v>963</v>
      </c>
      <c r="E14">
        <v>99.481999999999999</v>
      </c>
      <c r="F14">
        <v>-1.75</v>
      </c>
      <c r="G14" s="129">
        <v>-1688023</v>
      </c>
      <c r="H14">
        <v>7.7043356307411007E-2</v>
      </c>
      <c r="I14">
        <v>-1688023</v>
      </c>
      <c r="J14">
        <v>0</v>
      </c>
      <c r="K14">
        <v>0.87235303591560598</v>
      </c>
      <c r="L14" s="130">
        <v>290322.25</v>
      </c>
      <c r="M14" s="129">
        <v>58864</v>
      </c>
      <c r="N14">
        <v>0</v>
      </c>
      <c r="O14">
        <v>101.10297300000001</v>
      </c>
      <c r="P14">
        <v>2.38</v>
      </c>
      <c r="Q14">
        <v>-82.953503999999995</v>
      </c>
      <c r="R14">
        <v>13687.2</v>
      </c>
      <c r="S14">
        <v>3928.8945629999998</v>
      </c>
      <c r="T14">
        <v>4598.5262045163399</v>
      </c>
      <c r="U14">
        <v>0.11629418623316699</v>
      </c>
      <c r="V14">
        <v>0.119175753762777</v>
      </c>
      <c r="W14">
        <v>4.8156769535584003E-3</v>
      </c>
      <c r="X14">
        <v>11694.1</v>
      </c>
      <c r="Y14">
        <v>237.18</v>
      </c>
      <c r="Z14">
        <v>74395.462560080894</v>
      </c>
      <c r="AA14">
        <v>9.3840000000000003</v>
      </c>
      <c r="AB14">
        <v>16.565033152036399</v>
      </c>
      <c r="AC14">
        <v>22</v>
      </c>
      <c r="AD14">
        <v>178.5861165</v>
      </c>
      <c r="AE14">
        <v>0.27839999999999998</v>
      </c>
      <c r="AF14">
        <v>0.121838698256548</v>
      </c>
      <c r="AG14">
        <v>0.13702846304715499</v>
      </c>
      <c r="AH14">
        <v>0.266432672599973</v>
      </c>
      <c r="AI14">
        <v>157.51529853411299</v>
      </c>
      <c r="AJ14">
        <v>9.1630904516523106</v>
      </c>
      <c r="AK14">
        <v>1.11054925096266</v>
      </c>
      <c r="AL14">
        <v>2.90667589329429</v>
      </c>
      <c r="AM14">
        <v>2.2000000000000002</v>
      </c>
      <c r="AN14">
        <v>1.03250439905368</v>
      </c>
      <c r="AO14">
        <v>74</v>
      </c>
      <c r="AP14">
        <v>9.5373376623376596E-2</v>
      </c>
      <c r="AQ14">
        <v>30.89</v>
      </c>
      <c r="AR14">
        <v>3.9290993791664999</v>
      </c>
      <c r="AS14">
        <v>574208.59</v>
      </c>
      <c r="AT14">
        <v>0.39870841739698099</v>
      </c>
      <c r="AU14">
        <v>53775681.93</v>
      </c>
    </row>
    <row r="15" spans="1:47" ht="15" x14ac:dyDescent="0.25">
      <c r="A15" t="s">
        <v>979</v>
      </c>
      <c r="B15" t="s">
        <v>639</v>
      </c>
      <c r="C15" t="s">
        <v>383</v>
      </c>
      <c r="D15" t="s">
        <v>963</v>
      </c>
      <c r="E15">
        <v>96.037000000000006</v>
      </c>
      <c r="F15">
        <v>-1.1000000000000001</v>
      </c>
      <c r="G15" s="129">
        <v>1039370</v>
      </c>
      <c r="H15">
        <v>0.79508283799463897</v>
      </c>
      <c r="I15">
        <v>1000398</v>
      </c>
      <c r="J15">
        <v>0</v>
      </c>
      <c r="K15">
        <v>0.66232829712216301</v>
      </c>
      <c r="L15" s="130">
        <v>140171.5949</v>
      </c>
      <c r="M15" s="129">
        <v>39215</v>
      </c>
      <c r="N15">
        <v>28</v>
      </c>
      <c r="O15">
        <v>12.302512</v>
      </c>
      <c r="P15">
        <v>0</v>
      </c>
      <c r="Q15">
        <v>52.254567999999999</v>
      </c>
      <c r="R15">
        <v>14401.5</v>
      </c>
      <c r="S15">
        <v>670.03072999999995</v>
      </c>
      <c r="T15">
        <v>771.88350524479097</v>
      </c>
      <c r="U15">
        <v>0.30304600506905099</v>
      </c>
      <c r="V15">
        <v>0.151256293871775</v>
      </c>
      <c r="W15">
        <v>7.0087009292842404E-3</v>
      </c>
      <c r="X15">
        <v>12501.2</v>
      </c>
      <c r="Y15">
        <v>48.84</v>
      </c>
      <c r="Z15">
        <v>60541.171171171198</v>
      </c>
      <c r="AA15">
        <v>16.68</v>
      </c>
      <c r="AB15">
        <v>13.7188929156429</v>
      </c>
      <c r="AC15">
        <v>8.5</v>
      </c>
      <c r="AD15">
        <v>78.827144705882304</v>
      </c>
      <c r="AE15">
        <v>0.27839999999999998</v>
      </c>
      <c r="AF15">
        <v>0.10429305794128101</v>
      </c>
      <c r="AG15">
        <v>0.20709460325370099</v>
      </c>
      <c r="AH15">
        <v>0.31315069160825798</v>
      </c>
      <c r="AI15">
        <v>213.31558927155501</v>
      </c>
      <c r="AJ15">
        <v>6.62086323183701</v>
      </c>
      <c r="AK15">
        <v>2.1949099546624899</v>
      </c>
      <c r="AL15">
        <v>2.8716724504645699</v>
      </c>
      <c r="AM15">
        <v>2.9</v>
      </c>
      <c r="AN15">
        <v>1.1495761506889799</v>
      </c>
      <c r="AO15">
        <v>65</v>
      </c>
      <c r="AP15">
        <v>0</v>
      </c>
      <c r="AQ15">
        <v>5.46</v>
      </c>
      <c r="AR15">
        <v>5.7827069047998698</v>
      </c>
      <c r="AS15">
        <v>-26135.9</v>
      </c>
      <c r="AT15">
        <v>0.37804236232568</v>
      </c>
      <c r="AU15">
        <v>9649437.6500000004</v>
      </c>
    </row>
    <row r="16" spans="1:47" ht="15" x14ac:dyDescent="0.25">
      <c r="A16" t="s">
        <v>980</v>
      </c>
      <c r="B16" t="s">
        <v>517</v>
      </c>
      <c r="C16" t="s">
        <v>178</v>
      </c>
      <c r="D16" t="s">
        <v>965</v>
      </c>
      <c r="E16">
        <v>92.834000000000003</v>
      </c>
      <c r="F16">
        <v>-2.74</v>
      </c>
      <c r="G16" s="129">
        <v>135343</v>
      </c>
      <c r="H16">
        <v>0.60159462498025595</v>
      </c>
      <c r="I16">
        <v>270343</v>
      </c>
      <c r="J16">
        <v>0</v>
      </c>
      <c r="K16">
        <v>0.72884056858829405</v>
      </c>
      <c r="L16" s="130">
        <v>419439.91080000001</v>
      </c>
      <c r="M16" s="129">
        <v>40210</v>
      </c>
      <c r="N16">
        <v>20</v>
      </c>
      <c r="O16">
        <v>8.5910799999999998</v>
      </c>
      <c r="P16">
        <v>1</v>
      </c>
      <c r="Q16">
        <v>141.66094899999999</v>
      </c>
      <c r="R16">
        <v>14862.4</v>
      </c>
      <c r="S16">
        <v>542.19093099999998</v>
      </c>
      <c r="T16">
        <v>605.78705505885205</v>
      </c>
      <c r="U16">
        <v>0.28058239137164798</v>
      </c>
      <c r="V16">
        <v>0.10523274503092001</v>
      </c>
      <c r="W16">
        <v>1.28095004967909E-2</v>
      </c>
      <c r="X16">
        <v>13302.2</v>
      </c>
      <c r="Y16">
        <v>39.56</v>
      </c>
      <c r="Z16">
        <v>63566.743174924202</v>
      </c>
      <c r="AA16">
        <v>13.6734693877551</v>
      </c>
      <c r="AB16">
        <v>13.705534150657201</v>
      </c>
      <c r="AC16">
        <v>4.12</v>
      </c>
      <c r="AD16">
        <v>131.59974053398099</v>
      </c>
      <c r="AE16">
        <v>0.2152</v>
      </c>
      <c r="AF16">
        <v>0.106886661575135</v>
      </c>
      <c r="AG16">
        <v>0.205576175410144</v>
      </c>
      <c r="AH16">
        <v>0.31638330951625498</v>
      </c>
      <c r="AI16">
        <v>255.21083457591101</v>
      </c>
      <c r="AJ16">
        <v>6.4617164475728597</v>
      </c>
      <c r="AK16">
        <v>1.2713888547621299</v>
      </c>
      <c r="AL16">
        <v>3.3134170683587101</v>
      </c>
      <c r="AM16">
        <v>0</v>
      </c>
      <c r="AN16">
        <v>1.0119027546972701</v>
      </c>
      <c r="AO16">
        <v>61</v>
      </c>
      <c r="AP16">
        <v>1.2820512820512799E-2</v>
      </c>
      <c r="AQ16">
        <v>4.93</v>
      </c>
      <c r="AR16">
        <v>5.4947778300368801</v>
      </c>
      <c r="AS16">
        <v>-46627.48</v>
      </c>
      <c r="AT16">
        <v>0.64833659532793297</v>
      </c>
      <c r="AU16">
        <v>8058283.5199999996</v>
      </c>
    </row>
    <row r="17" spans="1:47" ht="15" x14ac:dyDescent="0.25">
      <c r="A17" t="s">
        <v>981</v>
      </c>
      <c r="B17" t="s">
        <v>464</v>
      </c>
      <c r="C17" t="s">
        <v>195</v>
      </c>
      <c r="D17" t="s">
        <v>965</v>
      </c>
      <c r="E17">
        <v>94.063999999999993</v>
      </c>
      <c r="F17">
        <v>-3.07</v>
      </c>
      <c r="G17" s="129">
        <v>234964</v>
      </c>
      <c r="H17">
        <v>0.45311095369039001</v>
      </c>
      <c r="I17">
        <v>195710</v>
      </c>
      <c r="J17">
        <v>9.1099090265769102E-3</v>
      </c>
      <c r="K17">
        <v>0.720197013600958</v>
      </c>
      <c r="L17" s="130">
        <v>152298.05489999999</v>
      </c>
      <c r="M17" s="129">
        <v>40789</v>
      </c>
      <c r="N17">
        <v>49</v>
      </c>
      <c r="O17">
        <v>12.136010000000001</v>
      </c>
      <c r="P17">
        <v>0</v>
      </c>
      <c r="Q17">
        <v>124.61671699999999</v>
      </c>
      <c r="R17">
        <v>12275.3</v>
      </c>
      <c r="S17">
        <v>1093.3047120000001</v>
      </c>
      <c r="T17">
        <v>1213.17168420237</v>
      </c>
      <c r="U17">
        <v>0.19967850005936899</v>
      </c>
      <c r="V17">
        <v>8.2818538149682805E-2</v>
      </c>
      <c r="W17">
        <v>9.1465809030556895E-4</v>
      </c>
      <c r="X17">
        <v>11062.4</v>
      </c>
      <c r="Y17">
        <v>63.97</v>
      </c>
      <c r="Z17">
        <v>66276.259183992501</v>
      </c>
      <c r="AA17">
        <v>15.647887323943699</v>
      </c>
      <c r="AB17">
        <v>17.090897483195199</v>
      </c>
      <c r="AC17">
        <v>9.25</v>
      </c>
      <c r="AD17">
        <v>118.195104</v>
      </c>
      <c r="AE17">
        <v>0.2024</v>
      </c>
      <c r="AF17">
        <v>0.10643017077223201</v>
      </c>
      <c r="AG17">
        <v>0.20060010933741099</v>
      </c>
      <c r="AH17">
        <v>0.31233891830229399</v>
      </c>
      <c r="AI17">
        <v>92.004542645746895</v>
      </c>
      <c r="AJ17">
        <v>12.7899636143117</v>
      </c>
      <c r="AK17">
        <v>2.8220761713507398</v>
      </c>
      <c r="AL17">
        <v>5.1682381771366703</v>
      </c>
      <c r="AM17">
        <v>0.5</v>
      </c>
      <c r="AN17">
        <v>1.3762990076147701</v>
      </c>
      <c r="AO17">
        <v>60</v>
      </c>
      <c r="AP17">
        <v>2.3255813953488402E-3</v>
      </c>
      <c r="AQ17">
        <v>6.95</v>
      </c>
      <c r="AR17">
        <v>4.7266739574219896</v>
      </c>
      <c r="AS17">
        <v>29911.7399999999</v>
      </c>
      <c r="AT17">
        <v>0.48626272940945098</v>
      </c>
      <c r="AU17">
        <v>13420593.859999999</v>
      </c>
    </row>
    <row r="18" spans="1:47" ht="15" x14ac:dyDescent="0.25">
      <c r="A18" t="s">
        <v>982</v>
      </c>
      <c r="B18" t="s">
        <v>494</v>
      </c>
      <c r="C18" t="s">
        <v>391</v>
      </c>
      <c r="D18" t="s">
        <v>967</v>
      </c>
      <c r="E18">
        <v>97.811000000000007</v>
      </c>
      <c r="F18">
        <v>-6.28</v>
      </c>
      <c r="G18" s="129">
        <v>-1152046</v>
      </c>
      <c r="H18">
        <v>0.21314251505746001</v>
      </c>
      <c r="I18">
        <v>-1159850</v>
      </c>
      <c r="J18">
        <v>0</v>
      </c>
      <c r="K18">
        <v>0.89503479620656801</v>
      </c>
      <c r="L18" s="130">
        <v>232911.6208</v>
      </c>
      <c r="M18" s="129">
        <v>40361</v>
      </c>
      <c r="N18">
        <v>0</v>
      </c>
      <c r="O18">
        <v>10.258300999999999</v>
      </c>
      <c r="P18">
        <v>0</v>
      </c>
      <c r="Q18">
        <v>12.213647999999999</v>
      </c>
      <c r="R18">
        <v>12796.7</v>
      </c>
      <c r="S18">
        <v>1155.032854</v>
      </c>
      <c r="T18">
        <v>1291.0803679415101</v>
      </c>
      <c r="U18">
        <v>0.210789559930561</v>
      </c>
      <c r="V18">
        <v>0.100776478865423</v>
      </c>
      <c r="W18">
        <v>9.1456030565863003E-3</v>
      </c>
      <c r="X18">
        <v>11448.3</v>
      </c>
      <c r="Y18">
        <v>76.97</v>
      </c>
      <c r="Z18">
        <v>68589.367026114094</v>
      </c>
      <c r="AA18">
        <v>16.7741935483871</v>
      </c>
      <c r="AB18">
        <v>15.0062732753021</v>
      </c>
      <c r="AC18">
        <v>8.85</v>
      </c>
      <c r="AD18">
        <v>130.512186892655</v>
      </c>
      <c r="AE18">
        <v>0.30370000000000003</v>
      </c>
      <c r="AF18">
        <v>0.13123640911315401</v>
      </c>
      <c r="AG18">
        <v>0.16380640312850001</v>
      </c>
      <c r="AH18">
        <v>0.30041717533979201</v>
      </c>
      <c r="AI18">
        <v>265.13618113931199</v>
      </c>
      <c r="AJ18">
        <v>3.8589044576003899</v>
      </c>
      <c r="AK18">
        <v>0.95184756449985497</v>
      </c>
      <c r="AL18">
        <v>2.0470670485010198</v>
      </c>
      <c r="AM18">
        <v>1.8</v>
      </c>
      <c r="AN18">
        <v>1.18087395334984</v>
      </c>
      <c r="AO18">
        <v>78</v>
      </c>
      <c r="AP18">
        <v>2.2988505747126398E-2</v>
      </c>
      <c r="AQ18">
        <v>4.29</v>
      </c>
      <c r="AR18">
        <v>3.9635614275795898</v>
      </c>
      <c r="AS18">
        <v>52171.700000000099</v>
      </c>
      <c r="AT18">
        <v>0.546453912576085</v>
      </c>
      <c r="AU18">
        <v>14780664.800000001</v>
      </c>
    </row>
    <row r="19" spans="1:47" ht="15" x14ac:dyDescent="0.25">
      <c r="A19" t="s">
        <v>983</v>
      </c>
      <c r="B19" t="s">
        <v>518</v>
      </c>
      <c r="C19" t="s">
        <v>178</v>
      </c>
      <c r="D19" t="s">
        <v>963</v>
      </c>
      <c r="E19">
        <v>92.403999999999996</v>
      </c>
      <c r="F19">
        <v>-0.19</v>
      </c>
      <c r="G19" s="129">
        <v>937684</v>
      </c>
      <c r="H19">
        <v>0.56529511572267299</v>
      </c>
      <c r="I19">
        <v>837684</v>
      </c>
      <c r="J19">
        <v>4.8110716072719802E-3</v>
      </c>
      <c r="K19">
        <v>0.67472182171100703</v>
      </c>
      <c r="L19" s="130">
        <v>172087.52439999999</v>
      </c>
      <c r="M19" s="129">
        <v>47382</v>
      </c>
      <c r="N19">
        <v>40</v>
      </c>
      <c r="O19">
        <v>13.023191000000001</v>
      </c>
      <c r="P19">
        <v>0</v>
      </c>
      <c r="Q19">
        <v>3.3337249999999998</v>
      </c>
      <c r="R19">
        <v>14143.5</v>
      </c>
      <c r="S19">
        <v>560.51897299999996</v>
      </c>
      <c r="T19">
        <v>627.65631775179497</v>
      </c>
      <c r="U19">
        <v>0.21515251545285299</v>
      </c>
      <c r="V19">
        <v>9.8814735393444E-2</v>
      </c>
      <c r="W19">
        <v>0</v>
      </c>
      <c r="X19">
        <v>12630.6</v>
      </c>
      <c r="Y19">
        <v>41.59</v>
      </c>
      <c r="Z19">
        <v>59603.620341428199</v>
      </c>
      <c r="AA19">
        <v>10.5625</v>
      </c>
      <c r="AB19">
        <v>13.477253498437101</v>
      </c>
      <c r="AC19">
        <v>7.12</v>
      </c>
      <c r="AD19">
        <v>78.7245748595506</v>
      </c>
      <c r="AE19">
        <v>0.2024</v>
      </c>
      <c r="AF19">
        <v>0.109776887634186</v>
      </c>
      <c r="AG19">
        <v>0.18935323682511601</v>
      </c>
      <c r="AH19">
        <v>0.30956930213848499</v>
      </c>
      <c r="AI19">
        <v>220.34401322575701</v>
      </c>
      <c r="AJ19">
        <v>7.9767601836333197</v>
      </c>
      <c r="AK19">
        <v>1.0356578979329101</v>
      </c>
      <c r="AL19">
        <v>2.2407385006517799</v>
      </c>
      <c r="AM19">
        <v>0.47</v>
      </c>
      <c r="AN19">
        <v>1.14913096321744</v>
      </c>
      <c r="AO19">
        <v>57</v>
      </c>
      <c r="AP19">
        <v>0.19375000000000001</v>
      </c>
      <c r="AQ19">
        <v>2.12</v>
      </c>
      <c r="AR19">
        <v>6.1119761040910801</v>
      </c>
      <c r="AS19">
        <v>-47167.519999999997</v>
      </c>
      <c r="AT19">
        <v>0.47533330032939602</v>
      </c>
      <c r="AU19">
        <v>7927690.5499999998</v>
      </c>
    </row>
    <row r="20" spans="1:47" ht="15" x14ac:dyDescent="0.25">
      <c r="A20" t="s">
        <v>984</v>
      </c>
      <c r="B20" t="s">
        <v>100</v>
      </c>
      <c r="C20" t="s">
        <v>101</v>
      </c>
      <c r="D20" t="s">
        <v>965</v>
      </c>
      <c r="E20">
        <v>92.018000000000001</v>
      </c>
      <c r="F20">
        <v>-5.39</v>
      </c>
      <c r="G20" s="129">
        <v>2334560</v>
      </c>
      <c r="H20">
        <v>0.328695335206726</v>
      </c>
      <c r="I20">
        <v>3013848</v>
      </c>
      <c r="J20">
        <v>8.9285663670258704E-3</v>
      </c>
      <c r="K20">
        <v>0.70596703176472098</v>
      </c>
      <c r="L20" s="130">
        <v>195760.019</v>
      </c>
      <c r="M20" s="129">
        <v>35756.5</v>
      </c>
      <c r="N20">
        <v>195</v>
      </c>
      <c r="O20">
        <v>154.66189299999999</v>
      </c>
      <c r="P20">
        <v>0</v>
      </c>
      <c r="Q20">
        <v>-28.973745999999998</v>
      </c>
      <c r="R20">
        <v>11898</v>
      </c>
      <c r="S20">
        <v>3047.107747</v>
      </c>
      <c r="T20">
        <v>3549.8470427193502</v>
      </c>
      <c r="U20">
        <v>0.36480113349926802</v>
      </c>
      <c r="V20">
        <v>0.129071488327649</v>
      </c>
      <c r="W20">
        <v>8.8102467090081498E-3</v>
      </c>
      <c r="X20">
        <v>10213</v>
      </c>
      <c r="Y20">
        <v>179.95</v>
      </c>
      <c r="Z20">
        <v>63718.732981383699</v>
      </c>
      <c r="AA20">
        <v>17.412371134020599</v>
      </c>
      <c r="AB20">
        <v>16.933080005557098</v>
      </c>
      <c r="AC20">
        <v>19.75</v>
      </c>
      <c r="AD20">
        <v>154.283936556962</v>
      </c>
      <c r="AE20">
        <v>0.27839999999999998</v>
      </c>
      <c r="AF20">
        <v>0.146221283576527</v>
      </c>
      <c r="AG20">
        <v>0.15042877550268099</v>
      </c>
      <c r="AH20">
        <v>0.29857331735277398</v>
      </c>
      <c r="AI20">
        <v>141.29759619557001</v>
      </c>
      <c r="AJ20">
        <v>4.8795361503568699</v>
      </c>
      <c r="AK20">
        <v>0.98884798245960404</v>
      </c>
      <c r="AL20">
        <v>2.5513075631345101</v>
      </c>
      <c r="AM20">
        <v>1.75</v>
      </c>
      <c r="AN20">
        <v>1.5260731839230599</v>
      </c>
      <c r="AO20">
        <v>76</v>
      </c>
      <c r="AP20">
        <v>5.9840425531914902E-3</v>
      </c>
      <c r="AQ20">
        <v>19.45</v>
      </c>
      <c r="AR20">
        <v>3.4044353820400999</v>
      </c>
      <c r="AS20">
        <v>115481.31</v>
      </c>
      <c r="AT20">
        <v>0.40975832869942103</v>
      </c>
      <c r="AU20">
        <v>36254547.780000001</v>
      </c>
    </row>
    <row r="21" spans="1:47" ht="15" x14ac:dyDescent="0.25">
      <c r="A21" t="s">
        <v>985</v>
      </c>
      <c r="B21" t="s">
        <v>102</v>
      </c>
      <c r="C21" t="s">
        <v>103</v>
      </c>
      <c r="D21" t="s">
        <v>965</v>
      </c>
      <c r="E21">
        <v>64.165000000000006</v>
      </c>
      <c r="F21">
        <v>-3.39</v>
      </c>
      <c r="G21" s="129">
        <v>-1662756</v>
      </c>
      <c r="H21">
        <v>0.106173827738639</v>
      </c>
      <c r="I21">
        <v>-1662756</v>
      </c>
      <c r="J21">
        <v>0</v>
      </c>
      <c r="K21">
        <v>0.739710693948195</v>
      </c>
      <c r="L21" s="130">
        <v>124634.71030000001</v>
      </c>
      <c r="M21" s="129">
        <v>30271</v>
      </c>
      <c r="N21">
        <v>95</v>
      </c>
      <c r="O21">
        <v>108.37598199999999</v>
      </c>
      <c r="P21">
        <v>149.359534</v>
      </c>
      <c r="Q21">
        <v>-503.309956</v>
      </c>
      <c r="R21">
        <v>16601.5</v>
      </c>
      <c r="S21">
        <v>2973.7896340000002</v>
      </c>
      <c r="T21">
        <v>4442.6831634694499</v>
      </c>
      <c r="U21">
        <v>0.99967545922248002</v>
      </c>
      <c r="V21">
        <v>0.23815672228548801</v>
      </c>
      <c r="W21">
        <v>7.0154683308711802E-2</v>
      </c>
      <c r="X21">
        <v>11112.5</v>
      </c>
      <c r="Y21">
        <v>200.63</v>
      </c>
      <c r="Z21">
        <v>58580.243931615398</v>
      </c>
      <c r="AA21">
        <v>16.149758454106301</v>
      </c>
      <c r="AB21">
        <v>14.8222580571201</v>
      </c>
      <c r="AC21">
        <v>34</v>
      </c>
      <c r="AD21">
        <v>87.464400999999995</v>
      </c>
      <c r="AE21">
        <v>0.62</v>
      </c>
      <c r="AF21">
        <v>0.103166544499757</v>
      </c>
      <c r="AG21">
        <v>0.22543477888931299</v>
      </c>
      <c r="AH21">
        <v>0.32945542794635402</v>
      </c>
      <c r="AI21">
        <v>203.75785599365599</v>
      </c>
      <c r="AJ21">
        <v>10.804993225323599</v>
      </c>
      <c r="AK21">
        <v>1.4845022964585199</v>
      </c>
      <c r="AL21">
        <v>4.6697230716927498</v>
      </c>
      <c r="AM21">
        <v>4.25</v>
      </c>
      <c r="AN21">
        <v>1.4617411985028299</v>
      </c>
      <c r="AO21">
        <v>62</v>
      </c>
      <c r="AP21">
        <v>6.4152791380998997E-2</v>
      </c>
      <c r="AQ21">
        <v>31.35</v>
      </c>
      <c r="AR21">
        <v>4.3561797232621098</v>
      </c>
      <c r="AS21">
        <v>-65634.720000000205</v>
      </c>
      <c r="AT21">
        <v>0.73740365097167904</v>
      </c>
      <c r="AU21">
        <v>49369273.609999999</v>
      </c>
    </row>
    <row r="22" spans="1:47" ht="15" x14ac:dyDescent="0.25">
      <c r="A22" t="s">
        <v>986</v>
      </c>
      <c r="B22" t="s">
        <v>104</v>
      </c>
      <c r="C22" t="s">
        <v>105</v>
      </c>
      <c r="D22" t="s">
        <v>970</v>
      </c>
      <c r="E22">
        <v>81.909000000000006</v>
      </c>
      <c r="F22">
        <v>16.72</v>
      </c>
      <c r="G22" s="129">
        <v>1607835</v>
      </c>
      <c r="H22">
        <v>0.49437639109259701</v>
      </c>
      <c r="I22">
        <v>1607835</v>
      </c>
      <c r="J22">
        <v>0</v>
      </c>
      <c r="K22">
        <v>0.85216658839456105</v>
      </c>
      <c r="L22" s="130">
        <v>291523.14559999999</v>
      </c>
      <c r="M22" s="129">
        <v>30801</v>
      </c>
      <c r="N22">
        <v>82</v>
      </c>
      <c r="O22">
        <v>81.850592000000006</v>
      </c>
      <c r="P22">
        <v>1</v>
      </c>
      <c r="Q22">
        <v>66.930949999999996</v>
      </c>
      <c r="R22">
        <v>16482.5</v>
      </c>
      <c r="S22">
        <v>2295.9018660000002</v>
      </c>
      <c r="T22">
        <v>3028.95976132536</v>
      </c>
      <c r="U22">
        <v>0.40939554121168997</v>
      </c>
      <c r="V22">
        <v>0.23119179911847301</v>
      </c>
      <c r="W22">
        <v>2.9419313168501101E-2</v>
      </c>
      <c r="X22">
        <v>12493.5</v>
      </c>
      <c r="Y22">
        <v>156.75</v>
      </c>
      <c r="Z22">
        <v>74644.202551834096</v>
      </c>
      <c r="AA22">
        <v>16.798742138364801</v>
      </c>
      <c r="AB22">
        <v>14.6469018564593</v>
      </c>
      <c r="AC22">
        <v>14.8</v>
      </c>
      <c r="AD22">
        <v>155.12850445945901</v>
      </c>
      <c r="AE22">
        <v>0.56940000000000002</v>
      </c>
      <c r="AF22">
        <v>0.11928534923652701</v>
      </c>
      <c r="AG22">
        <v>0.18270932096942399</v>
      </c>
      <c r="AH22">
        <v>0.307278186830022</v>
      </c>
      <c r="AI22">
        <v>186.09723975022899</v>
      </c>
      <c r="AJ22">
        <v>7.4476548760593602</v>
      </c>
      <c r="AK22">
        <v>1.5226380362354599</v>
      </c>
      <c r="AL22">
        <v>4.4726804693150104</v>
      </c>
      <c r="AM22">
        <v>3.12</v>
      </c>
      <c r="AN22">
        <v>1.1470296675698799</v>
      </c>
      <c r="AO22">
        <v>89</v>
      </c>
      <c r="AP22">
        <v>0</v>
      </c>
      <c r="AQ22">
        <v>12.56</v>
      </c>
      <c r="AR22">
        <v>4.67826682054132</v>
      </c>
      <c r="AS22">
        <v>-92975.1</v>
      </c>
      <c r="AT22">
        <v>0.35477222885023002</v>
      </c>
      <c r="AU22">
        <v>37842296.229999997</v>
      </c>
    </row>
    <row r="23" spans="1:47" ht="15" x14ac:dyDescent="0.25">
      <c r="A23" t="s">
        <v>987</v>
      </c>
      <c r="B23" t="s">
        <v>651</v>
      </c>
      <c r="C23" t="s">
        <v>209</v>
      </c>
      <c r="D23" t="s">
        <v>970</v>
      </c>
      <c r="E23">
        <v>102.735</v>
      </c>
      <c r="F23">
        <v>10.18</v>
      </c>
      <c r="G23" s="129">
        <v>-1422367</v>
      </c>
      <c r="H23">
        <v>0.27973892089209801</v>
      </c>
      <c r="I23">
        <v>-1643462</v>
      </c>
      <c r="J23">
        <v>9.7324319847016394E-3</v>
      </c>
      <c r="K23">
        <v>0.91014554236497403</v>
      </c>
      <c r="L23" s="130">
        <v>290133.54359999998</v>
      </c>
      <c r="M23" s="129">
        <v>62941.5</v>
      </c>
      <c r="N23">
        <v>34</v>
      </c>
      <c r="O23">
        <v>20.215305000000001</v>
      </c>
      <c r="P23">
        <v>0</v>
      </c>
      <c r="Q23">
        <v>-7</v>
      </c>
      <c r="R23">
        <v>15284.9</v>
      </c>
      <c r="S23">
        <v>3007.6401460000002</v>
      </c>
      <c r="T23">
        <v>3593.53046524721</v>
      </c>
      <c r="U23">
        <v>5.1079782667590397E-2</v>
      </c>
      <c r="V23">
        <v>0.13372021700630701</v>
      </c>
      <c r="W23">
        <v>1.81152802048015E-2</v>
      </c>
      <c r="X23">
        <v>12792.8</v>
      </c>
      <c r="Y23">
        <v>191.15</v>
      </c>
      <c r="Z23">
        <v>79501.229400993994</v>
      </c>
      <c r="AA23">
        <v>17.303921568627501</v>
      </c>
      <c r="AB23">
        <v>15.734450149097601</v>
      </c>
      <c r="AC23">
        <v>13.5</v>
      </c>
      <c r="AD23">
        <v>222.788158962963</v>
      </c>
      <c r="AE23">
        <v>0.31630000000000003</v>
      </c>
      <c r="AF23">
        <v>0.110057685897267</v>
      </c>
      <c r="AG23">
        <v>0.16718964733327901</v>
      </c>
      <c r="AH23">
        <v>0.27963772059094499</v>
      </c>
      <c r="AI23">
        <v>149.380237724756</v>
      </c>
      <c r="AJ23">
        <v>8.7119519811610502</v>
      </c>
      <c r="AK23">
        <v>1.42738932340935</v>
      </c>
      <c r="AL23">
        <v>2.7931502041034402</v>
      </c>
      <c r="AM23">
        <v>1.5</v>
      </c>
      <c r="AN23">
        <v>1.1183387843535599</v>
      </c>
      <c r="AO23">
        <v>24</v>
      </c>
      <c r="AP23">
        <v>4.4060234244283299E-2</v>
      </c>
      <c r="AQ23">
        <v>70.75</v>
      </c>
      <c r="AR23">
        <v>7.1687618328363696</v>
      </c>
      <c r="AS23">
        <v>-4402.1599999999198</v>
      </c>
      <c r="AT23">
        <v>0.283718191272681</v>
      </c>
      <c r="AU23">
        <v>45971340.490000002</v>
      </c>
    </row>
    <row r="24" spans="1:47" ht="15" x14ac:dyDescent="0.25">
      <c r="A24" t="s">
        <v>988</v>
      </c>
      <c r="B24" t="s">
        <v>583</v>
      </c>
      <c r="C24" t="s">
        <v>135</v>
      </c>
      <c r="D24" t="s">
        <v>965</v>
      </c>
      <c r="E24">
        <v>90.257999999999996</v>
      </c>
      <c r="F24">
        <v>-4.3499999999999996</v>
      </c>
      <c r="G24" s="129">
        <v>818309</v>
      </c>
      <c r="H24">
        <v>0.35621123579328801</v>
      </c>
      <c r="I24">
        <v>818309</v>
      </c>
      <c r="J24">
        <v>0</v>
      </c>
      <c r="K24">
        <v>0.80089080059933704</v>
      </c>
      <c r="L24" s="130">
        <v>160092.48069999999</v>
      </c>
      <c r="M24" s="129">
        <v>34632</v>
      </c>
      <c r="N24">
        <v>59</v>
      </c>
      <c r="O24">
        <v>103.23988300000001</v>
      </c>
      <c r="P24">
        <v>13.73</v>
      </c>
      <c r="Q24">
        <v>134.53145699999999</v>
      </c>
      <c r="R24">
        <v>12574.7</v>
      </c>
      <c r="S24">
        <v>4099.1945560000004</v>
      </c>
      <c r="T24">
        <v>5248.75446056688</v>
      </c>
      <c r="U24">
        <v>0.60091416114771001</v>
      </c>
      <c r="V24">
        <v>0.169759211106837</v>
      </c>
      <c r="W24">
        <v>1.24503409884017E-2</v>
      </c>
      <c r="X24">
        <v>9820.7000000000007</v>
      </c>
      <c r="Y24">
        <v>296.14999999999998</v>
      </c>
      <c r="Z24">
        <v>60446.708627384804</v>
      </c>
      <c r="AA24">
        <v>12.755700325732899</v>
      </c>
      <c r="AB24">
        <v>13.841615924362699</v>
      </c>
      <c r="AC24">
        <v>33.200000000000003</v>
      </c>
      <c r="AD24">
        <v>123.469715542169</v>
      </c>
      <c r="AE24">
        <v>0.40500000000000003</v>
      </c>
      <c r="AF24">
        <v>0.115932815710549</v>
      </c>
      <c r="AG24">
        <v>0.187298444683208</v>
      </c>
      <c r="AH24">
        <v>0.30403126310809497</v>
      </c>
      <c r="AI24">
        <v>157.132819923661</v>
      </c>
      <c r="AJ24">
        <v>7.8477493564843703</v>
      </c>
      <c r="AK24">
        <v>1.4487968508875699</v>
      </c>
      <c r="AL24">
        <v>4.1602484948410101</v>
      </c>
      <c r="AM24">
        <v>0.5</v>
      </c>
      <c r="AN24">
        <v>0.98347331279927797</v>
      </c>
      <c r="AO24">
        <v>27</v>
      </c>
      <c r="AP24">
        <v>1.15794349235757E-2</v>
      </c>
      <c r="AQ24">
        <v>76.11</v>
      </c>
      <c r="AR24">
        <v>4.3876370969116403</v>
      </c>
      <c r="AS24">
        <v>327094.23</v>
      </c>
      <c r="AT24">
        <v>0.45115638023836602</v>
      </c>
      <c r="AU24">
        <v>51546189.590000004</v>
      </c>
    </row>
    <row r="25" spans="1:47" ht="15" x14ac:dyDescent="0.25">
      <c r="A25" t="s">
        <v>989</v>
      </c>
      <c r="B25" t="s">
        <v>570</v>
      </c>
      <c r="C25" t="s">
        <v>172</v>
      </c>
      <c r="D25" t="s">
        <v>975</v>
      </c>
      <c r="E25">
        <v>99.576999999999998</v>
      </c>
      <c r="F25">
        <v>2.63</v>
      </c>
      <c r="G25" s="129">
        <v>-1216767</v>
      </c>
      <c r="H25">
        <v>0.27908241452847199</v>
      </c>
      <c r="I25">
        <v>185174</v>
      </c>
      <c r="J25">
        <v>0</v>
      </c>
      <c r="K25">
        <v>0.80729325224895698</v>
      </c>
      <c r="L25" s="130">
        <v>317609.86070000002</v>
      </c>
      <c r="M25" s="129">
        <v>59385</v>
      </c>
      <c r="N25">
        <v>36</v>
      </c>
      <c r="O25">
        <v>22.955136</v>
      </c>
      <c r="P25">
        <v>0</v>
      </c>
      <c r="Q25">
        <v>-12.811780000000001</v>
      </c>
      <c r="R25">
        <v>14392.1</v>
      </c>
      <c r="S25">
        <v>3545.809334</v>
      </c>
      <c r="T25">
        <v>4059.1255272780099</v>
      </c>
      <c r="U25">
        <v>9.0465543909586901E-2</v>
      </c>
      <c r="V25">
        <v>0.102311912973265</v>
      </c>
      <c r="W25">
        <v>1.3219572623529E-2</v>
      </c>
      <c r="X25">
        <v>12572.1</v>
      </c>
      <c r="Y25">
        <v>224.65</v>
      </c>
      <c r="Z25">
        <v>77573.320142443801</v>
      </c>
      <c r="AA25">
        <v>17.802419354838701</v>
      </c>
      <c r="AB25">
        <v>15.783705025595401</v>
      </c>
      <c r="AC25">
        <v>20.84</v>
      </c>
      <c r="AD25">
        <v>170.14440182341701</v>
      </c>
      <c r="AE25">
        <v>0.37959999999999999</v>
      </c>
      <c r="AF25">
        <v>0.120387047722264</v>
      </c>
      <c r="AG25">
        <v>0.13858161914238501</v>
      </c>
      <c r="AH25">
        <v>0.26390250462153703</v>
      </c>
      <c r="AI25">
        <v>199.32825863557801</v>
      </c>
      <c r="AJ25">
        <v>7.5740702481677502</v>
      </c>
      <c r="AK25">
        <v>1.3304388635784801</v>
      </c>
      <c r="AL25">
        <v>3.23825278021449</v>
      </c>
      <c r="AM25">
        <v>1.5</v>
      </c>
      <c r="AN25">
        <v>0.80544155744157397</v>
      </c>
      <c r="AO25">
        <v>11</v>
      </c>
      <c r="AP25">
        <v>0.16505955757231999</v>
      </c>
      <c r="AQ25">
        <v>152.36000000000001</v>
      </c>
      <c r="AR25">
        <v>4.9533803808253696</v>
      </c>
      <c r="AS25">
        <v>161021.54</v>
      </c>
      <c r="AT25">
        <v>0.42294058292607201</v>
      </c>
      <c r="AU25">
        <v>51031750</v>
      </c>
    </row>
    <row r="26" spans="1:47" ht="15" x14ac:dyDescent="0.25">
      <c r="A26" t="s">
        <v>990</v>
      </c>
      <c r="B26" t="s">
        <v>569</v>
      </c>
      <c r="C26" t="s">
        <v>172</v>
      </c>
      <c r="D26" t="s">
        <v>975</v>
      </c>
      <c r="E26">
        <v>101.123</v>
      </c>
      <c r="F26">
        <v>4.99</v>
      </c>
      <c r="G26" s="129">
        <v>4469543</v>
      </c>
      <c r="H26">
        <v>0.43832180249289598</v>
      </c>
      <c r="I26">
        <v>5871484</v>
      </c>
      <c r="J26">
        <v>0</v>
      </c>
      <c r="K26">
        <v>0.71683833899152904</v>
      </c>
      <c r="L26" s="130">
        <v>242803.30050000001</v>
      </c>
      <c r="M26" s="129">
        <v>63556</v>
      </c>
      <c r="N26">
        <v>51</v>
      </c>
      <c r="O26">
        <v>42.850430000000003</v>
      </c>
      <c r="P26">
        <v>3</v>
      </c>
      <c r="Q26">
        <v>-27.215420999999999</v>
      </c>
      <c r="R26">
        <v>11277.5</v>
      </c>
      <c r="S26">
        <v>4523.6917460000004</v>
      </c>
      <c r="T26">
        <v>5316.7081454642102</v>
      </c>
      <c r="U26">
        <v>0.112942486289383</v>
      </c>
      <c r="V26">
        <v>0.107257459226533</v>
      </c>
      <c r="W26">
        <v>3.0090917251460299E-2</v>
      </c>
      <c r="X26">
        <v>9595.4</v>
      </c>
      <c r="Y26">
        <v>233.03</v>
      </c>
      <c r="Z26">
        <v>66851.317641505404</v>
      </c>
      <c r="AA26">
        <v>13.3849372384937</v>
      </c>
      <c r="AB26">
        <v>19.412486572544299</v>
      </c>
      <c r="AC26">
        <v>27</v>
      </c>
      <c r="AD26">
        <v>167.544138740741</v>
      </c>
      <c r="AE26">
        <v>0.31630000000000003</v>
      </c>
      <c r="AF26">
        <v>0.107264690479319</v>
      </c>
      <c r="AG26">
        <v>0.171480616335101</v>
      </c>
      <c r="AH26">
        <v>0.28239320452313599</v>
      </c>
      <c r="AI26">
        <v>153.577440508476</v>
      </c>
      <c r="AJ26">
        <v>6.4057626123266802</v>
      </c>
      <c r="AK26">
        <v>1.68429202705484</v>
      </c>
      <c r="AL26">
        <v>2.3068213870860501</v>
      </c>
      <c r="AM26">
        <v>1.25</v>
      </c>
      <c r="AN26">
        <v>1.21821858825986</v>
      </c>
      <c r="AO26">
        <v>21</v>
      </c>
      <c r="AP26">
        <v>8.90219560878244E-2</v>
      </c>
      <c r="AQ26">
        <v>116.43</v>
      </c>
      <c r="AR26">
        <v>4.7811824089867399</v>
      </c>
      <c r="AS26">
        <v>336818.83</v>
      </c>
      <c r="AT26">
        <v>0.34533618384271803</v>
      </c>
      <c r="AU26">
        <v>51015764.630000003</v>
      </c>
    </row>
    <row r="27" spans="1:47" ht="15" x14ac:dyDescent="0.25">
      <c r="A27" t="s">
        <v>991</v>
      </c>
      <c r="B27" t="s">
        <v>468</v>
      </c>
      <c r="C27" t="s">
        <v>159</v>
      </c>
      <c r="D27" t="s">
        <v>963</v>
      </c>
      <c r="E27">
        <v>99.447999999999993</v>
      </c>
      <c r="F27">
        <v>0.88</v>
      </c>
      <c r="G27" s="129">
        <v>584145</v>
      </c>
      <c r="H27">
        <v>0.493146538188733</v>
      </c>
      <c r="I27">
        <v>584145</v>
      </c>
      <c r="J27">
        <v>0</v>
      </c>
      <c r="K27">
        <v>0.72941743543347004</v>
      </c>
      <c r="L27" s="130">
        <v>170970.42499999999</v>
      </c>
      <c r="M27" s="129">
        <v>40784</v>
      </c>
      <c r="N27">
        <v>23</v>
      </c>
      <c r="O27">
        <v>6.7920819999999997</v>
      </c>
      <c r="P27">
        <v>0</v>
      </c>
      <c r="Q27">
        <v>141.26801399999999</v>
      </c>
      <c r="R27">
        <v>13135.7</v>
      </c>
      <c r="S27">
        <v>672.54009199999996</v>
      </c>
      <c r="T27">
        <v>750.51145865885405</v>
      </c>
      <c r="U27">
        <v>0.207843090193053</v>
      </c>
      <c r="V27">
        <v>0.116601008523965</v>
      </c>
      <c r="W27">
        <v>0</v>
      </c>
      <c r="X27">
        <v>11771.1</v>
      </c>
      <c r="Y27">
        <v>45.77</v>
      </c>
      <c r="Z27">
        <v>60557.552326851699</v>
      </c>
      <c r="AA27">
        <v>17.867924528301899</v>
      </c>
      <c r="AB27">
        <v>14.6939063141796</v>
      </c>
      <c r="AC27">
        <v>5</v>
      </c>
      <c r="AD27">
        <v>134.5080184</v>
      </c>
      <c r="AE27">
        <v>0.30370000000000003</v>
      </c>
      <c r="AF27">
        <v>0.109689089171203</v>
      </c>
      <c r="AG27">
        <v>0.184141628337924</v>
      </c>
      <c r="AH27">
        <v>0.29876643939882003</v>
      </c>
      <c r="AI27">
        <v>300.35384121010901</v>
      </c>
      <c r="AJ27">
        <v>4.2839609900990103</v>
      </c>
      <c r="AK27">
        <v>1.67981069306931</v>
      </c>
      <c r="AL27">
        <v>1.14414653465347</v>
      </c>
      <c r="AM27">
        <v>2.5</v>
      </c>
      <c r="AN27">
        <v>1.2228017112188401</v>
      </c>
      <c r="AO27">
        <v>52</v>
      </c>
      <c r="AP27">
        <v>0</v>
      </c>
      <c r="AQ27">
        <v>5.77</v>
      </c>
      <c r="AR27">
        <v>5.7965862740605001</v>
      </c>
      <c r="AS27">
        <v>-19358.18</v>
      </c>
      <c r="AT27">
        <v>0.53912523230411902</v>
      </c>
      <c r="AU27">
        <v>8834311.0099999998</v>
      </c>
    </row>
    <row r="28" spans="1:47" ht="15" x14ac:dyDescent="0.25">
      <c r="A28" t="s">
        <v>992</v>
      </c>
      <c r="B28" t="s">
        <v>106</v>
      </c>
      <c r="C28" t="s">
        <v>97</v>
      </c>
      <c r="D28" t="s">
        <v>965</v>
      </c>
      <c r="E28">
        <v>77.135000000000005</v>
      </c>
      <c r="F28">
        <v>-4.04</v>
      </c>
      <c r="G28" s="129">
        <v>-1085882</v>
      </c>
      <c r="H28">
        <v>0.404698579902533</v>
      </c>
      <c r="I28">
        <v>-1214486</v>
      </c>
      <c r="J28">
        <v>1.20065598857425E-2</v>
      </c>
      <c r="K28">
        <v>0.77740132608007095</v>
      </c>
      <c r="L28" s="130">
        <v>107284.0349</v>
      </c>
      <c r="M28" s="129">
        <v>31865</v>
      </c>
      <c r="N28">
        <v>28</v>
      </c>
      <c r="O28">
        <v>155.13892899999999</v>
      </c>
      <c r="P28">
        <v>23.478332999999999</v>
      </c>
      <c r="Q28">
        <v>-111.20601000000001</v>
      </c>
      <c r="R28">
        <v>16055.2</v>
      </c>
      <c r="S28">
        <v>3509.4363490000001</v>
      </c>
      <c r="T28">
        <v>4752.3946898248596</v>
      </c>
      <c r="U28">
        <v>0.72806187173848103</v>
      </c>
      <c r="V28">
        <v>0.181260483376842</v>
      </c>
      <c r="W28">
        <v>1.34353831530341E-2</v>
      </c>
      <c r="X28">
        <v>11856.1</v>
      </c>
      <c r="Y28">
        <v>214.5</v>
      </c>
      <c r="Z28">
        <v>75451.510489510503</v>
      </c>
      <c r="AA28">
        <v>13.2976744186047</v>
      </c>
      <c r="AB28">
        <v>16.361008620046601</v>
      </c>
      <c r="AC28">
        <v>20</v>
      </c>
      <c r="AD28">
        <v>175.47181745</v>
      </c>
      <c r="AE28">
        <v>0.41760000000000003</v>
      </c>
      <c r="AF28">
        <v>0.112911018614802</v>
      </c>
      <c r="AG28">
        <v>0.18464696251743901</v>
      </c>
      <c r="AH28">
        <v>0.30173412519537002</v>
      </c>
      <c r="AI28">
        <v>183.01457445809299</v>
      </c>
      <c r="AJ28">
        <v>8.0468723979335994</v>
      </c>
      <c r="AK28">
        <v>1.21228237616733</v>
      </c>
      <c r="AL28">
        <v>4.8587417130899704</v>
      </c>
      <c r="AM28">
        <v>0.9</v>
      </c>
      <c r="AN28">
        <v>0.76891096621139099</v>
      </c>
      <c r="AO28">
        <v>9</v>
      </c>
      <c r="AP28">
        <v>1.9103600293901499E-2</v>
      </c>
      <c r="AQ28">
        <v>136.88999999999999</v>
      </c>
      <c r="AR28">
        <v>3.63594206490786</v>
      </c>
      <c r="AS28">
        <v>325102.34000000003</v>
      </c>
      <c r="AT28">
        <v>0.56968470814178096</v>
      </c>
      <c r="AU28">
        <v>56344729.340000004</v>
      </c>
    </row>
    <row r="29" spans="1:47" ht="15" x14ac:dyDescent="0.25">
      <c r="A29" t="s">
        <v>993</v>
      </c>
      <c r="B29" t="s">
        <v>337</v>
      </c>
      <c r="C29" t="s">
        <v>112</v>
      </c>
      <c r="D29" t="s">
        <v>965</v>
      </c>
      <c r="E29">
        <v>80.569999999999993</v>
      </c>
      <c r="F29">
        <v>-3.11</v>
      </c>
      <c r="G29" s="129">
        <v>-459562</v>
      </c>
      <c r="H29">
        <v>0.58939626942128198</v>
      </c>
      <c r="I29">
        <v>-459562</v>
      </c>
      <c r="J29">
        <v>3.6415142894996198E-3</v>
      </c>
      <c r="K29">
        <v>0.60427252605169202</v>
      </c>
      <c r="L29" s="130">
        <v>199501.56779999999</v>
      </c>
      <c r="M29" s="129">
        <v>36043</v>
      </c>
      <c r="N29">
        <v>16</v>
      </c>
      <c r="O29">
        <v>17.942698</v>
      </c>
      <c r="P29">
        <v>0</v>
      </c>
      <c r="Q29">
        <v>125.541335</v>
      </c>
      <c r="R29">
        <v>12807.6</v>
      </c>
      <c r="S29">
        <v>1333.2221030000001</v>
      </c>
      <c r="T29">
        <v>1529.7454332592799</v>
      </c>
      <c r="U29">
        <v>0.42030777868904401</v>
      </c>
      <c r="V29">
        <v>9.8292987384286407E-2</v>
      </c>
      <c r="W29">
        <v>6.52529965970495E-4</v>
      </c>
      <c r="X29">
        <v>11162.2</v>
      </c>
      <c r="Y29">
        <v>77.41</v>
      </c>
      <c r="Z29">
        <v>64075.6814365069</v>
      </c>
      <c r="AA29">
        <v>15.4705882352941</v>
      </c>
      <c r="AB29">
        <v>17.222866593463401</v>
      </c>
      <c r="AC29">
        <v>7</v>
      </c>
      <c r="AD29">
        <v>190.460300428571</v>
      </c>
      <c r="AE29">
        <v>0.44290000000000002</v>
      </c>
      <c r="AF29">
        <v>9.2342620822400606E-2</v>
      </c>
      <c r="AG29">
        <v>0.20488736077419101</v>
      </c>
      <c r="AH29">
        <v>0.32940677076702501</v>
      </c>
      <c r="AI29">
        <v>191.190949674797</v>
      </c>
      <c r="AJ29">
        <v>7.68239642997254</v>
      </c>
      <c r="AK29">
        <v>1.50920153001177</v>
      </c>
      <c r="AL29">
        <v>4.3764338956453503</v>
      </c>
      <c r="AM29">
        <v>1.75</v>
      </c>
      <c r="AN29">
        <v>1.61275781371196</v>
      </c>
      <c r="AO29">
        <v>125</v>
      </c>
      <c r="AP29">
        <v>1.40515222482436E-2</v>
      </c>
      <c r="AQ29">
        <v>3.42</v>
      </c>
      <c r="AR29">
        <v>3.63853538837756</v>
      </c>
      <c r="AS29">
        <v>71919.759999999995</v>
      </c>
      <c r="AT29">
        <v>0.38712812862642598</v>
      </c>
      <c r="AU29">
        <v>17075369.25</v>
      </c>
    </row>
    <row r="30" spans="1:47" ht="15" x14ac:dyDescent="0.25">
      <c r="A30" t="s">
        <v>994</v>
      </c>
      <c r="B30" t="s">
        <v>438</v>
      </c>
      <c r="C30" t="s">
        <v>374</v>
      </c>
      <c r="D30" t="s">
        <v>963</v>
      </c>
      <c r="E30">
        <v>83.626999999999995</v>
      </c>
      <c r="F30">
        <v>-1.68</v>
      </c>
      <c r="G30" s="129">
        <v>559373</v>
      </c>
      <c r="H30">
        <v>0.134199665578842</v>
      </c>
      <c r="I30">
        <v>817718</v>
      </c>
      <c r="J30">
        <v>1.8262124929594699E-3</v>
      </c>
      <c r="K30">
        <v>0.73322511689361902</v>
      </c>
      <c r="L30" s="130">
        <v>115147.4764</v>
      </c>
      <c r="M30" s="129">
        <v>43112</v>
      </c>
      <c r="N30">
        <v>103</v>
      </c>
      <c r="O30">
        <v>85.961904000000004</v>
      </c>
      <c r="P30">
        <v>0.96551699999999996</v>
      </c>
      <c r="Q30">
        <v>-27.920929000000001</v>
      </c>
      <c r="R30">
        <v>10434.9</v>
      </c>
      <c r="S30">
        <v>2377.9694169999998</v>
      </c>
      <c r="T30">
        <v>3083.3263607457702</v>
      </c>
      <c r="U30">
        <v>0.40642420087104097</v>
      </c>
      <c r="V30">
        <v>0.18710787818344801</v>
      </c>
      <c r="W30">
        <v>8.6292993733653196E-3</v>
      </c>
      <c r="X30">
        <v>8047.8</v>
      </c>
      <c r="Y30">
        <v>139.44999999999999</v>
      </c>
      <c r="Z30">
        <v>65992.568662603095</v>
      </c>
      <c r="AA30">
        <v>11.5</v>
      </c>
      <c r="AB30">
        <v>17.052487751882399</v>
      </c>
      <c r="AC30">
        <v>15</v>
      </c>
      <c r="AD30">
        <v>158.53129446666699</v>
      </c>
      <c r="AE30">
        <v>0.44290000000000002</v>
      </c>
      <c r="AF30">
        <v>0.114753125492377</v>
      </c>
      <c r="AG30">
        <v>0.17820690637515099</v>
      </c>
      <c r="AH30">
        <v>0.29640789563191</v>
      </c>
      <c r="AI30">
        <v>119.639890221515</v>
      </c>
      <c r="AJ30">
        <v>5.7276356414762697</v>
      </c>
      <c r="AK30">
        <v>1.7796267135325099</v>
      </c>
      <c r="AL30">
        <v>3.6103590509666099</v>
      </c>
      <c r="AM30">
        <v>1.5</v>
      </c>
      <c r="AN30">
        <v>1.58425299394541</v>
      </c>
      <c r="AO30">
        <v>26</v>
      </c>
      <c r="AP30">
        <v>4.28648941942485E-2</v>
      </c>
      <c r="AQ30">
        <v>70.23</v>
      </c>
      <c r="AR30">
        <v>3.5052548635813299</v>
      </c>
      <c r="AS30">
        <v>84614.860000000102</v>
      </c>
      <c r="AT30">
        <v>0.49230611652096301</v>
      </c>
      <c r="AU30">
        <v>24813951.050000001</v>
      </c>
    </row>
    <row r="31" spans="1:47" ht="15" x14ac:dyDescent="0.25">
      <c r="A31" t="s">
        <v>995</v>
      </c>
      <c r="B31" t="s">
        <v>396</v>
      </c>
      <c r="C31" t="s">
        <v>163</v>
      </c>
      <c r="D31" t="s">
        <v>963</v>
      </c>
      <c r="E31">
        <v>94.632000000000005</v>
      </c>
      <c r="F31">
        <v>-1.9</v>
      </c>
      <c r="G31" s="129">
        <v>547518</v>
      </c>
      <c r="H31">
        <v>0.85418897818314898</v>
      </c>
      <c r="I31">
        <v>699835</v>
      </c>
      <c r="J31">
        <v>2.56523446849746E-3</v>
      </c>
      <c r="K31">
        <v>0.75744111410080195</v>
      </c>
      <c r="L31" s="130">
        <v>182437.3596</v>
      </c>
      <c r="M31" s="129">
        <v>40995</v>
      </c>
      <c r="N31">
        <v>46</v>
      </c>
      <c r="O31">
        <v>42.154601999999997</v>
      </c>
      <c r="P31">
        <v>0</v>
      </c>
      <c r="Q31">
        <v>76.811718999999997</v>
      </c>
      <c r="R31">
        <v>12265</v>
      </c>
      <c r="S31">
        <v>1635.875965</v>
      </c>
      <c r="T31">
        <v>1904.2697663398401</v>
      </c>
      <c r="U31">
        <v>0.38617418466686698</v>
      </c>
      <c r="V31">
        <v>0.11457933425900101</v>
      </c>
      <c r="W31">
        <v>1.15978114514324E-2</v>
      </c>
      <c r="X31">
        <v>10536.3</v>
      </c>
      <c r="Y31">
        <v>103.34</v>
      </c>
      <c r="Z31">
        <v>65908.251112831407</v>
      </c>
      <c r="AA31">
        <v>13.5128205128205</v>
      </c>
      <c r="AB31">
        <v>15.8300364331333</v>
      </c>
      <c r="AC31">
        <v>15.5</v>
      </c>
      <c r="AD31">
        <v>105.54038483871</v>
      </c>
      <c r="AE31">
        <v>0.29110000000000003</v>
      </c>
      <c r="AF31">
        <v>0.113276420107797</v>
      </c>
      <c r="AG31">
        <v>0.14117288436884301</v>
      </c>
      <c r="AH31">
        <v>0.258452542447211</v>
      </c>
      <c r="AI31">
        <v>209.57456881518499</v>
      </c>
      <c r="AJ31">
        <v>6.8278764022657903</v>
      </c>
      <c r="AK31">
        <v>1.27865566244115</v>
      </c>
      <c r="AL31">
        <v>3.6655611980002201</v>
      </c>
      <c r="AM31">
        <v>3.25</v>
      </c>
      <c r="AN31">
        <v>1.43287246309428</v>
      </c>
      <c r="AO31">
        <v>46</v>
      </c>
      <c r="AP31">
        <v>1.3076923076923101E-2</v>
      </c>
      <c r="AQ31">
        <v>27.35</v>
      </c>
      <c r="AR31">
        <v>3.8902173539798</v>
      </c>
      <c r="AS31">
        <v>183057.35</v>
      </c>
      <c r="AT31">
        <v>0.59365068603406501</v>
      </c>
      <c r="AU31">
        <v>20063947.370000001</v>
      </c>
    </row>
    <row r="32" spans="1:47" ht="15" x14ac:dyDescent="0.25">
      <c r="A32" t="s">
        <v>996</v>
      </c>
      <c r="B32" t="s">
        <v>107</v>
      </c>
      <c r="C32" t="s">
        <v>108</v>
      </c>
      <c r="D32" t="s">
        <v>975</v>
      </c>
      <c r="E32">
        <v>104.941</v>
      </c>
      <c r="F32">
        <v>4.2699999999999996</v>
      </c>
      <c r="G32" s="129">
        <v>896304</v>
      </c>
      <c r="H32">
        <v>0.38389335437553401</v>
      </c>
      <c r="I32">
        <v>2233247</v>
      </c>
      <c r="J32">
        <v>4.53161106451662E-3</v>
      </c>
      <c r="K32">
        <v>0.80619346073928599</v>
      </c>
      <c r="L32" s="130">
        <v>303259.1715</v>
      </c>
      <c r="M32" s="129">
        <v>70095</v>
      </c>
      <c r="N32">
        <v>41</v>
      </c>
      <c r="O32">
        <v>18.634796999999999</v>
      </c>
      <c r="P32">
        <v>1.31</v>
      </c>
      <c r="Q32">
        <v>-2</v>
      </c>
      <c r="R32">
        <v>16365.2</v>
      </c>
      <c r="S32">
        <v>2380.7874660000002</v>
      </c>
      <c r="T32">
        <v>2750.1774126355799</v>
      </c>
      <c r="U32">
        <v>5.7147687033395997E-2</v>
      </c>
      <c r="V32">
        <v>0.116734191929755</v>
      </c>
      <c r="W32">
        <v>5.87681437331626E-3</v>
      </c>
      <c r="X32">
        <v>14167.1</v>
      </c>
      <c r="Y32">
        <v>168.58</v>
      </c>
      <c r="Z32">
        <v>87387.490271681105</v>
      </c>
      <c r="AA32">
        <v>17.536723163841799</v>
      </c>
      <c r="AB32">
        <v>14.1225973780994</v>
      </c>
      <c r="AC32">
        <v>29.08</v>
      </c>
      <c r="AD32">
        <v>81.870270495185693</v>
      </c>
      <c r="AE32">
        <v>0.39229999999999998</v>
      </c>
      <c r="AF32">
        <v>0.11234943594161199</v>
      </c>
      <c r="AG32">
        <v>0.12553405914924801</v>
      </c>
      <c r="AH32">
        <v>0.241400774303622</v>
      </c>
      <c r="AI32">
        <v>190.92296414164699</v>
      </c>
      <c r="AJ32">
        <v>7.5439158546860901</v>
      </c>
      <c r="AK32">
        <v>1.1863059265598499</v>
      </c>
      <c r="AL32">
        <v>5.8337417912779097</v>
      </c>
      <c r="AM32">
        <v>0</v>
      </c>
      <c r="AN32">
        <v>1.35814449379221</v>
      </c>
      <c r="AO32">
        <v>5</v>
      </c>
      <c r="AP32">
        <v>0.163484486873508</v>
      </c>
      <c r="AQ32">
        <v>157.4</v>
      </c>
      <c r="AR32">
        <v>6.7398610522874396</v>
      </c>
      <c r="AS32">
        <v>41976.160000000003</v>
      </c>
      <c r="AT32">
        <v>0.314048752360717</v>
      </c>
      <c r="AU32">
        <v>38961967.810000002</v>
      </c>
    </row>
    <row r="33" spans="1:47" ht="15" x14ac:dyDescent="0.25">
      <c r="A33" t="s">
        <v>997</v>
      </c>
      <c r="B33" t="s">
        <v>109</v>
      </c>
      <c r="C33" t="s">
        <v>108</v>
      </c>
      <c r="D33" t="s">
        <v>970</v>
      </c>
      <c r="E33">
        <v>104.73</v>
      </c>
      <c r="F33">
        <v>5.41</v>
      </c>
      <c r="G33" s="129">
        <v>327634</v>
      </c>
      <c r="H33">
        <v>0.64617537875914199</v>
      </c>
      <c r="I33">
        <v>627635</v>
      </c>
      <c r="J33">
        <v>0</v>
      </c>
      <c r="K33">
        <v>0.76567280997090204</v>
      </c>
      <c r="L33" s="130">
        <v>584315.30149999994</v>
      </c>
      <c r="M33" s="129">
        <v>70999.5</v>
      </c>
      <c r="N33">
        <v>12</v>
      </c>
      <c r="O33">
        <v>22.204232000000001</v>
      </c>
      <c r="P33">
        <v>1.31</v>
      </c>
      <c r="Q33">
        <v>-2.9265910000000002</v>
      </c>
      <c r="R33">
        <v>24023.7</v>
      </c>
      <c r="S33">
        <v>1511.3705649999999</v>
      </c>
      <c r="T33">
        <v>1910.3422722396299</v>
      </c>
      <c r="U33">
        <v>0.12151286736221401</v>
      </c>
      <c r="V33">
        <v>0.15643753720981099</v>
      </c>
      <c r="W33">
        <v>4.3178528490132401E-2</v>
      </c>
      <c r="X33">
        <v>19006.400000000001</v>
      </c>
      <c r="Y33">
        <v>137.79</v>
      </c>
      <c r="Z33">
        <v>98116.195805210795</v>
      </c>
      <c r="AA33">
        <v>17.832214765100701</v>
      </c>
      <c r="AB33">
        <v>10.9686520429639</v>
      </c>
      <c r="AC33">
        <v>17</v>
      </c>
      <c r="AD33">
        <v>88.904150882352894</v>
      </c>
      <c r="AE33">
        <v>0.41760000000000003</v>
      </c>
      <c r="AF33">
        <v>0.12047933033913</v>
      </c>
      <c r="AG33">
        <v>0.11605018381373899</v>
      </c>
      <c r="AH33">
        <v>0.241666553800608</v>
      </c>
      <c r="AI33">
        <v>339.28277543237698</v>
      </c>
      <c r="AJ33">
        <v>7.6579050356681799</v>
      </c>
      <c r="AK33">
        <v>1.67018742857589</v>
      </c>
      <c r="AL33">
        <v>0.88836885850127301</v>
      </c>
      <c r="AM33">
        <v>2.7</v>
      </c>
      <c r="AN33">
        <v>0.523826370592821</v>
      </c>
      <c r="AO33">
        <v>5</v>
      </c>
      <c r="AP33">
        <v>0.31129196337741599</v>
      </c>
      <c r="AQ33">
        <v>182.8</v>
      </c>
      <c r="AR33">
        <v>9.3711291815605495</v>
      </c>
      <c r="AS33">
        <v>-87495.460000000094</v>
      </c>
      <c r="AT33">
        <v>0.25811377076511699</v>
      </c>
      <c r="AU33">
        <v>36308776.729999997</v>
      </c>
    </row>
    <row r="34" spans="1:47" ht="15" x14ac:dyDescent="0.25">
      <c r="A34" t="s">
        <v>998</v>
      </c>
      <c r="B34" t="s">
        <v>448</v>
      </c>
      <c r="C34" t="s">
        <v>167</v>
      </c>
      <c r="D34" t="s">
        <v>975</v>
      </c>
      <c r="E34">
        <v>89.004000000000005</v>
      </c>
      <c r="F34">
        <v>3.74</v>
      </c>
      <c r="G34" s="129">
        <v>1278682</v>
      </c>
      <c r="H34">
        <v>0.23875952396446101</v>
      </c>
      <c r="I34">
        <v>1442645</v>
      </c>
      <c r="J34">
        <v>0</v>
      </c>
      <c r="K34">
        <v>0.69355647604773796</v>
      </c>
      <c r="L34" s="130">
        <v>185208.86629999999</v>
      </c>
      <c r="M34" s="129">
        <v>38519</v>
      </c>
      <c r="N34">
        <v>55</v>
      </c>
      <c r="O34">
        <v>43.184845000000003</v>
      </c>
      <c r="P34">
        <v>0</v>
      </c>
      <c r="Q34">
        <v>91.104478</v>
      </c>
      <c r="R34">
        <v>12132.4</v>
      </c>
      <c r="S34">
        <v>1660.227807</v>
      </c>
      <c r="T34">
        <v>2015.3475667343801</v>
      </c>
      <c r="U34">
        <v>0.42994381553567101</v>
      </c>
      <c r="V34">
        <v>0.151719367027805</v>
      </c>
      <c r="W34">
        <v>0</v>
      </c>
      <c r="X34">
        <v>9994.6</v>
      </c>
      <c r="Y34">
        <v>113.54</v>
      </c>
      <c r="Z34">
        <v>59869.625770653503</v>
      </c>
      <c r="AA34">
        <v>14.1293103448276</v>
      </c>
      <c r="AB34">
        <v>14.622404500616501</v>
      </c>
      <c r="AC34">
        <v>12.25</v>
      </c>
      <c r="AD34">
        <v>135.528800571429</v>
      </c>
      <c r="AE34">
        <v>0.2024</v>
      </c>
      <c r="AF34">
        <v>9.6681164744755105E-2</v>
      </c>
      <c r="AG34">
        <v>0.212652023025485</v>
      </c>
      <c r="AH34">
        <v>0.31130143489551498</v>
      </c>
      <c r="AI34">
        <v>148.40854909256399</v>
      </c>
      <c r="AJ34">
        <v>8.3485687847008005</v>
      </c>
      <c r="AK34">
        <v>2.1309848128186002</v>
      </c>
      <c r="AL34">
        <v>3.7529086577486299</v>
      </c>
      <c r="AM34">
        <v>0.5</v>
      </c>
      <c r="AN34">
        <v>1.1886058126791801</v>
      </c>
      <c r="AO34">
        <v>112</v>
      </c>
      <c r="AP34">
        <v>0</v>
      </c>
      <c r="AQ34">
        <v>8.2799999999999994</v>
      </c>
      <c r="AR34">
        <v>4.6636514127717197</v>
      </c>
      <c r="AS34">
        <v>-160914.94</v>
      </c>
      <c r="AT34">
        <v>0.35959255292460901</v>
      </c>
      <c r="AU34">
        <v>20142528.140000001</v>
      </c>
    </row>
    <row r="35" spans="1:47" ht="15" x14ac:dyDescent="0.25">
      <c r="A35" t="s">
        <v>999</v>
      </c>
      <c r="B35" t="s">
        <v>506</v>
      </c>
      <c r="C35" t="s">
        <v>175</v>
      </c>
      <c r="D35" t="s">
        <v>975</v>
      </c>
      <c r="E35">
        <v>97.135000000000005</v>
      </c>
      <c r="F35">
        <v>7.45</v>
      </c>
      <c r="G35" s="129">
        <v>8313700</v>
      </c>
      <c r="H35">
        <v>0.37075028287399098</v>
      </c>
      <c r="I35">
        <v>9777300</v>
      </c>
      <c r="J35">
        <v>0</v>
      </c>
      <c r="K35">
        <v>0.795689476207185</v>
      </c>
      <c r="L35" s="130">
        <v>259638.0992</v>
      </c>
      <c r="M35" s="129">
        <v>59756</v>
      </c>
      <c r="N35">
        <v>499</v>
      </c>
      <c r="O35">
        <v>135.937061</v>
      </c>
      <c r="P35">
        <v>1</v>
      </c>
      <c r="Q35">
        <v>-49.605058999999997</v>
      </c>
      <c r="R35">
        <v>13664</v>
      </c>
      <c r="S35">
        <v>7803.626209</v>
      </c>
      <c r="T35">
        <v>9674.6257310656092</v>
      </c>
      <c r="U35">
        <v>0.14291424347232001</v>
      </c>
      <c r="V35">
        <v>0.16823762502692199</v>
      </c>
      <c r="W35">
        <v>3.0017665342535398E-2</v>
      </c>
      <c r="X35">
        <v>11021.5</v>
      </c>
      <c r="Y35">
        <v>451.95</v>
      </c>
      <c r="Z35">
        <v>79862.951609691299</v>
      </c>
      <c r="AA35">
        <v>14.8311965811966</v>
      </c>
      <c r="AB35">
        <v>17.266569773204999</v>
      </c>
      <c r="AC35">
        <v>43</v>
      </c>
      <c r="AD35">
        <v>181.47967927907001</v>
      </c>
      <c r="AE35" t="s">
        <v>943</v>
      </c>
      <c r="AF35">
        <v>0.120691293516468</v>
      </c>
      <c r="AG35">
        <v>0.141645748042562</v>
      </c>
      <c r="AH35">
        <v>0.27006605426124902</v>
      </c>
      <c r="AI35">
        <v>149.942599589216</v>
      </c>
      <c r="AJ35">
        <v>5.7360974740534099</v>
      </c>
      <c r="AK35">
        <v>0.84051016326865502</v>
      </c>
      <c r="AL35">
        <v>2.9739243959469999</v>
      </c>
      <c r="AM35">
        <v>2</v>
      </c>
      <c r="AN35">
        <v>0.96635428568680404</v>
      </c>
      <c r="AO35">
        <v>47</v>
      </c>
      <c r="AP35">
        <v>2.8003784295174999E-2</v>
      </c>
      <c r="AQ35">
        <v>104.77</v>
      </c>
      <c r="AR35">
        <v>4.53288206073411</v>
      </c>
      <c r="AS35">
        <v>312051.73</v>
      </c>
      <c r="AT35">
        <v>0.45061458398945903</v>
      </c>
      <c r="AU35">
        <v>106628577.14</v>
      </c>
    </row>
    <row r="36" spans="1:47" ht="15" x14ac:dyDescent="0.25">
      <c r="A36" t="s">
        <v>1000</v>
      </c>
      <c r="B36" t="s">
        <v>110</v>
      </c>
      <c r="C36" t="s">
        <v>108</v>
      </c>
      <c r="D36" t="s">
        <v>975</v>
      </c>
      <c r="E36">
        <v>62.680999999999997</v>
      </c>
      <c r="F36">
        <v>3.19</v>
      </c>
      <c r="G36" s="129">
        <v>-1722810</v>
      </c>
      <c r="H36">
        <v>0.38568761025616799</v>
      </c>
      <c r="I36">
        <v>-160232</v>
      </c>
      <c r="J36">
        <v>1.0732336306487401E-3</v>
      </c>
      <c r="K36">
        <v>0.833230402192775</v>
      </c>
      <c r="L36" s="130">
        <v>269996.99810000003</v>
      </c>
      <c r="M36" s="129">
        <v>34718</v>
      </c>
      <c r="N36">
        <v>62</v>
      </c>
      <c r="O36">
        <v>265.35659099999998</v>
      </c>
      <c r="P36">
        <v>173.95701099999999</v>
      </c>
      <c r="Q36">
        <v>-38.699153000000003</v>
      </c>
      <c r="R36">
        <v>22163</v>
      </c>
      <c r="S36">
        <v>2703.9566749999999</v>
      </c>
      <c r="T36">
        <v>3799.89017760862</v>
      </c>
      <c r="U36">
        <v>0.67364458751914003</v>
      </c>
      <c r="V36">
        <v>0.22903053467008699</v>
      </c>
      <c r="W36">
        <v>2.9596554833852901E-2</v>
      </c>
      <c r="X36">
        <v>15770.9</v>
      </c>
      <c r="Y36">
        <v>257.25</v>
      </c>
      <c r="Z36">
        <v>72857.937648202103</v>
      </c>
      <c r="AA36">
        <v>9.4736842105263204</v>
      </c>
      <c r="AB36">
        <v>10.5110074829932</v>
      </c>
      <c r="AC36">
        <v>53</v>
      </c>
      <c r="AD36">
        <v>51.018050471698103</v>
      </c>
      <c r="AE36">
        <v>0.60740000000000005</v>
      </c>
      <c r="AF36">
        <v>0.11769190322296</v>
      </c>
      <c r="AG36">
        <v>9.5235338744508902E-2</v>
      </c>
      <c r="AH36">
        <v>0.221796413944088</v>
      </c>
      <c r="AI36">
        <v>292.94885059502701</v>
      </c>
      <c r="AJ36">
        <v>6.5327775428249</v>
      </c>
      <c r="AK36">
        <v>1.1245529155267899</v>
      </c>
      <c r="AL36">
        <v>2.5434227725309602</v>
      </c>
      <c r="AM36">
        <v>1</v>
      </c>
      <c r="AN36">
        <v>0.70032254696174601</v>
      </c>
      <c r="AO36">
        <v>20</v>
      </c>
      <c r="AP36">
        <v>0.101960784313725</v>
      </c>
      <c r="AQ36">
        <v>62.65</v>
      </c>
      <c r="AR36">
        <v>3.5447534058625698</v>
      </c>
      <c r="AS36">
        <v>-184329.24</v>
      </c>
      <c r="AT36">
        <v>0.51081521941257502</v>
      </c>
      <c r="AU36">
        <v>59927795.399999999</v>
      </c>
    </row>
    <row r="37" spans="1:47" ht="15" x14ac:dyDescent="0.25">
      <c r="A37" t="s">
        <v>1001</v>
      </c>
      <c r="B37" t="s">
        <v>111</v>
      </c>
      <c r="C37" t="s">
        <v>112</v>
      </c>
      <c r="D37" t="s">
        <v>963</v>
      </c>
      <c r="E37">
        <v>84.840999999999994</v>
      </c>
      <c r="F37">
        <v>-1.21</v>
      </c>
      <c r="G37" s="129">
        <v>2133807</v>
      </c>
      <c r="H37">
        <v>1.25454873786419</v>
      </c>
      <c r="I37">
        <v>2133807</v>
      </c>
      <c r="J37">
        <v>1.70093435158823E-6</v>
      </c>
      <c r="K37">
        <v>0.49993715047570902</v>
      </c>
      <c r="L37" s="130">
        <v>228401.26519999999</v>
      </c>
      <c r="M37" s="129">
        <v>33297</v>
      </c>
      <c r="N37">
        <v>10</v>
      </c>
      <c r="O37">
        <v>25.044732</v>
      </c>
      <c r="P37">
        <v>20.38</v>
      </c>
      <c r="Q37">
        <v>-89.390156000000005</v>
      </c>
      <c r="R37">
        <v>14521.2</v>
      </c>
      <c r="S37">
        <v>1122.3932420000001</v>
      </c>
      <c r="T37">
        <v>1589.7170382624499</v>
      </c>
      <c r="U37">
        <v>0.56568403768061903</v>
      </c>
      <c r="V37">
        <v>0.24427403225579999</v>
      </c>
      <c r="W37">
        <v>0</v>
      </c>
      <c r="X37">
        <v>10252.5</v>
      </c>
      <c r="Y37">
        <v>82.04</v>
      </c>
      <c r="Z37">
        <v>57342.733544612398</v>
      </c>
      <c r="AA37">
        <v>13.1547619047619</v>
      </c>
      <c r="AB37">
        <v>13.681048781082399</v>
      </c>
      <c r="AC37">
        <v>6</v>
      </c>
      <c r="AD37">
        <v>187.06554033333299</v>
      </c>
      <c r="AE37">
        <v>0.2152</v>
      </c>
      <c r="AF37">
        <v>0.118403709800249</v>
      </c>
      <c r="AG37">
        <v>0.21809489748857899</v>
      </c>
      <c r="AH37">
        <v>0.33822786075688299</v>
      </c>
      <c r="AI37">
        <v>275.35803712545902</v>
      </c>
      <c r="AJ37">
        <v>6.0500383420694996</v>
      </c>
      <c r="AK37">
        <v>1.2948011712936001</v>
      </c>
      <c r="AL37">
        <v>3.33941959490067</v>
      </c>
      <c r="AM37">
        <v>4</v>
      </c>
      <c r="AN37">
        <v>0.88448146346929601</v>
      </c>
      <c r="AO37">
        <v>44</v>
      </c>
      <c r="AP37">
        <v>1.63934426229508E-2</v>
      </c>
      <c r="AQ37">
        <v>13.86</v>
      </c>
      <c r="AR37">
        <v>3.4919546125202001</v>
      </c>
      <c r="AS37">
        <v>-85324.84</v>
      </c>
      <c r="AT37">
        <v>0.40806157629694201</v>
      </c>
      <c r="AU37">
        <v>16298536.720000001</v>
      </c>
    </row>
    <row r="38" spans="1:47" ht="15" x14ac:dyDescent="0.25">
      <c r="A38" t="s">
        <v>1002</v>
      </c>
      <c r="B38" t="s">
        <v>509</v>
      </c>
      <c r="C38" t="s">
        <v>175</v>
      </c>
      <c r="D38" t="s">
        <v>970</v>
      </c>
      <c r="E38">
        <v>100.919</v>
      </c>
      <c r="F38">
        <v>8.23</v>
      </c>
      <c r="G38" s="129">
        <v>4736898</v>
      </c>
      <c r="H38">
        <v>0.43051847314249603</v>
      </c>
      <c r="I38">
        <v>4742164</v>
      </c>
      <c r="J38">
        <v>5.6616488075192598E-3</v>
      </c>
      <c r="K38">
        <v>0.67544862956908203</v>
      </c>
      <c r="L38" s="130">
        <v>246354.17910000001</v>
      </c>
      <c r="M38" s="129">
        <v>62936</v>
      </c>
      <c r="N38">
        <v>182</v>
      </c>
      <c r="O38">
        <v>34.455784000000001</v>
      </c>
      <c r="P38">
        <v>0</v>
      </c>
      <c r="Q38">
        <v>8.5805380000000007</v>
      </c>
      <c r="R38">
        <v>13594.9</v>
      </c>
      <c r="S38">
        <v>2514.6754879999999</v>
      </c>
      <c r="T38">
        <v>2948.1336099252699</v>
      </c>
      <c r="U38">
        <v>0.125384461933404</v>
      </c>
      <c r="V38">
        <v>0.11989125532844901</v>
      </c>
      <c r="W38">
        <v>2.28010537636417E-2</v>
      </c>
      <c r="X38">
        <v>11596.1</v>
      </c>
      <c r="Y38">
        <v>144.09</v>
      </c>
      <c r="Z38">
        <v>73450.9393434659</v>
      </c>
      <c r="AA38">
        <v>16.050279329608902</v>
      </c>
      <c r="AB38">
        <v>17.452116649316402</v>
      </c>
      <c r="AC38">
        <v>12</v>
      </c>
      <c r="AD38">
        <v>209.556290666667</v>
      </c>
      <c r="AE38">
        <v>0.2278</v>
      </c>
      <c r="AF38">
        <v>0.121552862504982</v>
      </c>
      <c r="AG38">
        <v>0.113844877148152</v>
      </c>
      <c r="AH38">
        <v>0.24604058361467199</v>
      </c>
      <c r="AI38">
        <v>218.842551504602</v>
      </c>
      <c r="AJ38">
        <v>6.7362593445971202</v>
      </c>
      <c r="AK38">
        <v>0.98770390937603303</v>
      </c>
      <c r="AL38">
        <v>1.54513588507009</v>
      </c>
      <c r="AM38">
        <v>2</v>
      </c>
      <c r="AN38">
        <v>0.95219443519704206</v>
      </c>
      <c r="AO38">
        <v>29</v>
      </c>
      <c r="AP38">
        <v>0.106713780918728</v>
      </c>
      <c r="AQ38">
        <v>40.97</v>
      </c>
      <c r="AR38">
        <v>5.0716295211070204</v>
      </c>
      <c r="AS38">
        <v>35066.720000000001</v>
      </c>
      <c r="AT38">
        <v>0.40925978738277502</v>
      </c>
      <c r="AU38">
        <v>34186783.350000001</v>
      </c>
    </row>
    <row r="39" spans="1:47" ht="15" x14ac:dyDescent="0.25">
      <c r="A39" t="s">
        <v>1003</v>
      </c>
      <c r="B39" t="s">
        <v>113</v>
      </c>
      <c r="C39" t="s">
        <v>114</v>
      </c>
      <c r="D39" t="s">
        <v>965</v>
      </c>
      <c r="E39">
        <v>84.483999999999995</v>
      </c>
      <c r="F39">
        <v>-3.07</v>
      </c>
      <c r="G39" s="129">
        <v>-886602</v>
      </c>
      <c r="H39">
        <v>0.27209377106383198</v>
      </c>
      <c r="I39">
        <v>-886602</v>
      </c>
      <c r="J39">
        <v>0</v>
      </c>
      <c r="K39">
        <v>0.87079037941353099</v>
      </c>
      <c r="L39" s="130">
        <v>130379.5376</v>
      </c>
      <c r="M39" s="129">
        <v>35964</v>
      </c>
      <c r="N39">
        <v>72</v>
      </c>
      <c r="O39">
        <v>55.800156999999999</v>
      </c>
      <c r="P39">
        <v>4</v>
      </c>
      <c r="Q39">
        <v>-172.870259</v>
      </c>
      <c r="R39">
        <v>14668.6</v>
      </c>
      <c r="S39">
        <v>2201.1722639999998</v>
      </c>
      <c r="T39">
        <v>2774.5353437416402</v>
      </c>
      <c r="U39">
        <v>0.44525622325395597</v>
      </c>
      <c r="V39">
        <v>0.17379453360221001</v>
      </c>
      <c r="W39">
        <v>2.3776306768873601E-2</v>
      </c>
      <c r="X39">
        <v>11637.3</v>
      </c>
      <c r="Y39">
        <v>161.66</v>
      </c>
      <c r="Z39">
        <v>62180.645676110398</v>
      </c>
      <c r="AA39">
        <v>15.099415204678399</v>
      </c>
      <c r="AB39">
        <v>13.6160600272176</v>
      </c>
      <c r="AC39">
        <v>22</v>
      </c>
      <c r="AD39">
        <v>100.053284727273</v>
      </c>
      <c r="AE39">
        <v>0.3417</v>
      </c>
      <c r="AF39">
        <v>0.112192155878232</v>
      </c>
      <c r="AG39">
        <v>0.183913821172588</v>
      </c>
      <c r="AH39">
        <v>0.29945532406121</v>
      </c>
      <c r="AI39">
        <v>218.52537753037899</v>
      </c>
      <c r="AJ39">
        <v>10.3860747341023</v>
      </c>
      <c r="AK39">
        <v>0.72062605506723298</v>
      </c>
      <c r="AL39">
        <v>2.12931764696099</v>
      </c>
      <c r="AM39">
        <v>1.25</v>
      </c>
      <c r="AN39">
        <v>1.32233084935879</v>
      </c>
      <c r="AO39">
        <v>31</v>
      </c>
      <c r="AP39">
        <v>2.2072936660268699E-2</v>
      </c>
      <c r="AQ39">
        <v>30.68</v>
      </c>
      <c r="AR39">
        <v>3.5372952447075399</v>
      </c>
      <c r="AS39">
        <v>-49314.3999999999</v>
      </c>
      <c r="AT39">
        <v>0.48305068856608901</v>
      </c>
      <c r="AU39">
        <v>32288174.800000001</v>
      </c>
    </row>
    <row r="40" spans="1:47" ht="15" x14ac:dyDescent="0.25">
      <c r="A40" t="s">
        <v>1004</v>
      </c>
      <c r="B40" t="s">
        <v>115</v>
      </c>
      <c r="C40" t="s">
        <v>116</v>
      </c>
      <c r="D40" t="s">
        <v>975</v>
      </c>
      <c r="E40">
        <v>88.74</v>
      </c>
      <c r="F40">
        <v>5.49</v>
      </c>
      <c r="G40" s="129">
        <v>580267</v>
      </c>
      <c r="H40">
        <v>0.38432036763307798</v>
      </c>
      <c r="I40">
        <v>553640</v>
      </c>
      <c r="J40">
        <v>0</v>
      </c>
      <c r="K40">
        <v>0.77565119533239901</v>
      </c>
      <c r="L40" s="130">
        <v>178228.09210000001</v>
      </c>
      <c r="M40" s="129">
        <v>36963.5</v>
      </c>
      <c r="N40">
        <v>62</v>
      </c>
      <c r="O40">
        <v>67.999001000000007</v>
      </c>
      <c r="P40">
        <v>0</v>
      </c>
      <c r="Q40">
        <v>-68.470319000000003</v>
      </c>
      <c r="R40">
        <v>13088.3</v>
      </c>
      <c r="S40">
        <v>1778.964543</v>
      </c>
      <c r="T40">
        <v>2210.8813370744901</v>
      </c>
      <c r="U40">
        <v>0.38129348989503697</v>
      </c>
      <c r="V40">
        <v>0.161553322763443</v>
      </c>
      <c r="W40">
        <v>0</v>
      </c>
      <c r="X40">
        <v>10531.4</v>
      </c>
      <c r="Y40">
        <v>118.79</v>
      </c>
      <c r="Z40">
        <v>68467.475545079506</v>
      </c>
      <c r="AA40">
        <v>15.8046875</v>
      </c>
      <c r="AB40">
        <v>14.9757095967674</v>
      </c>
      <c r="AC40">
        <v>313.77</v>
      </c>
      <c r="AD40">
        <v>5.66964509991395</v>
      </c>
      <c r="AE40">
        <v>0.4556</v>
      </c>
      <c r="AF40">
        <v>0.113514468711964</v>
      </c>
      <c r="AG40">
        <v>0.145494288673128</v>
      </c>
      <c r="AH40">
        <v>0.26537138248882203</v>
      </c>
      <c r="AI40">
        <v>166.766673999978</v>
      </c>
      <c r="AJ40">
        <v>7.1775569652680398</v>
      </c>
      <c r="AK40">
        <v>1.2377218948872799</v>
      </c>
      <c r="AL40">
        <v>3.8410022516449098</v>
      </c>
      <c r="AM40">
        <v>2.5</v>
      </c>
      <c r="AN40">
        <v>1.75134272551231</v>
      </c>
      <c r="AO40">
        <v>115</v>
      </c>
      <c r="AP40">
        <v>5.85774058577406E-2</v>
      </c>
      <c r="AQ40">
        <v>7.99</v>
      </c>
      <c r="AR40">
        <v>3.6462171695485899</v>
      </c>
      <c r="AS40">
        <v>145209.32999999999</v>
      </c>
      <c r="AT40">
        <v>0.60558011670025502</v>
      </c>
      <c r="AU40">
        <v>23283577.699999999</v>
      </c>
    </row>
    <row r="41" spans="1:47" ht="15" x14ac:dyDescent="0.25">
      <c r="A41" t="s">
        <v>1005</v>
      </c>
      <c r="B41" t="s">
        <v>117</v>
      </c>
      <c r="C41" t="s">
        <v>118</v>
      </c>
      <c r="D41" t="s">
        <v>965</v>
      </c>
      <c r="E41">
        <v>76.147999999999996</v>
      </c>
      <c r="F41">
        <v>-4.6399999999999997</v>
      </c>
      <c r="G41" s="129">
        <v>541055</v>
      </c>
      <c r="H41">
        <v>0.46151605248490601</v>
      </c>
      <c r="I41">
        <v>458322</v>
      </c>
      <c r="J41">
        <v>3.84633308416859E-3</v>
      </c>
      <c r="K41">
        <v>0.58106792876995295</v>
      </c>
      <c r="L41" s="130">
        <v>200691.7028</v>
      </c>
      <c r="M41" s="129">
        <v>32785</v>
      </c>
      <c r="N41">
        <v>32</v>
      </c>
      <c r="O41">
        <v>37.675635999999997</v>
      </c>
      <c r="P41">
        <v>0</v>
      </c>
      <c r="Q41">
        <v>-50.864164000000002</v>
      </c>
      <c r="R41">
        <v>14374</v>
      </c>
      <c r="S41">
        <v>883.59787800000004</v>
      </c>
      <c r="T41">
        <v>1124.2769401446401</v>
      </c>
      <c r="U41">
        <v>0.48183836516637701</v>
      </c>
      <c r="V41">
        <v>0.17155423046409801</v>
      </c>
      <c r="W41">
        <v>2.26347306823206E-3</v>
      </c>
      <c r="X41">
        <v>11296.9</v>
      </c>
      <c r="Y41">
        <v>63</v>
      </c>
      <c r="Z41">
        <v>57013.380952380998</v>
      </c>
      <c r="AA41">
        <v>14.40625</v>
      </c>
      <c r="AB41">
        <v>14.025363142857101</v>
      </c>
      <c r="AC41">
        <v>13.5</v>
      </c>
      <c r="AD41">
        <v>65.451694666666697</v>
      </c>
      <c r="AE41">
        <v>0.55679999999999996</v>
      </c>
      <c r="AF41">
        <v>0.103126481340963</v>
      </c>
      <c r="AG41">
        <v>0.201685690394004</v>
      </c>
      <c r="AH41">
        <v>0.31405198369535497</v>
      </c>
      <c r="AI41">
        <v>213.58697740104799</v>
      </c>
      <c r="AJ41">
        <v>6.4367107696383599</v>
      </c>
      <c r="AK41">
        <v>1.18613654788714</v>
      </c>
      <c r="AL41">
        <v>2.4677866207444699</v>
      </c>
      <c r="AM41">
        <v>0</v>
      </c>
      <c r="AN41">
        <v>0.99824860840125096</v>
      </c>
      <c r="AO41">
        <v>21</v>
      </c>
      <c r="AP41">
        <v>0</v>
      </c>
      <c r="AQ41">
        <v>23.24</v>
      </c>
      <c r="AR41">
        <v>3.1136377575090401</v>
      </c>
      <c r="AS41">
        <v>26934.5</v>
      </c>
      <c r="AT41">
        <v>0.46757694907003799</v>
      </c>
      <c r="AU41">
        <v>12700830.970000001</v>
      </c>
    </row>
    <row r="42" spans="1:47" ht="15" x14ac:dyDescent="0.25">
      <c r="A42" t="s">
        <v>1006</v>
      </c>
      <c r="B42" t="s">
        <v>566</v>
      </c>
      <c r="C42" t="s">
        <v>114</v>
      </c>
      <c r="D42" t="s">
        <v>963</v>
      </c>
      <c r="E42">
        <v>91.183999999999997</v>
      </c>
      <c r="F42">
        <v>-0.91</v>
      </c>
      <c r="G42" s="129">
        <v>2589918</v>
      </c>
      <c r="H42">
        <v>0.33239586098718299</v>
      </c>
      <c r="I42">
        <v>2217679</v>
      </c>
      <c r="J42">
        <v>0</v>
      </c>
      <c r="K42">
        <v>0.75126989174214898</v>
      </c>
      <c r="L42" s="130">
        <v>252582.87040000001</v>
      </c>
      <c r="M42" s="129">
        <v>44648.5</v>
      </c>
      <c r="N42">
        <v>125</v>
      </c>
      <c r="O42">
        <v>33.980775999999999</v>
      </c>
      <c r="P42">
        <v>7</v>
      </c>
      <c r="Q42">
        <v>69.093342000000007</v>
      </c>
      <c r="R42">
        <v>13062.5</v>
      </c>
      <c r="S42">
        <v>1625.5268129999999</v>
      </c>
      <c r="T42">
        <v>1892.7312207115899</v>
      </c>
      <c r="U42">
        <v>0.24625662080666</v>
      </c>
      <c r="V42">
        <v>0.123846879909941</v>
      </c>
      <c r="W42">
        <v>3.4118711273451001E-3</v>
      </c>
      <c r="X42">
        <v>11218.4</v>
      </c>
      <c r="Y42">
        <v>105.88</v>
      </c>
      <c r="Z42">
        <v>61186.276445032097</v>
      </c>
      <c r="AA42">
        <v>15.25</v>
      </c>
      <c r="AB42">
        <v>15.352538845863201</v>
      </c>
      <c r="AC42">
        <v>17</v>
      </c>
      <c r="AD42">
        <v>95.6192242941176</v>
      </c>
      <c r="AE42">
        <v>0.2152</v>
      </c>
      <c r="AF42">
        <v>0.126251157171655</v>
      </c>
      <c r="AG42">
        <v>0.14765027541180301</v>
      </c>
      <c r="AH42">
        <v>0.27749480085074701</v>
      </c>
      <c r="AI42">
        <v>183.103100865307</v>
      </c>
      <c r="AJ42">
        <v>7.98682528163312</v>
      </c>
      <c r="AK42">
        <v>1.3826559355460799</v>
      </c>
      <c r="AL42">
        <v>2.9887545650939602</v>
      </c>
      <c r="AM42">
        <v>2</v>
      </c>
      <c r="AN42">
        <v>1.1565233973400599</v>
      </c>
      <c r="AO42">
        <v>220</v>
      </c>
      <c r="AP42">
        <v>7.6004343105320303E-3</v>
      </c>
      <c r="AQ42">
        <v>4.07</v>
      </c>
      <c r="AR42">
        <v>5.4949770070850503</v>
      </c>
      <c r="AS42">
        <v>-242616.47</v>
      </c>
      <c r="AT42">
        <v>0.49137232465256703</v>
      </c>
      <c r="AU42">
        <v>21233375.399999999</v>
      </c>
    </row>
    <row r="43" spans="1:47" ht="15" x14ac:dyDescent="0.25">
      <c r="A43" t="s">
        <v>1007</v>
      </c>
      <c r="B43" t="s">
        <v>635</v>
      </c>
      <c r="C43" t="s">
        <v>273</v>
      </c>
      <c r="D43" t="s">
        <v>970</v>
      </c>
      <c r="E43">
        <v>97.85</v>
      </c>
      <c r="F43">
        <v>6.22</v>
      </c>
      <c r="G43" s="129">
        <v>999002</v>
      </c>
      <c r="H43">
        <v>0.34688008601676601</v>
      </c>
      <c r="I43">
        <v>2248656</v>
      </c>
      <c r="J43">
        <v>0</v>
      </c>
      <c r="K43">
        <v>0.660526777827946</v>
      </c>
      <c r="L43" s="130">
        <v>298321.77039999998</v>
      </c>
      <c r="M43" s="129">
        <v>43032</v>
      </c>
      <c r="N43" t="s">
        <v>943</v>
      </c>
      <c r="O43">
        <v>30.267562999999999</v>
      </c>
      <c r="P43">
        <v>0</v>
      </c>
      <c r="Q43">
        <v>49.078445000000002</v>
      </c>
      <c r="R43">
        <v>16441.400000000001</v>
      </c>
      <c r="S43">
        <v>1282.4395139999999</v>
      </c>
      <c r="T43">
        <v>1512.3642796521301</v>
      </c>
      <c r="U43">
        <v>0.32240245757118802</v>
      </c>
      <c r="V43">
        <v>0.160917620478123</v>
      </c>
      <c r="W43">
        <v>0</v>
      </c>
      <c r="X43">
        <v>13941.8</v>
      </c>
      <c r="Y43">
        <v>76.48</v>
      </c>
      <c r="Z43">
        <v>70823.662656903805</v>
      </c>
      <c r="AA43">
        <v>17.038461538461501</v>
      </c>
      <c r="AB43">
        <v>16.768299084728</v>
      </c>
      <c r="AC43">
        <v>17.5</v>
      </c>
      <c r="AD43">
        <v>73.2822579428571</v>
      </c>
      <c r="AE43">
        <v>0.44290000000000002</v>
      </c>
      <c r="AF43">
        <v>0.111530954281009</v>
      </c>
      <c r="AG43">
        <v>0.138391360264286</v>
      </c>
      <c r="AH43">
        <v>0.25324531143344398</v>
      </c>
      <c r="AI43">
        <v>268.48283778005901</v>
      </c>
      <c r="AJ43">
        <v>5.9312846160325003</v>
      </c>
      <c r="AK43">
        <v>1.70164312703848</v>
      </c>
      <c r="AL43">
        <v>3.1494010682140998</v>
      </c>
      <c r="AM43">
        <v>1.5</v>
      </c>
      <c r="AN43">
        <v>1.2105280401768299</v>
      </c>
      <c r="AO43">
        <v>116</v>
      </c>
      <c r="AP43">
        <v>1.33587786259542E-2</v>
      </c>
      <c r="AQ43">
        <v>4.2699999999999996</v>
      </c>
      <c r="AR43">
        <v>4.3358454309357004</v>
      </c>
      <c r="AS43">
        <v>31767.77</v>
      </c>
      <c r="AT43">
        <v>0.53451080561276099</v>
      </c>
      <c r="AU43">
        <v>21085141.960000001</v>
      </c>
    </row>
    <row r="44" spans="1:47" ht="15" x14ac:dyDescent="0.25">
      <c r="A44" t="s">
        <v>1008</v>
      </c>
      <c r="B44" t="s">
        <v>119</v>
      </c>
      <c r="C44" t="s">
        <v>108</v>
      </c>
      <c r="D44" t="s">
        <v>975</v>
      </c>
      <c r="E44">
        <v>81</v>
      </c>
      <c r="F44">
        <v>4.05</v>
      </c>
      <c r="G44" s="129">
        <v>2283277</v>
      </c>
      <c r="H44">
        <v>0.28687960535952201</v>
      </c>
      <c r="I44">
        <v>2150812</v>
      </c>
      <c r="J44">
        <v>1.9460953914314402E-2</v>
      </c>
      <c r="K44">
        <v>0.78294450111115299</v>
      </c>
      <c r="L44" s="130">
        <v>290166.75530000002</v>
      </c>
      <c r="M44" s="129">
        <v>41556</v>
      </c>
      <c r="N44">
        <v>125</v>
      </c>
      <c r="O44">
        <v>289.78637800000001</v>
      </c>
      <c r="P44">
        <v>7.7726189999999997</v>
      </c>
      <c r="Q44">
        <v>-42.034314000000002</v>
      </c>
      <c r="R44">
        <v>15780.4</v>
      </c>
      <c r="S44">
        <v>5274.5466290000004</v>
      </c>
      <c r="T44">
        <v>6731.1429480868401</v>
      </c>
      <c r="U44">
        <v>0.306728304780714</v>
      </c>
      <c r="V44">
        <v>0.17692545172871599</v>
      </c>
      <c r="W44">
        <v>2.3626527503772699E-2</v>
      </c>
      <c r="X44">
        <v>12365.6</v>
      </c>
      <c r="Y44">
        <v>357.86</v>
      </c>
      <c r="Z44">
        <v>79170.431481584994</v>
      </c>
      <c r="AA44">
        <v>17.6122994652406</v>
      </c>
      <c r="AB44">
        <v>14.739134379366201</v>
      </c>
      <c r="AC44">
        <v>46</v>
      </c>
      <c r="AD44">
        <v>114.664057152174</v>
      </c>
      <c r="AE44">
        <v>0.54410000000000003</v>
      </c>
      <c r="AF44">
        <v>0.15030166814297999</v>
      </c>
      <c r="AG44">
        <v>0.16977469413947999</v>
      </c>
      <c r="AH44">
        <v>0.32389763561182999</v>
      </c>
      <c r="AI44">
        <v>175.053339167286</v>
      </c>
      <c r="AJ44">
        <v>7.00208437530799</v>
      </c>
      <c r="AK44">
        <v>1.32658830511834</v>
      </c>
      <c r="AL44">
        <v>4.55833480446256</v>
      </c>
      <c r="AM44">
        <v>1.9</v>
      </c>
      <c r="AN44">
        <v>0.62998300498172699</v>
      </c>
      <c r="AO44">
        <v>21</v>
      </c>
      <c r="AP44">
        <v>9.9939795304033699E-2</v>
      </c>
      <c r="AQ44">
        <v>144.1</v>
      </c>
      <c r="AR44">
        <v>4.44035094285646</v>
      </c>
      <c r="AS44">
        <v>56410.420000000202</v>
      </c>
      <c r="AT44">
        <v>0.35521115075116699</v>
      </c>
      <c r="AU44">
        <v>83234582.340000004</v>
      </c>
    </row>
    <row r="45" spans="1:47" ht="15" x14ac:dyDescent="0.25">
      <c r="A45" t="s">
        <v>1009</v>
      </c>
      <c r="B45" t="s">
        <v>500</v>
      </c>
      <c r="C45" t="s">
        <v>501</v>
      </c>
      <c r="D45" t="s">
        <v>965</v>
      </c>
      <c r="E45">
        <v>82.795000000000002</v>
      </c>
      <c r="F45">
        <v>-4.57</v>
      </c>
      <c r="G45" s="129">
        <v>-812769</v>
      </c>
      <c r="H45">
        <v>0.216068212345567</v>
      </c>
      <c r="I45">
        <v>-856122</v>
      </c>
      <c r="J45">
        <v>0</v>
      </c>
      <c r="K45">
        <v>0.68409576541030803</v>
      </c>
      <c r="L45" s="130">
        <v>299405.94569999998</v>
      </c>
      <c r="M45" s="129">
        <v>39906</v>
      </c>
      <c r="N45">
        <v>156</v>
      </c>
      <c r="O45">
        <v>34.205503999999998</v>
      </c>
      <c r="P45">
        <v>0.82</v>
      </c>
      <c r="Q45">
        <v>101.16780199999999</v>
      </c>
      <c r="R45">
        <v>14505.4</v>
      </c>
      <c r="S45">
        <v>1311.4249789999999</v>
      </c>
      <c r="T45">
        <v>1477.5385072137999</v>
      </c>
      <c r="U45">
        <v>0.19647470890517499</v>
      </c>
      <c r="V45">
        <v>0.12742922750139299</v>
      </c>
      <c r="W45">
        <v>1.52505864386163E-3</v>
      </c>
      <c r="X45">
        <v>12874.6</v>
      </c>
      <c r="Y45">
        <v>76.2</v>
      </c>
      <c r="Z45">
        <v>70630.868766404194</v>
      </c>
      <c r="AA45">
        <v>13.9285714285714</v>
      </c>
      <c r="AB45">
        <v>17.210301561679799</v>
      </c>
      <c r="AC45">
        <v>8.5</v>
      </c>
      <c r="AD45">
        <v>154.28529164705901</v>
      </c>
      <c r="AE45">
        <v>0.2152</v>
      </c>
      <c r="AF45">
        <v>0.109985534748966</v>
      </c>
      <c r="AG45">
        <v>0.13717838746540301</v>
      </c>
      <c r="AH45">
        <v>0.25209895434484503</v>
      </c>
      <c r="AI45">
        <v>156.70587589135701</v>
      </c>
      <c r="AJ45">
        <v>5.9259435642408098</v>
      </c>
      <c r="AK45">
        <v>1.3288628666523901</v>
      </c>
      <c r="AL45">
        <v>1.68302937111937</v>
      </c>
      <c r="AM45">
        <v>2.5</v>
      </c>
      <c r="AN45">
        <v>0.90516146316797697</v>
      </c>
      <c r="AO45">
        <v>118</v>
      </c>
      <c r="AP45">
        <v>3.57751277683135E-2</v>
      </c>
      <c r="AQ45">
        <v>4.75</v>
      </c>
      <c r="AR45">
        <v>4.5810810419232304</v>
      </c>
      <c r="AS45">
        <v>56631.23</v>
      </c>
      <c r="AT45">
        <v>0.31007831248915402</v>
      </c>
      <c r="AU45">
        <v>19022759.649999999</v>
      </c>
    </row>
    <row r="46" spans="1:47" ht="15" x14ac:dyDescent="0.25">
      <c r="A46" t="s">
        <v>1010</v>
      </c>
      <c r="B46" t="s">
        <v>479</v>
      </c>
      <c r="C46" t="s">
        <v>215</v>
      </c>
      <c r="D46" t="s">
        <v>963</v>
      </c>
      <c r="E46">
        <v>83.448999999999998</v>
      </c>
      <c r="F46">
        <v>-1.51</v>
      </c>
      <c r="G46" s="129">
        <v>-45918</v>
      </c>
      <c r="H46">
        <v>0.336701970268038</v>
      </c>
      <c r="I46">
        <v>-174414</v>
      </c>
      <c r="J46">
        <v>6.6088269057875196E-2</v>
      </c>
      <c r="K46">
        <v>0.56147688559625697</v>
      </c>
      <c r="L46" s="130">
        <v>348416.39419999998</v>
      </c>
      <c r="M46" s="129">
        <v>41013</v>
      </c>
      <c r="N46">
        <v>39</v>
      </c>
      <c r="O46">
        <v>18.327598999999999</v>
      </c>
      <c r="P46">
        <v>0</v>
      </c>
      <c r="Q46">
        <v>40.485411999999997</v>
      </c>
      <c r="R46">
        <v>16258</v>
      </c>
      <c r="S46">
        <v>829.05359399999998</v>
      </c>
      <c r="T46">
        <v>998.13611096179795</v>
      </c>
      <c r="U46">
        <v>0.24200067697915301</v>
      </c>
      <c r="V46">
        <v>0.19340171390656799</v>
      </c>
      <c r="W46">
        <v>0</v>
      </c>
      <c r="X46">
        <v>13503.9</v>
      </c>
      <c r="Y46">
        <v>51.11</v>
      </c>
      <c r="Z46">
        <v>66563.545098806499</v>
      </c>
      <c r="AA46">
        <v>7.18965517241379</v>
      </c>
      <c r="AB46">
        <v>16.220966425357101</v>
      </c>
      <c r="AC46">
        <v>8.25</v>
      </c>
      <c r="AD46">
        <v>100.491344727273</v>
      </c>
      <c r="AE46">
        <v>0.25309999999999999</v>
      </c>
      <c r="AF46">
        <v>0.11936746941717701</v>
      </c>
      <c r="AG46">
        <v>0.19039185112316201</v>
      </c>
      <c r="AH46">
        <v>0.31469347424657002</v>
      </c>
      <c r="AI46">
        <v>88.629975832418907</v>
      </c>
      <c r="AJ46">
        <v>31.832262279018501</v>
      </c>
      <c r="AK46">
        <v>3.1162428721131201</v>
      </c>
      <c r="AL46">
        <v>12.0229428816397</v>
      </c>
      <c r="AM46">
        <v>0</v>
      </c>
      <c r="AN46">
        <v>1.25845540399192</v>
      </c>
      <c r="AO46">
        <v>46</v>
      </c>
      <c r="AP46">
        <v>0</v>
      </c>
      <c r="AQ46">
        <v>9.76</v>
      </c>
      <c r="AR46">
        <v>4.2542172879587197</v>
      </c>
      <c r="AS46">
        <v>19074.34</v>
      </c>
      <c r="AT46">
        <v>0.40138136915991302</v>
      </c>
      <c r="AU46">
        <v>13478762.17</v>
      </c>
    </row>
    <row r="47" spans="1:47" ht="15" x14ac:dyDescent="0.25">
      <c r="A47" t="s">
        <v>1011</v>
      </c>
      <c r="B47" t="s">
        <v>610</v>
      </c>
      <c r="C47" t="s">
        <v>271</v>
      </c>
      <c r="D47" t="s">
        <v>963</v>
      </c>
      <c r="E47">
        <v>89.819000000000003</v>
      </c>
      <c r="F47">
        <v>1.55</v>
      </c>
      <c r="G47" s="129">
        <v>169925</v>
      </c>
      <c r="H47">
        <v>0.20985035177911199</v>
      </c>
      <c r="I47">
        <v>169925</v>
      </c>
      <c r="J47">
        <v>0</v>
      </c>
      <c r="K47">
        <v>0.67074708241603798</v>
      </c>
      <c r="L47" s="130">
        <v>94568.635899999994</v>
      </c>
      <c r="M47" s="129">
        <v>49744</v>
      </c>
      <c r="N47">
        <v>103</v>
      </c>
      <c r="O47">
        <v>42.457414999999997</v>
      </c>
      <c r="P47">
        <v>0</v>
      </c>
      <c r="Q47">
        <v>-26.673178</v>
      </c>
      <c r="R47">
        <v>9970.2999999999993</v>
      </c>
      <c r="S47">
        <v>1848.498259</v>
      </c>
      <c r="T47">
        <v>2186.5059697184201</v>
      </c>
      <c r="U47">
        <v>0.25565485912637798</v>
      </c>
      <c r="V47">
        <v>7.8034343444842794E-2</v>
      </c>
      <c r="W47">
        <v>0.16446559606957101</v>
      </c>
      <c r="X47">
        <v>8429</v>
      </c>
      <c r="Y47">
        <v>97.85</v>
      </c>
      <c r="Z47">
        <v>55913.197342871703</v>
      </c>
      <c r="AA47">
        <v>9.6576576576576603</v>
      </c>
      <c r="AB47">
        <v>18.891142146142101</v>
      </c>
      <c r="AC47">
        <v>11</v>
      </c>
      <c r="AD47">
        <v>168.045296272727</v>
      </c>
      <c r="AE47">
        <v>0.54410000000000003</v>
      </c>
      <c r="AF47">
        <v>0.11745793724555401</v>
      </c>
      <c r="AG47">
        <v>0.173031136592839</v>
      </c>
      <c r="AH47">
        <v>0.29460244594273599</v>
      </c>
      <c r="AI47">
        <v>66.964628934497696</v>
      </c>
      <c r="AJ47">
        <v>8.8544710948103198</v>
      </c>
      <c r="AK47">
        <v>3.3116716215342898</v>
      </c>
      <c r="AL47">
        <v>4.9491273508692597</v>
      </c>
      <c r="AM47">
        <v>4</v>
      </c>
      <c r="AN47">
        <v>1.4212003494615599</v>
      </c>
      <c r="AO47">
        <v>34</v>
      </c>
      <c r="AP47">
        <v>2.0509633312616501E-2</v>
      </c>
      <c r="AQ47">
        <v>45.53</v>
      </c>
      <c r="AR47">
        <v>4.1518247376103403</v>
      </c>
      <c r="AS47">
        <v>207212.16</v>
      </c>
      <c r="AT47">
        <v>0.34591443032688401</v>
      </c>
      <c r="AU47">
        <v>18430041.48</v>
      </c>
    </row>
    <row r="48" spans="1:47" ht="15" x14ac:dyDescent="0.25">
      <c r="A48" t="s">
        <v>1012</v>
      </c>
      <c r="B48" t="s">
        <v>439</v>
      </c>
      <c r="C48" t="s">
        <v>374</v>
      </c>
      <c r="D48" t="s">
        <v>975</v>
      </c>
      <c r="E48">
        <v>86.090999999999994</v>
      </c>
      <c r="F48">
        <v>5.01</v>
      </c>
      <c r="G48" s="129">
        <v>19275</v>
      </c>
      <c r="H48">
        <v>0.14662145093082499</v>
      </c>
      <c r="I48">
        <v>19678</v>
      </c>
      <c r="J48">
        <v>1.8137492632348599E-2</v>
      </c>
      <c r="K48">
        <v>0.72049803488186204</v>
      </c>
      <c r="L48" s="130">
        <v>136013.49</v>
      </c>
      <c r="M48" s="129">
        <v>38213.5</v>
      </c>
      <c r="N48">
        <v>88</v>
      </c>
      <c r="O48">
        <v>43.771923999999999</v>
      </c>
      <c r="P48">
        <v>0</v>
      </c>
      <c r="Q48">
        <v>58.703457999999998</v>
      </c>
      <c r="R48">
        <v>11785.3</v>
      </c>
      <c r="S48">
        <v>1369.0467699999999</v>
      </c>
      <c r="T48">
        <v>1738.2115920302101</v>
      </c>
      <c r="U48">
        <v>0.42284118021767803</v>
      </c>
      <c r="V48">
        <v>0.20412977198726401</v>
      </c>
      <c r="W48">
        <v>2.8988089282004602E-3</v>
      </c>
      <c r="X48">
        <v>9282.2999999999993</v>
      </c>
      <c r="Y48">
        <v>94.72</v>
      </c>
      <c r="Z48">
        <v>62648.423036317603</v>
      </c>
      <c r="AA48">
        <v>12.6952380952381</v>
      </c>
      <c r="AB48">
        <v>14.4536187711149</v>
      </c>
      <c r="AC48">
        <v>10</v>
      </c>
      <c r="AD48">
        <v>136.90467699999999</v>
      </c>
      <c r="AE48">
        <v>0.36699999999999999</v>
      </c>
      <c r="AF48">
        <v>0.10475851942365</v>
      </c>
      <c r="AG48">
        <v>0.173381097890068</v>
      </c>
      <c r="AH48">
        <v>0.28468865433572899</v>
      </c>
      <c r="AI48">
        <v>210.47783488068899</v>
      </c>
      <c r="AJ48">
        <v>4.9489242557799002</v>
      </c>
      <c r="AK48">
        <v>1.1021428472275201</v>
      </c>
      <c r="AL48">
        <v>2.75116135816265</v>
      </c>
      <c r="AM48">
        <v>0.5</v>
      </c>
      <c r="AN48">
        <v>1.103587824418</v>
      </c>
      <c r="AO48">
        <v>48</v>
      </c>
      <c r="AP48">
        <v>0</v>
      </c>
      <c r="AQ48">
        <v>14.67</v>
      </c>
      <c r="AR48">
        <v>3.4461925565084202</v>
      </c>
      <c r="AS48">
        <v>93641.65</v>
      </c>
      <c r="AT48">
        <v>0.41546750403891902</v>
      </c>
      <c r="AU48">
        <v>16134589.52</v>
      </c>
    </row>
    <row r="49" spans="1:47" ht="15" x14ac:dyDescent="0.25">
      <c r="A49" t="s">
        <v>1013</v>
      </c>
      <c r="B49" t="s">
        <v>120</v>
      </c>
      <c r="C49" t="s">
        <v>121</v>
      </c>
      <c r="D49" t="s">
        <v>970</v>
      </c>
      <c r="E49">
        <v>100.08499999999999</v>
      </c>
      <c r="F49">
        <v>16.84</v>
      </c>
      <c r="G49" s="129">
        <v>2711879</v>
      </c>
      <c r="H49">
        <v>0.57468949571163097</v>
      </c>
      <c r="I49">
        <v>3052277</v>
      </c>
      <c r="J49">
        <v>0</v>
      </c>
      <c r="K49">
        <v>0.70237464069074196</v>
      </c>
      <c r="L49" s="130">
        <v>265964.31670000002</v>
      </c>
      <c r="M49" s="129">
        <v>77062</v>
      </c>
      <c r="N49">
        <v>19</v>
      </c>
      <c r="O49">
        <v>17.697147999999999</v>
      </c>
      <c r="P49">
        <v>0</v>
      </c>
      <c r="Q49">
        <v>-3.4747050000000002</v>
      </c>
      <c r="R49">
        <v>18415.599999999999</v>
      </c>
      <c r="S49">
        <v>2488.6800090000002</v>
      </c>
      <c r="T49">
        <v>3050.2740595200999</v>
      </c>
      <c r="U49">
        <v>8.6733783253007499E-2</v>
      </c>
      <c r="V49">
        <v>0.148453428842753</v>
      </c>
      <c r="W49">
        <v>8.2868292402889995E-3</v>
      </c>
      <c r="X49">
        <v>15025.1</v>
      </c>
      <c r="Y49">
        <v>180.46</v>
      </c>
      <c r="Z49">
        <v>88966.669400421102</v>
      </c>
      <c r="AA49">
        <v>14.538461538461499</v>
      </c>
      <c r="AB49">
        <v>13.7907570043223</v>
      </c>
      <c r="AC49">
        <v>15</v>
      </c>
      <c r="AD49">
        <v>165.9120006</v>
      </c>
      <c r="AE49">
        <v>0.39229999999999998</v>
      </c>
      <c r="AF49">
        <v>0.11820311993378201</v>
      </c>
      <c r="AG49">
        <v>0.15861551447512401</v>
      </c>
      <c r="AH49">
        <v>0.281427091097324</v>
      </c>
      <c r="AI49">
        <v>155.860937765101</v>
      </c>
      <c r="AJ49">
        <v>10.759367832982701</v>
      </c>
      <c r="AK49">
        <v>1.8616894825310399</v>
      </c>
      <c r="AL49">
        <v>5.8368779132120601</v>
      </c>
      <c r="AM49">
        <v>1.38</v>
      </c>
      <c r="AN49">
        <v>0.23784343613099701</v>
      </c>
      <c r="AO49">
        <v>2</v>
      </c>
      <c r="AP49">
        <v>0.80487804878048796</v>
      </c>
      <c r="AQ49">
        <v>48</v>
      </c>
      <c r="AR49">
        <v>7.0309588674881596</v>
      </c>
      <c r="AS49">
        <v>-20062.820000000102</v>
      </c>
      <c r="AT49">
        <v>0.26906052732131502</v>
      </c>
      <c r="AU49">
        <v>45830575.590000004</v>
      </c>
    </row>
    <row r="50" spans="1:47" ht="15" x14ac:dyDescent="0.25">
      <c r="A50" t="s">
        <v>1014</v>
      </c>
      <c r="B50" t="s">
        <v>471</v>
      </c>
      <c r="C50" t="s">
        <v>161</v>
      </c>
      <c r="D50" t="s">
        <v>963</v>
      </c>
      <c r="E50">
        <v>93.108000000000004</v>
      </c>
      <c r="F50">
        <v>0.33</v>
      </c>
      <c r="G50" s="129">
        <v>6707849</v>
      </c>
      <c r="H50">
        <v>0.464363226018078</v>
      </c>
      <c r="I50">
        <v>6780801</v>
      </c>
      <c r="J50">
        <v>0</v>
      </c>
      <c r="K50">
        <v>0.70877989531067698</v>
      </c>
      <c r="L50" s="130">
        <v>297356.46669999999</v>
      </c>
      <c r="M50" s="129">
        <v>61368</v>
      </c>
      <c r="N50">
        <v>233</v>
      </c>
      <c r="O50">
        <v>68.743403999999998</v>
      </c>
      <c r="P50">
        <v>2</v>
      </c>
      <c r="Q50">
        <v>24.482717999999998</v>
      </c>
      <c r="R50">
        <v>12613.1</v>
      </c>
      <c r="S50">
        <v>4048.8488139999999</v>
      </c>
      <c r="T50">
        <v>4699.2935182145602</v>
      </c>
      <c r="U50">
        <v>0.147615696079681</v>
      </c>
      <c r="V50">
        <v>0.114895075457367</v>
      </c>
      <c r="W50">
        <v>1.9208786638581599E-2</v>
      </c>
      <c r="X50">
        <v>10867.3</v>
      </c>
      <c r="Y50">
        <v>247.22</v>
      </c>
      <c r="Z50">
        <v>69723.800339778303</v>
      </c>
      <c r="AA50">
        <v>12.027450980392199</v>
      </c>
      <c r="AB50">
        <v>16.377513202815301</v>
      </c>
      <c r="AC50">
        <v>20.5</v>
      </c>
      <c r="AD50">
        <v>197.50482019512199</v>
      </c>
      <c r="AE50">
        <v>0.3543</v>
      </c>
      <c r="AF50">
        <v>0.121530000443513</v>
      </c>
      <c r="AG50">
        <v>0.15965157353298801</v>
      </c>
      <c r="AH50">
        <v>0.28440661485379198</v>
      </c>
      <c r="AI50">
        <v>224.80957966438899</v>
      </c>
      <c r="AJ50">
        <v>5.2743504757091699</v>
      </c>
      <c r="AK50">
        <v>1.6760535365076601</v>
      </c>
      <c r="AL50">
        <v>2.1479735558436399</v>
      </c>
      <c r="AM50">
        <v>1.25</v>
      </c>
      <c r="AN50">
        <v>1.25154062101021</v>
      </c>
      <c r="AO50">
        <v>109</v>
      </c>
      <c r="AP50">
        <v>4.78967097042899E-2</v>
      </c>
      <c r="AQ50">
        <v>21.09</v>
      </c>
      <c r="AR50">
        <v>4.7051497538603702</v>
      </c>
      <c r="AS50">
        <v>151169.07999999999</v>
      </c>
      <c r="AT50">
        <v>0.43566018472287199</v>
      </c>
      <c r="AU50">
        <v>51068693.289999999</v>
      </c>
    </row>
    <row r="51" spans="1:47" ht="15" x14ac:dyDescent="0.25">
      <c r="A51" t="s">
        <v>1015</v>
      </c>
      <c r="B51" t="s">
        <v>598</v>
      </c>
      <c r="C51" t="s">
        <v>127</v>
      </c>
      <c r="D51" t="s">
        <v>975</v>
      </c>
      <c r="E51">
        <v>85.790999999999997</v>
      </c>
      <c r="F51">
        <v>3.8</v>
      </c>
      <c r="G51" s="129">
        <v>-1088703</v>
      </c>
      <c r="H51">
        <v>6.15855390123261E-2</v>
      </c>
      <c r="I51">
        <v>-1288703</v>
      </c>
      <c r="J51">
        <v>3.7287720437047E-3</v>
      </c>
      <c r="K51">
        <v>0.79018475721968295</v>
      </c>
      <c r="L51" s="130">
        <v>226954.63930000001</v>
      </c>
      <c r="M51" s="129">
        <v>39749</v>
      </c>
      <c r="N51">
        <v>109</v>
      </c>
      <c r="O51">
        <v>34.847236000000002</v>
      </c>
      <c r="P51">
        <v>0</v>
      </c>
      <c r="Q51">
        <v>-105.94212899999999</v>
      </c>
      <c r="R51">
        <v>16668.2</v>
      </c>
      <c r="S51">
        <v>1028.593404</v>
      </c>
      <c r="T51">
        <v>1205.8149086159599</v>
      </c>
      <c r="U51">
        <v>0.31891135868104398</v>
      </c>
      <c r="V51">
        <v>0.13953252124879501</v>
      </c>
      <c r="W51">
        <v>7.07631312012574E-3</v>
      </c>
      <c r="X51">
        <v>14218.4</v>
      </c>
      <c r="Y51">
        <v>90.54</v>
      </c>
      <c r="Z51">
        <v>57514.745305942102</v>
      </c>
      <c r="AA51">
        <v>13.2450980392157</v>
      </c>
      <c r="AB51">
        <v>11.3606516898608</v>
      </c>
      <c r="AC51">
        <v>13.36</v>
      </c>
      <c r="AD51">
        <v>76.990524251497007</v>
      </c>
      <c r="AE51">
        <v>0.44290000000000002</v>
      </c>
      <c r="AF51">
        <v>0.100623599202682</v>
      </c>
      <c r="AG51">
        <v>0.227139452240569</v>
      </c>
      <c r="AH51">
        <v>0.33183494969170302</v>
      </c>
      <c r="AI51">
        <v>191.459520578454</v>
      </c>
      <c r="AJ51">
        <v>10.1664467283455</v>
      </c>
      <c r="AK51">
        <v>1.12715310713234</v>
      </c>
      <c r="AL51">
        <v>4.0513016543613602</v>
      </c>
      <c r="AM51">
        <v>1.4</v>
      </c>
      <c r="AN51">
        <v>1.6906083757650601</v>
      </c>
      <c r="AO51">
        <v>114</v>
      </c>
      <c r="AP51">
        <v>3.0349013657056099E-3</v>
      </c>
      <c r="AQ51">
        <v>5.68</v>
      </c>
      <c r="AR51">
        <v>5.24406968085664</v>
      </c>
      <c r="AS51">
        <v>-76754.45</v>
      </c>
      <c r="AT51">
        <v>0.34523953753752701</v>
      </c>
      <c r="AU51">
        <v>17144783.370000001</v>
      </c>
    </row>
    <row r="52" spans="1:47" ht="15" x14ac:dyDescent="0.25">
      <c r="A52" t="s">
        <v>1016</v>
      </c>
      <c r="B52" t="s">
        <v>445</v>
      </c>
      <c r="C52" t="s">
        <v>327</v>
      </c>
      <c r="D52" t="s">
        <v>965</v>
      </c>
      <c r="E52">
        <v>80.716999999999999</v>
      </c>
      <c r="F52">
        <v>-5.19</v>
      </c>
      <c r="G52" s="129">
        <v>2055996</v>
      </c>
      <c r="H52">
        <v>0.24898719175300499</v>
      </c>
      <c r="I52">
        <v>2055996</v>
      </c>
      <c r="J52">
        <v>1.1199831697889099E-2</v>
      </c>
      <c r="K52">
        <v>0.73235329131395399</v>
      </c>
      <c r="L52" s="130">
        <v>143410.58679999999</v>
      </c>
      <c r="M52" s="129">
        <v>37202</v>
      </c>
      <c r="N52" t="s">
        <v>943</v>
      </c>
      <c r="O52">
        <v>53.375258000000002</v>
      </c>
      <c r="P52">
        <v>2</v>
      </c>
      <c r="Q52">
        <v>15.874112999999999</v>
      </c>
      <c r="R52">
        <v>14860.5</v>
      </c>
      <c r="S52">
        <v>1180.5500280000001</v>
      </c>
      <c r="T52">
        <v>1421.6392552264999</v>
      </c>
      <c r="U52">
        <v>0.41110477869557899</v>
      </c>
      <c r="V52">
        <v>0.14128607178348199</v>
      </c>
      <c r="W52">
        <v>3.3882511584676402E-3</v>
      </c>
      <c r="X52">
        <v>12340.3</v>
      </c>
      <c r="Y52">
        <v>79.58</v>
      </c>
      <c r="Z52">
        <v>59841.558054787602</v>
      </c>
      <c r="AA52">
        <v>14.5</v>
      </c>
      <c r="AB52">
        <v>14.8347578286002</v>
      </c>
      <c r="AC52">
        <v>15</v>
      </c>
      <c r="AD52">
        <v>78.703335199999998</v>
      </c>
      <c r="AE52">
        <v>0.27839999999999998</v>
      </c>
      <c r="AF52">
        <v>8.5460245359669701E-2</v>
      </c>
      <c r="AG52">
        <v>0.27186291582836702</v>
      </c>
      <c r="AH52">
        <v>0.37702793644986898</v>
      </c>
      <c r="AI52">
        <v>239.93985284967499</v>
      </c>
      <c r="AJ52">
        <v>4.8678668083499002</v>
      </c>
      <c r="AK52">
        <v>1.8726562781321801</v>
      </c>
      <c r="AL52">
        <v>2.5926327309442501</v>
      </c>
      <c r="AM52">
        <v>1.5</v>
      </c>
      <c r="AN52" t="s">
        <v>943</v>
      </c>
      <c r="AO52">
        <v>70</v>
      </c>
      <c r="AP52">
        <v>2.8089887640449398E-3</v>
      </c>
      <c r="AQ52" t="s">
        <v>943</v>
      </c>
      <c r="AR52">
        <v>5.7446409155226803</v>
      </c>
      <c r="AS52">
        <v>-87700.6</v>
      </c>
      <c r="AT52">
        <v>0.45514566047871202</v>
      </c>
      <c r="AU52">
        <v>17543523.940000001</v>
      </c>
    </row>
    <row r="53" spans="1:47" ht="15" x14ac:dyDescent="0.25">
      <c r="A53" t="s">
        <v>1017</v>
      </c>
      <c r="B53" t="s">
        <v>480</v>
      </c>
      <c r="C53" t="s">
        <v>215</v>
      </c>
      <c r="D53" t="s">
        <v>975</v>
      </c>
      <c r="E53">
        <v>91.040999999999997</v>
      </c>
      <c r="F53">
        <v>4.82</v>
      </c>
      <c r="G53" s="129">
        <v>1869622</v>
      </c>
      <c r="H53">
        <v>0.258908352845092</v>
      </c>
      <c r="I53">
        <v>1806552</v>
      </c>
      <c r="J53">
        <v>0</v>
      </c>
      <c r="K53">
        <v>0.66608608983745399</v>
      </c>
      <c r="L53" s="130">
        <v>195590.3763</v>
      </c>
      <c r="M53" s="129">
        <v>56183</v>
      </c>
      <c r="N53">
        <v>124</v>
      </c>
      <c r="O53">
        <v>38.510443000000002</v>
      </c>
      <c r="P53">
        <v>9</v>
      </c>
      <c r="Q53">
        <v>32.230314999999997</v>
      </c>
      <c r="R53">
        <v>11493.9</v>
      </c>
      <c r="S53">
        <v>2249.7137229999998</v>
      </c>
      <c r="T53">
        <v>2493.13601873581</v>
      </c>
      <c r="U53">
        <v>0.15978138654933199</v>
      </c>
      <c r="V53">
        <v>8.61619916428807E-2</v>
      </c>
      <c r="W53">
        <v>9.1364135755863003E-3</v>
      </c>
      <c r="X53">
        <v>10371.700000000001</v>
      </c>
      <c r="Y53">
        <v>116.14</v>
      </c>
      <c r="Z53">
        <v>67585.374720165302</v>
      </c>
      <c r="AA53">
        <v>13.6142857142857</v>
      </c>
      <c r="AB53">
        <v>19.370705381436199</v>
      </c>
      <c r="AC53">
        <v>12.25</v>
      </c>
      <c r="AD53">
        <v>183.650099836735</v>
      </c>
      <c r="AE53">
        <v>0.50609999999999999</v>
      </c>
      <c r="AF53">
        <v>0.102847243738605</v>
      </c>
      <c r="AG53">
        <v>0.16960956465197599</v>
      </c>
      <c r="AH53">
        <v>0.27632914687794102</v>
      </c>
      <c r="AI53">
        <v>149.42167821767799</v>
      </c>
      <c r="AJ53">
        <v>7.0712182736586602</v>
      </c>
      <c r="AK53">
        <v>1.46674499339592</v>
      </c>
      <c r="AL53">
        <v>2.89268774021585</v>
      </c>
      <c r="AM53">
        <v>1.2</v>
      </c>
      <c r="AN53">
        <v>1.3373363477800999</v>
      </c>
      <c r="AO53">
        <v>54</v>
      </c>
      <c r="AP53">
        <v>2.7667984189723299E-2</v>
      </c>
      <c r="AQ53">
        <v>27.17</v>
      </c>
      <c r="AR53">
        <v>3.7476464666499498</v>
      </c>
      <c r="AS53">
        <v>213751.76</v>
      </c>
      <c r="AT53">
        <v>0.55331484502839601</v>
      </c>
      <c r="AU53">
        <v>25858072.399999999</v>
      </c>
    </row>
    <row r="54" spans="1:47" ht="15" x14ac:dyDescent="0.25">
      <c r="A54" t="s">
        <v>1018</v>
      </c>
      <c r="B54" t="s">
        <v>730</v>
      </c>
      <c r="C54" t="s">
        <v>191</v>
      </c>
      <c r="D54" t="s">
        <v>963</v>
      </c>
      <c r="E54">
        <v>83.558999999999997</v>
      </c>
      <c r="F54">
        <v>0.86</v>
      </c>
      <c r="G54" s="129">
        <v>1257858</v>
      </c>
      <c r="H54">
        <v>1.1324799281957501</v>
      </c>
      <c r="I54">
        <v>1257858</v>
      </c>
      <c r="J54">
        <v>0</v>
      </c>
      <c r="K54">
        <v>0.63266682720461498</v>
      </c>
      <c r="L54" s="130">
        <v>315593.88130000001</v>
      </c>
      <c r="M54" s="129">
        <v>17971</v>
      </c>
      <c r="N54">
        <v>52</v>
      </c>
      <c r="O54">
        <v>3.79</v>
      </c>
      <c r="P54">
        <v>0</v>
      </c>
      <c r="Q54">
        <v>3.9804059999999999</v>
      </c>
      <c r="R54">
        <v>27541.3</v>
      </c>
      <c r="S54">
        <v>205.623447</v>
      </c>
      <c r="T54">
        <v>264.41283130624998</v>
      </c>
      <c r="U54">
        <v>0.59528911116833905</v>
      </c>
      <c r="V54">
        <v>0.18868479527045401</v>
      </c>
      <c r="W54">
        <v>0.110557600952969</v>
      </c>
      <c r="X54">
        <v>21417.8</v>
      </c>
      <c r="Y54">
        <v>26.57</v>
      </c>
      <c r="Z54">
        <v>43870.946932630803</v>
      </c>
      <c r="AA54">
        <v>12.965517241379301</v>
      </c>
      <c r="AB54">
        <v>7.7389328942416302</v>
      </c>
      <c r="AC54">
        <v>3.54</v>
      </c>
      <c r="AD54">
        <v>58.085719491525403</v>
      </c>
      <c r="AE54">
        <v>0.1898</v>
      </c>
      <c r="AF54">
        <v>9.4642872746572196E-2</v>
      </c>
      <c r="AG54">
        <v>0.18149773576683401</v>
      </c>
      <c r="AH54">
        <v>0.28230835153629902</v>
      </c>
      <c r="AI54">
        <v>339.52840018288401</v>
      </c>
      <c r="AJ54">
        <v>7.4084877175392103</v>
      </c>
      <c r="AK54">
        <v>0.84856807276373303</v>
      </c>
      <c r="AL54">
        <v>1.91116379001647</v>
      </c>
      <c r="AM54">
        <v>3</v>
      </c>
      <c r="AN54">
        <v>1.58475001076594</v>
      </c>
      <c r="AO54">
        <v>51</v>
      </c>
      <c r="AP54">
        <v>0</v>
      </c>
      <c r="AQ54">
        <v>2.5499999999999998</v>
      </c>
      <c r="AR54">
        <v>4.4950982100205099</v>
      </c>
      <c r="AS54">
        <v>-8657.3899999999794</v>
      </c>
      <c r="AT54">
        <v>0.59655972339898899</v>
      </c>
      <c r="AU54">
        <v>5663137.3399999999</v>
      </c>
    </row>
    <row r="55" spans="1:47" ht="15" x14ac:dyDescent="0.25">
      <c r="A55" t="s">
        <v>1019</v>
      </c>
      <c r="B55" t="s">
        <v>687</v>
      </c>
      <c r="C55" t="s">
        <v>249</v>
      </c>
      <c r="D55" t="s">
        <v>963</v>
      </c>
      <c r="E55">
        <v>91.069000000000003</v>
      </c>
      <c r="F55">
        <v>0.89</v>
      </c>
      <c r="G55" s="129">
        <v>-1081683</v>
      </c>
      <c r="H55">
        <v>0.71130945608576901</v>
      </c>
      <c r="I55">
        <v>-1441415</v>
      </c>
      <c r="J55">
        <v>8.1988401832097299E-4</v>
      </c>
      <c r="K55">
        <v>0.72867192128276403</v>
      </c>
      <c r="L55" s="130">
        <v>120794.2022</v>
      </c>
      <c r="M55" s="129">
        <v>37052</v>
      </c>
      <c r="N55">
        <v>11</v>
      </c>
      <c r="O55">
        <v>13.648445000000001</v>
      </c>
      <c r="P55">
        <v>0</v>
      </c>
      <c r="Q55">
        <v>31.766452000000001</v>
      </c>
      <c r="R55">
        <v>14737.1</v>
      </c>
      <c r="S55">
        <v>779.90798800000005</v>
      </c>
      <c r="T55">
        <v>989.17605860422896</v>
      </c>
      <c r="U55">
        <v>0.48131559719324202</v>
      </c>
      <c r="V55">
        <v>0.14427094443351199</v>
      </c>
      <c r="W55">
        <v>2.39575953670063E-3</v>
      </c>
      <c r="X55">
        <v>11619.3</v>
      </c>
      <c r="Y55">
        <v>81.69</v>
      </c>
      <c r="Z55">
        <v>50746.932794711698</v>
      </c>
      <c r="AA55">
        <v>15.273809523809501</v>
      </c>
      <c r="AB55">
        <v>9.5471659689068407</v>
      </c>
      <c r="AC55">
        <v>7.2</v>
      </c>
      <c r="AD55">
        <v>108.32055388888899</v>
      </c>
      <c r="AE55">
        <v>0.51890000000000003</v>
      </c>
      <c r="AF55">
        <v>0.12033590250634001</v>
      </c>
      <c r="AG55">
        <v>0.164850820884513</v>
      </c>
      <c r="AH55">
        <v>0.28927754448670301</v>
      </c>
      <c r="AI55">
        <v>221.22481453543</v>
      </c>
      <c r="AJ55">
        <v>6.79570295881995</v>
      </c>
      <c r="AK55">
        <v>1.19932836815719</v>
      </c>
      <c r="AL55">
        <v>3.8342762338076302</v>
      </c>
      <c r="AM55">
        <v>2</v>
      </c>
      <c r="AN55">
        <v>1.1550208459407201</v>
      </c>
      <c r="AO55">
        <v>84</v>
      </c>
      <c r="AP55">
        <v>2.34192037470726E-3</v>
      </c>
      <c r="AQ55">
        <v>5.04</v>
      </c>
      <c r="AR55">
        <v>3.8990320350141601</v>
      </c>
      <c r="AS55">
        <v>-63845.99</v>
      </c>
      <c r="AT55">
        <v>0.44623497589080002</v>
      </c>
      <c r="AU55">
        <v>11493552.550000001</v>
      </c>
    </row>
    <row r="56" spans="1:47" ht="15" x14ac:dyDescent="0.25">
      <c r="A56" t="s">
        <v>1020</v>
      </c>
      <c r="B56" t="s">
        <v>338</v>
      </c>
      <c r="C56" t="s">
        <v>163</v>
      </c>
      <c r="D56" t="s">
        <v>965</v>
      </c>
      <c r="E56">
        <v>97.606999999999999</v>
      </c>
      <c r="F56">
        <v>-4.5999999999999996</v>
      </c>
      <c r="G56" s="129">
        <v>589177</v>
      </c>
      <c r="H56">
        <v>0.72575206318998797</v>
      </c>
      <c r="I56">
        <v>546632</v>
      </c>
      <c r="J56">
        <v>0</v>
      </c>
      <c r="K56">
        <v>0.80208718957137204</v>
      </c>
      <c r="L56" s="130">
        <v>185790.93840000001</v>
      </c>
      <c r="M56" s="129">
        <v>44724</v>
      </c>
      <c r="N56">
        <v>69</v>
      </c>
      <c r="O56">
        <v>7.6028599999999997</v>
      </c>
      <c r="P56">
        <v>0</v>
      </c>
      <c r="Q56">
        <v>221.007307</v>
      </c>
      <c r="R56">
        <v>11579.5</v>
      </c>
      <c r="S56">
        <v>1142.0275650000001</v>
      </c>
      <c r="T56">
        <v>1272.0172143319501</v>
      </c>
      <c r="U56">
        <v>0.14652905422646301</v>
      </c>
      <c r="V56">
        <v>0.10565807752635099</v>
      </c>
      <c r="W56">
        <v>1.75127121384325E-3</v>
      </c>
      <c r="X56">
        <v>10396.200000000001</v>
      </c>
      <c r="Y56">
        <v>65.75</v>
      </c>
      <c r="Z56">
        <v>53654.9771863118</v>
      </c>
      <c r="AA56">
        <v>15.382352941176499</v>
      </c>
      <c r="AB56">
        <v>17.369240532319399</v>
      </c>
      <c r="AC56">
        <v>5</v>
      </c>
      <c r="AD56">
        <v>228.40551300000001</v>
      </c>
      <c r="AE56">
        <v>0.25309999999999999</v>
      </c>
      <c r="AF56">
        <v>0.109607499757561</v>
      </c>
      <c r="AG56">
        <v>0.15861966391587801</v>
      </c>
      <c r="AH56">
        <v>0.27072804411267598</v>
      </c>
      <c r="AI56">
        <v>189.99103581181899</v>
      </c>
      <c r="AJ56">
        <v>8.4150172600530002</v>
      </c>
      <c r="AK56">
        <v>0.97935527134462497</v>
      </c>
      <c r="AL56">
        <v>3.1035428966470802</v>
      </c>
      <c r="AM56">
        <v>0</v>
      </c>
      <c r="AN56">
        <v>1.1961956249266299</v>
      </c>
      <c r="AO56">
        <v>53</v>
      </c>
      <c r="AP56">
        <v>0</v>
      </c>
      <c r="AQ56">
        <v>5.4</v>
      </c>
      <c r="AR56">
        <v>4.8332219368484699</v>
      </c>
      <c r="AS56">
        <v>-31389.77</v>
      </c>
      <c r="AT56">
        <v>0.60516149722805601</v>
      </c>
      <c r="AU56">
        <v>13224084.65</v>
      </c>
    </row>
    <row r="57" spans="1:47" ht="15" x14ac:dyDescent="0.25">
      <c r="A57" t="s">
        <v>1021</v>
      </c>
      <c r="B57" t="s">
        <v>584</v>
      </c>
      <c r="C57" t="s">
        <v>135</v>
      </c>
      <c r="D57" t="s">
        <v>965</v>
      </c>
      <c r="E57">
        <v>90.628</v>
      </c>
      <c r="F57">
        <v>-4.5999999999999996</v>
      </c>
      <c r="G57" s="129">
        <v>3783017</v>
      </c>
      <c r="H57">
        <v>0.400475304748523</v>
      </c>
      <c r="I57">
        <v>3461326</v>
      </c>
      <c r="J57">
        <v>0</v>
      </c>
      <c r="K57">
        <v>0.75952968918807395</v>
      </c>
      <c r="L57" s="130">
        <v>214997.5091</v>
      </c>
      <c r="M57" s="129">
        <v>36934.5</v>
      </c>
      <c r="N57">
        <v>82</v>
      </c>
      <c r="O57">
        <v>135.14480399999999</v>
      </c>
      <c r="P57">
        <v>4.9689439999999996</v>
      </c>
      <c r="Q57">
        <v>-197.087209</v>
      </c>
      <c r="R57">
        <v>13298.8</v>
      </c>
      <c r="S57">
        <v>3704.5330300000001</v>
      </c>
      <c r="T57">
        <v>4645.5792210575</v>
      </c>
      <c r="U57">
        <v>0.47603378852853701</v>
      </c>
      <c r="V57">
        <v>0.165003439853255</v>
      </c>
      <c r="W57">
        <v>2.2017349916839599E-2</v>
      </c>
      <c r="X57">
        <v>10604.9</v>
      </c>
      <c r="Y57">
        <v>253.01</v>
      </c>
      <c r="Z57">
        <v>65809.112406624205</v>
      </c>
      <c r="AA57">
        <v>14.577777777777801</v>
      </c>
      <c r="AB57">
        <v>14.641844314454</v>
      </c>
      <c r="AC57">
        <v>29.49</v>
      </c>
      <c r="AD57">
        <v>125.619973889454</v>
      </c>
      <c r="AE57">
        <v>0.31630000000000003</v>
      </c>
      <c r="AF57">
        <v>0.102758509166039</v>
      </c>
      <c r="AG57">
        <v>0.161445540663991</v>
      </c>
      <c r="AH57">
        <v>0.291184788622387</v>
      </c>
      <c r="AI57">
        <v>201.99414985375401</v>
      </c>
      <c r="AJ57">
        <v>6.3776795350490598</v>
      </c>
      <c r="AK57">
        <v>1.0755476724389099</v>
      </c>
      <c r="AL57">
        <v>4.1719843671070498</v>
      </c>
      <c r="AM57">
        <v>1.6</v>
      </c>
      <c r="AN57">
        <v>0.83624151994652696</v>
      </c>
      <c r="AO57">
        <v>25</v>
      </c>
      <c r="AP57">
        <v>7.9336458708979402E-2</v>
      </c>
      <c r="AQ57">
        <v>104.92</v>
      </c>
      <c r="AR57">
        <v>3.9243590664501098</v>
      </c>
      <c r="AS57">
        <v>495508.98</v>
      </c>
      <c r="AT57">
        <v>0.36589406969511301</v>
      </c>
      <c r="AU57">
        <v>49265847.409999996</v>
      </c>
    </row>
    <row r="58" spans="1:47" ht="15" x14ac:dyDescent="0.25">
      <c r="A58" t="s">
        <v>1022</v>
      </c>
      <c r="B58" t="s">
        <v>700</v>
      </c>
      <c r="C58" t="s">
        <v>288</v>
      </c>
      <c r="D58" t="s">
        <v>965</v>
      </c>
      <c r="E58">
        <v>101.657</v>
      </c>
      <c r="F58">
        <v>-3.84</v>
      </c>
      <c r="G58" s="129">
        <v>125673</v>
      </c>
      <c r="H58">
        <v>0.64689595507995301</v>
      </c>
      <c r="I58">
        <v>117423</v>
      </c>
      <c r="J58">
        <v>0</v>
      </c>
      <c r="K58">
        <v>0.81054349003989001</v>
      </c>
      <c r="L58" s="130">
        <v>162843.76199999999</v>
      </c>
      <c r="M58" s="129">
        <v>48043</v>
      </c>
      <c r="N58">
        <v>14</v>
      </c>
      <c r="O58">
        <v>3</v>
      </c>
      <c r="P58">
        <v>0</v>
      </c>
      <c r="Q58">
        <v>221.234309</v>
      </c>
      <c r="R58">
        <v>13160.5</v>
      </c>
      <c r="S58">
        <v>615.25615100000005</v>
      </c>
      <c r="T58">
        <v>708.56674055878898</v>
      </c>
      <c r="U58">
        <v>0.120536036705141</v>
      </c>
      <c r="V58">
        <v>9.61147042640456E-2</v>
      </c>
      <c r="W58">
        <v>1.6253392970954599E-3</v>
      </c>
      <c r="X58">
        <v>11427.4</v>
      </c>
      <c r="Y58">
        <v>36.299999999999997</v>
      </c>
      <c r="Z58">
        <v>71080.881542699703</v>
      </c>
      <c r="AA58">
        <v>17.878048780487799</v>
      </c>
      <c r="AB58">
        <v>16.949205261707998</v>
      </c>
      <c r="AC58">
        <v>6</v>
      </c>
      <c r="AD58">
        <v>102.542691833333</v>
      </c>
      <c r="AE58">
        <v>0.2024</v>
      </c>
      <c r="AF58">
        <v>0.10412345586427001</v>
      </c>
      <c r="AG58">
        <v>0.22570471939557299</v>
      </c>
      <c r="AH58">
        <v>0.331779950386209</v>
      </c>
      <c r="AI58">
        <v>234.45844428461501</v>
      </c>
      <c r="AJ58">
        <v>4.8444942184510396</v>
      </c>
      <c r="AK58">
        <v>0.80153925075562205</v>
      </c>
      <c r="AL58">
        <v>2.3818042730776701</v>
      </c>
      <c r="AM58">
        <v>2.5</v>
      </c>
      <c r="AN58">
        <v>0.83803997439322298</v>
      </c>
      <c r="AO58">
        <v>32</v>
      </c>
      <c r="AP58">
        <v>0</v>
      </c>
      <c r="AQ58">
        <v>6.94</v>
      </c>
      <c r="AR58">
        <v>3.8851978151311202</v>
      </c>
      <c r="AS58">
        <v>59111.57</v>
      </c>
      <c r="AT58">
        <v>0.59843186986502594</v>
      </c>
      <c r="AU58">
        <v>8097094.1600000001</v>
      </c>
    </row>
    <row r="59" spans="1:47" ht="15" x14ac:dyDescent="0.25">
      <c r="A59" t="s">
        <v>1023</v>
      </c>
      <c r="B59" t="s">
        <v>122</v>
      </c>
      <c r="C59" t="s">
        <v>123</v>
      </c>
      <c r="D59" t="s">
        <v>975</v>
      </c>
      <c r="E59">
        <v>82.370999999999995</v>
      </c>
      <c r="F59">
        <v>5.99</v>
      </c>
      <c r="G59" s="129">
        <v>-358055</v>
      </c>
      <c r="H59">
        <v>0.52986706994860799</v>
      </c>
      <c r="I59">
        <v>-358055</v>
      </c>
      <c r="J59">
        <v>0</v>
      </c>
      <c r="K59">
        <v>0.77458633772090202</v>
      </c>
      <c r="L59" s="130">
        <v>268478.90720000002</v>
      </c>
      <c r="M59" s="129">
        <v>34298</v>
      </c>
      <c r="N59">
        <v>0</v>
      </c>
      <c r="O59">
        <v>82.939149</v>
      </c>
      <c r="P59">
        <v>87.978571000000002</v>
      </c>
      <c r="Q59">
        <v>-127.585024</v>
      </c>
      <c r="R59">
        <v>15377.7</v>
      </c>
      <c r="S59">
        <v>2497.4128300000002</v>
      </c>
      <c r="T59">
        <v>3171.56083850801</v>
      </c>
      <c r="U59">
        <v>0.39941809740762801</v>
      </c>
      <c r="V59">
        <v>0.174255129457311</v>
      </c>
      <c r="W59">
        <v>1.0744643687924001E-2</v>
      </c>
      <c r="X59">
        <v>12109</v>
      </c>
      <c r="Y59">
        <v>195.94</v>
      </c>
      <c r="Z59">
        <v>65415.070072471201</v>
      </c>
      <c r="AA59">
        <v>10.721393034825899</v>
      </c>
      <c r="AB59">
        <v>12.7458039706032</v>
      </c>
      <c r="AC59">
        <v>19</v>
      </c>
      <c r="AD59">
        <v>131.442780526316</v>
      </c>
      <c r="AE59">
        <v>0.36699999999999999</v>
      </c>
      <c r="AF59">
        <v>0.10901907204641299</v>
      </c>
      <c r="AG59">
        <v>0.17560941261765001</v>
      </c>
      <c r="AH59">
        <v>0.28833174248766202</v>
      </c>
      <c r="AI59">
        <v>197.01668626408099</v>
      </c>
      <c r="AJ59">
        <v>10.0623326938085</v>
      </c>
      <c r="AK59">
        <v>1.23185985870838</v>
      </c>
      <c r="AL59">
        <v>2.8674373008259599</v>
      </c>
      <c r="AM59">
        <v>1.2</v>
      </c>
      <c r="AN59">
        <v>1.2196206414945401</v>
      </c>
      <c r="AO59">
        <v>118</v>
      </c>
      <c r="AP59">
        <v>7.7793493635077801E-2</v>
      </c>
      <c r="AQ59">
        <v>5.81</v>
      </c>
      <c r="AR59">
        <v>4.6461014925878601</v>
      </c>
      <c r="AS59">
        <v>136630.88</v>
      </c>
      <c r="AT59">
        <v>0.42056411723576398</v>
      </c>
      <c r="AU59">
        <v>38404554.469999999</v>
      </c>
    </row>
    <row r="60" spans="1:47" ht="15" x14ac:dyDescent="0.25">
      <c r="A60" t="s">
        <v>1024</v>
      </c>
      <c r="B60" t="s">
        <v>339</v>
      </c>
      <c r="C60" t="s">
        <v>271</v>
      </c>
      <c r="D60" t="s">
        <v>963</v>
      </c>
      <c r="E60">
        <v>74.355000000000004</v>
      </c>
      <c r="F60">
        <v>-0.28000000000000003</v>
      </c>
      <c r="G60" s="129">
        <v>-193459</v>
      </c>
      <c r="H60">
        <v>0.53563311488465004</v>
      </c>
      <c r="I60">
        <v>-93152</v>
      </c>
      <c r="J60">
        <v>8.8141151009034999E-3</v>
      </c>
      <c r="K60">
        <v>0.71452913580992605</v>
      </c>
      <c r="L60" s="130">
        <v>115034.9501</v>
      </c>
      <c r="M60" s="129">
        <v>39051</v>
      </c>
      <c r="N60">
        <v>52</v>
      </c>
      <c r="O60">
        <v>11.738322999999999</v>
      </c>
      <c r="P60">
        <v>0</v>
      </c>
      <c r="Q60">
        <v>14.846590000000001</v>
      </c>
      <c r="R60">
        <v>16875.099999999999</v>
      </c>
      <c r="S60">
        <v>468.02824199999998</v>
      </c>
      <c r="T60">
        <v>591.28020204197105</v>
      </c>
      <c r="U60">
        <v>0.47827744335137801</v>
      </c>
      <c r="V60">
        <v>0.21036074784563999</v>
      </c>
      <c r="W60">
        <v>0</v>
      </c>
      <c r="X60">
        <v>13357.5</v>
      </c>
      <c r="Y60">
        <v>37.090000000000003</v>
      </c>
      <c r="Z60">
        <v>61652.244809921802</v>
      </c>
      <c r="AA60">
        <v>12.5853658536585</v>
      </c>
      <c r="AB60">
        <v>12.618717767592299</v>
      </c>
      <c r="AC60">
        <v>4.3499999999999996</v>
      </c>
      <c r="AD60">
        <v>107.592699310345</v>
      </c>
      <c r="AE60">
        <v>0.2278</v>
      </c>
      <c r="AF60">
        <v>0.119015567635004</v>
      </c>
      <c r="AG60">
        <v>0.16194385111610299</v>
      </c>
      <c r="AH60">
        <v>0.28810843747228898</v>
      </c>
      <c r="AI60">
        <v>270.44308150959802</v>
      </c>
      <c r="AJ60">
        <v>4.5088385542168696</v>
      </c>
      <c r="AK60">
        <v>0.73722528145368404</v>
      </c>
      <c r="AL60">
        <v>2.8303300019751099</v>
      </c>
      <c r="AM60">
        <v>0</v>
      </c>
      <c r="AN60">
        <v>1.61134233978323</v>
      </c>
      <c r="AO60">
        <v>25</v>
      </c>
      <c r="AP60">
        <v>0</v>
      </c>
      <c r="AQ60">
        <v>3.96</v>
      </c>
      <c r="AR60">
        <v>4.0646025226888201</v>
      </c>
      <c r="AS60">
        <v>88881.23</v>
      </c>
      <c r="AT60">
        <v>0.60890200154488405</v>
      </c>
      <c r="AU60">
        <v>7898036.3799999999</v>
      </c>
    </row>
    <row r="61" spans="1:47" ht="15" x14ac:dyDescent="0.25">
      <c r="A61" t="s">
        <v>1025</v>
      </c>
      <c r="B61" t="s">
        <v>124</v>
      </c>
      <c r="C61" t="s">
        <v>108</v>
      </c>
      <c r="D61" t="s">
        <v>970</v>
      </c>
      <c r="E61">
        <v>104.78700000000001</v>
      </c>
      <c r="F61">
        <v>11.1</v>
      </c>
      <c r="G61" s="129">
        <v>2037120</v>
      </c>
      <c r="H61">
        <v>0.45477950044947102</v>
      </c>
      <c r="I61">
        <v>2037120</v>
      </c>
      <c r="J61">
        <v>0</v>
      </c>
      <c r="K61">
        <v>0.83296194175559601</v>
      </c>
      <c r="L61" s="130">
        <v>356674.56469999999</v>
      </c>
      <c r="M61" s="129">
        <v>57648</v>
      </c>
      <c r="N61">
        <v>57</v>
      </c>
      <c r="O61">
        <v>30.177838999999999</v>
      </c>
      <c r="P61">
        <v>0</v>
      </c>
      <c r="Q61">
        <v>-5.3559320000000001</v>
      </c>
      <c r="R61">
        <v>14762.7</v>
      </c>
      <c r="S61">
        <v>3688.500376</v>
      </c>
      <c r="T61">
        <v>4260.5243029489802</v>
      </c>
      <c r="U61">
        <v>0.104564655465281</v>
      </c>
      <c r="V61">
        <v>0.112748038120303</v>
      </c>
      <c r="W61">
        <v>3.1646059943359499E-2</v>
      </c>
      <c r="X61">
        <v>12780.7</v>
      </c>
      <c r="Y61">
        <v>206</v>
      </c>
      <c r="Z61">
        <v>91941.352864077693</v>
      </c>
      <c r="AA61">
        <v>17.933649289099499</v>
      </c>
      <c r="AB61">
        <v>17.905341631068001</v>
      </c>
      <c r="AC61">
        <v>28</v>
      </c>
      <c r="AD61">
        <v>131.73215628571401</v>
      </c>
      <c r="AE61">
        <v>0.41760000000000003</v>
      </c>
      <c r="AF61">
        <v>0.12016591591083001</v>
      </c>
      <c r="AG61">
        <v>0.132586573307969</v>
      </c>
      <c r="AH61">
        <v>0.25606566756476201</v>
      </c>
      <c r="AI61">
        <v>170.42074987713099</v>
      </c>
      <c r="AJ61">
        <v>7.5668875607106001</v>
      </c>
      <c r="AK61">
        <v>1.6543010068454</v>
      </c>
      <c r="AL61">
        <v>3.55494238757105</v>
      </c>
      <c r="AM61">
        <v>2</v>
      </c>
      <c r="AN61">
        <v>0.89151326811562204</v>
      </c>
      <c r="AO61">
        <v>29</v>
      </c>
      <c r="AP61">
        <v>5.8441558441558399E-2</v>
      </c>
      <c r="AQ61">
        <v>80.03</v>
      </c>
      <c r="AR61">
        <v>5.3181241481797699</v>
      </c>
      <c r="AS61">
        <v>13882.7</v>
      </c>
      <c r="AT61">
        <v>0.32230051087720302</v>
      </c>
      <c r="AU61">
        <v>54452356.82</v>
      </c>
    </row>
    <row r="62" spans="1:47" ht="15" x14ac:dyDescent="0.25">
      <c r="A62" t="s">
        <v>1026</v>
      </c>
      <c r="B62" t="s">
        <v>340</v>
      </c>
      <c r="C62" t="s">
        <v>112</v>
      </c>
      <c r="D62" t="s">
        <v>967</v>
      </c>
      <c r="E62">
        <v>81.561999999999998</v>
      </c>
      <c r="F62">
        <v>-4.88</v>
      </c>
      <c r="G62" s="129">
        <v>-196752</v>
      </c>
      <c r="H62">
        <v>0.52977893826226496</v>
      </c>
      <c r="I62">
        <v>-235518</v>
      </c>
      <c r="J62">
        <v>1.3758194264138299E-2</v>
      </c>
      <c r="K62">
        <v>0.77229895377065905</v>
      </c>
      <c r="L62" s="130">
        <v>158150.9602</v>
      </c>
      <c r="M62" s="129">
        <v>31900.5</v>
      </c>
      <c r="N62">
        <v>13</v>
      </c>
      <c r="O62">
        <v>13.867796999999999</v>
      </c>
      <c r="P62">
        <v>0.22</v>
      </c>
      <c r="Q62">
        <v>77.025232000000003</v>
      </c>
      <c r="R62">
        <v>15641.2</v>
      </c>
      <c r="S62">
        <v>738.88414999999998</v>
      </c>
      <c r="T62">
        <v>955.79159782226304</v>
      </c>
      <c r="U62">
        <v>0.63507550540906899</v>
      </c>
      <c r="V62">
        <v>0.196886252059947</v>
      </c>
      <c r="W62">
        <v>2.18008195195417E-3</v>
      </c>
      <c r="X62">
        <v>12091.6</v>
      </c>
      <c r="Y62">
        <v>60.7</v>
      </c>
      <c r="Z62">
        <v>55315.864909390402</v>
      </c>
      <c r="AA62">
        <v>11.1269841269841</v>
      </c>
      <c r="AB62">
        <v>12.172720757825401</v>
      </c>
      <c r="AC62">
        <v>11.5</v>
      </c>
      <c r="AD62">
        <v>64.250795652173906</v>
      </c>
      <c r="AE62">
        <v>0.64539999999999997</v>
      </c>
      <c r="AF62">
        <v>0.100877312357747</v>
      </c>
      <c r="AG62">
        <v>0.137147384387306</v>
      </c>
      <c r="AH62">
        <v>0.24664440287005901</v>
      </c>
      <c r="AI62">
        <v>165.52391873611001</v>
      </c>
      <c r="AJ62">
        <v>9.3173541940917204</v>
      </c>
      <c r="AK62">
        <v>2.00514329166087</v>
      </c>
      <c r="AL62">
        <v>4.5902385060055799</v>
      </c>
      <c r="AM62">
        <v>2</v>
      </c>
      <c r="AN62">
        <v>0.88863972885931897</v>
      </c>
      <c r="AO62">
        <v>16</v>
      </c>
      <c r="AP62">
        <v>8.9020771513353102E-3</v>
      </c>
      <c r="AQ62">
        <v>21</v>
      </c>
      <c r="AR62">
        <v>3.60074936644904</v>
      </c>
      <c r="AS62">
        <v>-7934.1599999999698</v>
      </c>
      <c r="AT62">
        <v>0.433859925432454</v>
      </c>
      <c r="AU62">
        <v>11557063.84</v>
      </c>
    </row>
    <row r="63" spans="1:47" ht="15" x14ac:dyDescent="0.25">
      <c r="A63" t="s">
        <v>1027</v>
      </c>
      <c r="B63" t="s">
        <v>532</v>
      </c>
      <c r="C63" t="s">
        <v>201</v>
      </c>
      <c r="D63" t="s">
        <v>967</v>
      </c>
      <c r="E63">
        <v>86.731999999999999</v>
      </c>
      <c r="F63">
        <v>-5.52</v>
      </c>
      <c r="G63" s="129">
        <v>355519</v>
      </c>
      <c r="H63">
        <v>0.72798618034643803</v>
      </c>
      <c r="I63">
        <v>433792</v>
      </c>
      <c r="J63">
        <v>1.9727411174320999E-2</v>
      </c>
      <c r="K63">
        <v>0.71977148921175305</v>
      </c>
      <c r="L63" s="130">
        <v>164010.4731</v>
      </c>
      <c r="M63" s="129">
        <v>33404</v>
      </c>
      <c r="N63">
        <v>26</v>
      </c>
      <c r="O63">
        <v>18.965340999999999</v>
      </c>
      <c r="P63">
        <v>0</v>
      </c>
      <c r="Q63">
        <v>14.482032</v>
      </c>
      <c r="R63">
        <v>14751.7</v>
      </c>
      <c r="S63">
        <v>714.14315099999999</v>
      </c>
      <c r="T63">
        <v>912.16620018966</v>
      </c>
      <c r="U63">
        <v>0.57537954879861297</v>
      </c>
      <c r="V63">
        <v>0.19540880957073001</v>
      </c>
      <c r="W63">
        <v>0</v>
      </c>
      <c r="X63">
        <v>11549.3</v>
      </c>
      <c r="Y63">
        <v>52.27</v>
      </c>
      <c r="Z63">
        <v>57112.461450162598</v>
      </c>
      <c r="AA63">
        <v>13.964285714285699</v>
      </c>
      <c r="AB63">
        <v>13.662581806007299</v>
      </c>
      <c r="AC63">
        <v>8.3000000000000007</v>
      </c>
      <c r="AD63">
        <v>86.041343493975901</v>
      </c>
      <c r="AE63">
        <v>0.2152</v>
      </c>
      <c r="AF63">
        <v>0.10233552404651799</v>
      </c>
      <c r="AG63">
        <v>0.20655929826335401</v>
      </c>
      <c r="AH63">
        <v>0.31117413369892999</v>
      </c>
      <c r="AI63">
        <v>230.72545016958401</v>
      </c>
      <c r="AJ63">
        <v>7.4472496373755099</v>
      </c>
      <c r="AK63">
        <v>1.24125647110232</v>
      </c>
      <c r="AL63">
        <v>2.3211418878322001</v>
      </c>
      <c r="AM63">
        <v>0</v>
      </c>
      <c r="AN63">
        <v>1.6618181239210199</v>
      </c>
      <c r="AO63">
        <v>120</v>
      </c>
      <c r="AP63">
        <v>2.47349823321555E-2</v>
      </c>
      <c r="AQ63">
        <v>4.4000000000000004</v>
      </c>
      <c r="AR63">
        <v>3.4531958452506402</v>
      </c>
      <c r="AS63">
        <v>-15978.13</v>
      </c>
      <c r="AT63">
        <v>0.62301545789413104</v>
      </c>
      <c r="AU63">
        <v>10534857.529999999</v>
      </c>
    </row>
    <row r="64" spans="1:47" ht="15" x14ac:dyDescent="0.25">
      <c r="A64" t="s">
        <v>1028</v>
      </c>
      <c r="B64" t="s">
        <v>731</v>
      </c>
      <c r="C64" t="s">
        <v>191</v>
      </c>
      <c r="D64" t="s">
        <v>967</v>
      </c>
      <c r="E64">
        <v>85.414000000000001</v>
      </c>
      <c r="F64">
        <v>-6.66</v>
      </c>
      <c r="G64" s="129">
        <v>502692</v>
      </c>
      <c r="H64">
        <v>0.83154095510020098</v>
      </c>
      <c r="I64">
        <v>406129</v>
      </c>
      <c r="J64">
        <v>2.3794317486555798E-3</v>
      </c>
      <c r="K64">
        <v>0.62841149383338901</v>
      </c>
      <c r="L64" s="130">
        <v>202142.23019999999</v>
      </c>
      <c r="M64" s="129">
        <v>30218</v>
      </c>
      <c r="N64">
        <v>55</v>
      </c>
      <c r="O64">
        <v>15.999907</v>
      </c>
      <c r="P64">
        <v>0</v>
      </c>
      <c r="Q64">
        <v>-44.587015000000001</v>
      </c>
      <c r="R64">
        <v>14289.1</v>
      </c>
      <c r="S64">
        <v>466.32858299999998</v>
      </c>
      <c r="T64">
        <v>592.94996502662104</v>
      </c>
      <c r="U64">
        <v>0.40080029578628701</v>
      </c>
      <c r="V64">
        <v>0.19306127327820299</v>
      </c>
      <c r="W64">
        <v>3.79654639355443E-2</v>
      </c>
      <c r="X64">
        <v>11237.8</v>
      </c>
      <c r="Y64">
        <v>42.19</v>
      </c>
      <c r="Z64">
        <v>54445.098838587299</v>
      </c>
      <c r="AA64">
        <v>11.527272727272701</v>
      </c>
      <c r="AB64">
        <v>11.053059563877699</v>
      </c>
      <c r="AC64">
        <v>2.0699999999999998</v>
      </c>
      <c r="AD64">
        <v>225.279508695652</v>
      </c>
      <c r="AE64">
        <v>0.2024</v>
      </c>
      <c r="AF64">
        <v>0.119632062026059</v>
      </c>
      <c r="AG64">
        <v>0.16489573181581499</v>
      </c>
      <c r="AH64">
        <v>0.28817486697865002</v>
      </c>
      <c r="AI64">
        <v>283.10081091469402</v>
      </c>
      <c r="AJ64">
        <v>5.6809787301731598</v>
      </c>
      <c r="AK64">
        <v>1.2623791452680699</v>
      </c>
      <c r="AL64">
        <v>3.4600985471678101</v>
      </c>
      <c r="AM64">
        <v>2.5</v>
      </c>
      <c r="AN64">
        <v>1.3324095767388699</v>
      </c>
      <c r="AO64">
        <v>54</v>
      </c>
      <c r="AP64">
        <v>0</v>
      </c>
      <c r="AQ64">
        <v>4.87</v>
      </c>
      <c r="AR64">
        <v>3.79938524590164</v>
      </c>
      <c r="AS64">
        <v>-38814.86</v>
      </c>
      <c r="AT64">
        <v>0.51272859678000904</v>
      </c>
      <c r="AU64">
        <v>6663429.7699999996</v>
      </c>
    </row>
    <row r="65" spans="1:47" ht="15" x14ac:dyDescent="0.25">
      <c r="A65" t="s">
        <v>1029</v>
      </c>
      <c r="B65" t="s">
        <v>732</v>
      </c>
      <c r="C65" t="s">
        <v>191</v>
      </c>
      <c r="D65" t="s">
        <v>963</v>
      </c>
      <c r="E65">
        <v>75.691000000000003</v>
      </c>
      <c r="F65">
        <v>-0.68</v>
      </c>
      <c r="G65" s="129">
        <v>2054298</v>
      </c>
      <c r="H65">
        <v>0.24120034118640701</v>
      </c>
      <c r="I65">
        <v>2262851</v>
      </c>
      <c r="J65">
        <v>1.11413825807768E-2</v>
      </c>
      <c r="K65">
        <v>0.59729340824322896</v>
      </c>
      <c r="L65" s="130">
        <v>140567.17559999999</v>
      </c>
      <c r="M65" s="129">
        <v>33634</v>
      </c>
      <c r="N65">
        <v>27</v>
      </c>
      <c r="O65">
        <v>25.113958</v>
      </c>
      <c r="P65">
        <v>0</v>
      </c>
      <c r="Q65">
        <v>24.843938999999999</v>
      </c>
      <c r="R65">
        <v>11293.2</v>
      </c>
      <c r="S65">
        <v>981.125632</v>
      </c>
      <c r="T65">
        <v>1202.6504335928</v>
      </c>
      <c r="U65">
        <v>0.53341537406699802</v>
      </c>
      <c r="V65">
        <v>0.136032447473557</v>
      </c>
      <c r="W65">
        <v>5.0961873147760102E-3</v>
      </c>
      <c r="X65">
        <v>9213</v>
      </c>
      <c r="Y65">
        <v>71.290000000000006</v>
      </c>
      <c r="Z65">
        <v>54260.9833076168</v>
      </c>
      <c r="AA65">
        <v>12.611764705882401</v>
      </c>
      <c r="AB65">
        <v>13.762458016552101</v>
      </c>
      <c r="AC65">
        <v>11.17</v>
      </c>
      <c r="AD65">
        <v>87.835777260519293</v>
      </c>
      <c r="AE65">
        <v>0.27839999999999998</v>
      </c>
      <c r="AF65">
        <v>0.113316426487775</v>
      </c>
      <c r="AG65">
        <v>0.14661037957682499</v>
      </c>
      <c r="AH65">
        <v>0.26242092350580998</v>
      </c>
      <c r="AI65">
        <v>165.463009736148</v>
      </c>
      <c r="AJ65">
        <v>10.9488784649501</v>
      </c>
      <c r="AK65">
        <v>1.8950656030553199</v>
      </c>
      <c r="AL65">
        <v>3.4711116175927099</v>
      </c>
      <c r="AM65">
        <v>0.5</v>
      </c>
      <c r="AN65">
        <v>1.4035260693914999</v>
      </c>
      <c r="AO65">
        <v>25</v>
      </c>
      <c r="AP65">
        <v>5.6179775280898901E-3</v>
      </c>
      <c r="AQ65">
        <v>21.24</v>
      </c>
      <c r="AR65">
        <v>4.1685160106888901</v>
      </c>
      <c r="AS65">
        <v>-12247.98</v>
      </c>
      <c r="AT65">
        <v>0.44687334077200902</v>
      </c>
      <c r="AU65">
        <v>11080004.15</v>
      </c>
    </row>
    <row r="66" spans="1:47" ht="15" x14ac:dyDescent="0.25">
      <c r="A66" t="s">
        <v>1030</v>
      </c>
      <c r="B66" t="s">
        <v>125</v>
      </c>
      <c r="C66" t="s">
        <v>108</v>
      </c>
      <c r="D66" t="s">
        <v>970</v>
      </c>
      <c r="E66">
        <v>75.72</v>
      </c>
      <c r="F66">
        <v>7.88</v>
      </c>
      <c r="G66" s="129">
        <v>2764925</v>
      </c>
      <c r="H66">
        <v>0.52813374809947999</v>
      </c>
      <c r="I66">
        <v>2764925</v>
      </c>
      <c r="J66">
        <v>3.2021015481019E-3</v>
      </c>
      <c r="K66">
        <v>0.61322822174763003</v>
      </c>
      <c r="L66" s="130">
        <v>312934.32319999998</v>
      </c>
      <c r="M66" s="129">
        <v>35467</v>
      </c>
      <c r="N66">
        <v>15</v>
      </c>
      <c r="O66">
        <v>60.55151</v>
      </c>
      <c r="P66">
        <v>1.99</v>
      </c>
      <c r="Q66">
        <v>-41.00573</v>
      </c>
      <c r="R66">
        <v>18206.099999999999</v>
      </c>
      <c r="S66">
        <v>1061.0623399999999</v>
      </c>
      <c r="T66">
        <v>1429.9272797907499</v>
      </c>
      <c r="U66">
        <v>0.57866015582081598</v>
      </c>
      <c r="V66">
        <v>0.17789472954058499</v>
      </c>
      <c r="W66">
        <v>9.42858314997779E-2</v>
      </c>
      <c r="X66">
        <v>13509.6</v>
      </c>
      <c r="Y66">
        <v>78.25</v>
      </c>
      <c r="Z66">
        <v>82959.006261980801</v>
      </c>
      <c r="AA66">
        <v>13.297619047618999</v>
      </c>
      <c r="AB66">
        <v>13.559902108626201</v>
      </c>
      <c r="AC66">
        <v>12</v>
      </c>
      <c r="AD66">
        <v>88.4218616666667</v>
      </c>
      <c r="AE66">
        <v>0.55679999999999996</v>
      </c>
      <c r="AF66">
        <v>0.13199109881929799</v>
      </c>
      <c r="AG66">
        <v>0.114514075790837</v>
      </c>
      <c r="AH66">
        <v>0.251295622908701</v>
      </c>
      <c r="AI66">
        <v>192.44957841025601</v>
      </c>
      <c r="AJ66">
        <v>8.45237878364944</v>
      </c>
      <c r="AK66">
        <v>1.6316474454091801</v>
      </c>
      <c r="AL66">
        <v>3.3712475453107502</v>
      </c>
      <c r="AM66">
        <v>0</v>
      </c>
      <c r="AN66">
        <v>0.229156558583337</v>
      </c>
      <c r="AO66">
        <v>4</v>
      </c>
      <c r="AP66">
        <v>0.182608695652174</v>
      </c>
      <c r="AQ66">
        <v>15.25</v>
      </c>
      <c r="AR66">
        <v>3.9480514563675801</v>
      </c>
      <c r="AS66">
        <v>-37989.65</v>
      </c>
      <c r="AT66">
        <v>0.32600974855696702</v>
      </c>
      <c r="AU66">
        <v>19317769.640000001</v>
      </c>
    </row>
    <row r="67" spans="1:47" ht="15" x14ac:dyDescent="0.25">
      <c r="A67" t="s">
        <v>1031</v>
      </c>
      <c r="B67" t="s">
        <v>615</v>
      </c>
      <c r="C67" t="s">
        <v>140</v>
      </c>
      <c r="D67" t="s">
        <v>975</v>
      </c>
      <c r="E67">
        <v>97.251999999999995</v>
      </c>
      <c r="F67">
        <v>2.5299999999999998</v>
      </c>
      <c r="G67" s="129">
        <v>67099</v>
      </c>
      <c r="H67">
        <v>0.61559108456598399</v>
      </c>
      <c r="I67">
        <v>243710</v>
      </c>
      <c r="J67">
        <v>0</v>
      </c>
      <c r="K67">
        <v>0.83821743513879599</v>
      </c>
      <c r="L67" s="130">
        <v>151572.71109999999</v>
      </c>
      <c r="M67" s="129">
        <v>42117</v>
      </c>
      <c r="N67">
        <v>103</v>
      </c>
      <c r="O67">
        <v>16.587074999999999</v>
      </c>
      <c r="P67">
        <v>0</v>
      </c>
      <c r="Q67">
        <v>-24.732246</v>
      </c>
      <c r="R67">
        <v>11731.4</v>
      </c>
      <c r="S67">
        <v>1481.5904820000001</v>
      </c>
      <c r="T67">
        <v>1728.7129524527199</v>
      </c>
      <c r="U67">
        <v>0.253785221738486</v>
      </c>
      <c r="V67">
        <v>0.114507919064777</v>
      </c>
      <c r="W67">
        <v>2.7756306820011E-3</v>
      </c>
      <c r="X67">
        <v>10054.4</v>
      </c>
      <c r="Y67">
        <v>84.3</v>
      </c>
      <c r="Z67">
        <v>67230.350177935907</v>
      </c>
      <c r="AA67">
        <v>14.6354166666667</v>
      </c>
      <c r="AB67">
        <v>17.5752133096085</v>
      </c>
      <c r="AC67">
        <v>8</v>
      </c>
      <c r="AD67">
        <v>185.19881025000001</v>
      </c>
      <c r="AE67">
        <v>0.2024</v>
      </c>
      <c r="AF67">
        <v>0.13010263029917901</v>
      </c>
      <c r="AG67">
        <v>0.14109703323801101</v>
      </c>
      <c r="AH67">
        <v>0.27293086609144801</v>
      </c>
      <c r="AI67">
        <v>175.97980222445801</v>
      </c>
      <c r="AJ67">
        <v>5.2411721320906697</v>
      </c>
      <c r="AK67">
        <v>0.95520787788133299</v>
      </c>
      <c r="AL67">
        <v>2.75521976757565</v>
      </c>
      <c r="AM67">
        <v>2.8</v>
      </c>
      <c r="AN67">
        <v>1.09532282123383</v>
      </c>
      <c r="AO67">
        <v>37</v>
      </c>
      <c r="AP67">
        <v>1.3313609467455601E-2</v>
      </c>
      <c r="AQ67">
        <v>17.43</v>
      </c>
      <c r="AR67">
        <v>4.8037678364299001</v>
      </c>
      <c r="AS67">
        <v>65095.23</v>
      </c>
      <c r="AT67">
        <v>0.46528826625295999</v>
      </c>
      <c r="AU67">
        <v>17381105.710000001</v>
      </c>
    </row>
    <row r="68" spans="1:47" ht="15" x14ac:dyDescent="0.25">
      <c r="A68" t="s">
        <v>1032</v>
      </c>
      <c r="B68" t="s">
        <v>428</v>
      </c>
      <c r="C68" t="s">
        <v>348</v>
      </c>
      <c r="D68" t="s">
        <v>967</v>
      </c>
      <c r="E68">
        <v>78.622</v>
      </c>
      <c r="F68">
        <v>-5.35</v>
      </c>
      <c r="G68" s="129">
        <v>1119183</v>
      </c>
      <c r="H68">
        <v>0.78886360434154201</v>
      </c>
      <c r="I68">
        <v>1213168</v>
      </c>
      <c r="J68">
        <v>1.71637483801745E-3</v>
      </c>
      <c r="K68">
        <v>0.65552714687078095</v>
      </c>
      <c r="L68" s="130">
        <v>244618.65830000001</v>
      </c>
      <c r="M68" s="129">
        <v>37120</v>
      </c>
      <c r="N68">
        <v>23</v>
      </c>
      <c r="O68">
        <v>19.762103</v>
      </c>
      <c r="P68">
        <v>0.99</v>
      </c>
      <c r="Q68">
        <v>-36.274079999999998</v>
      </c>
      <c r="R68">
        <v>15863.4</v>
      </c>
      <c r="S68">
        <v>581.23654699999997</v>
      </c>
      <c r="T68">
        <v>741.13762539092397</v>
      </c>
      <c r="U68">
        <v>0.45280041380467401</v>
      </c>
      <c r="V68">
        <v>0.16985976107245701</v>
      </c>
      <c r="W68">
        <v>1.7005795748765899E-3</v>
      </c>
      <c r="X68">
        <v>12440.8</v>
      </c>
      <c r="Y68">
        <v>49.24</v>
      </c>
      <c r="Z68">
        <v>50679.923842404503</v>
      </c>
      <c r="AA68">
        <v>10.0294117647059</v>
      </c>
      <c r="AB68">
        <v>11.8041540820471</v>
      </c>
      <c r="AC68">
        <v>5.5</v>
      </c>
      <c r="AD68">
        <v>105.679372181818</v>
      </c>
      <c r="AE68">
        <v>0.27839999999999998</v>
      </c>
      <c r="AF68">
        <v>0.11692266685142499</v>
      </c>
      <c r="AG68">
        <v>0.21837883629652799</v>
      </c>
      <c r="AH68">
        <v>0.33734924260276999</v>
      </c>
      <c r="AI68">
        <v>0</v>
      </c>
      <c r="AJ68" t="s">
        <v>943</v>
      </c>
      <c r="AK68" t="s">
        <v>943</v>
      </c>
      <c r="AL68" t="s">
        <v>943</v>
      </c>
      <c r="AM68">
        <v>1.5</v>
      </c>
      <c r="AN68">
        <v>1.3310095786409299</v>
      </c>
      <c r="AO68">
        <v>33</v>
      </c>
      <c r="AP68">
        <v>7.2815533980582501E-3</v>
      </c>
      <c r="AQ68">
        <v>12.21</v>
      </c>
      <c r="AR68">
        <v>4.36105376782952</v>
      </c>
      <c r="AS68">
        <v>-46868.2</v>
      </c>
      <c r="AT68">
        <v>0.459881611677113</v>
      </c>
      <c r="AU68">
        <v>9220373.75</v>
      </c>
    </row>
    <row r="69" spans="1:47" ht="15" x14ac:dyDescent="0.25">
      <c r="A69" t="s">
        <v>1033</v>
      </c>
      <c r="B69" t="s">
        <v>126</v>
      </c>
      <c r="C69" t="s">
        <v>127</v>
      </c>
      <c r="D69" t="s">
        <v>975</v>
      </c>
      <c r="E69">
        <v>89.475999999999999</v>
      </c>
      <c r="F69">
        <v>6.01</v>
      </c>
      <c r="G69" s="129">
        <v>8689575</v>
      </c>
      <c r="H69">
        <v>0.34003684038359</v>
      </c>
      <c r="I69">
        <v>9252499</v>
      </c>
      <c r="J69">
        <v>0</v>
      </c>
      <c r="K69">
        <v>0.77037674505258003</v>
      </c>
      <c r="L69" s="130">
        <v>195385.42790000001</v>
      </c>
      <c r="M69" s="129">
        <v>45587</v>
      </c>
      <c r="N69">
        <v>91</v>
      </c>
      <c r="O69">
        <v>152.243415</v>
      </c>
      <c r="P69">
        <v>10</v>
      </c>
      <c r="Q69">
        <v>-45.696508000000001</v>
      </c>
      <c r="R69">
        <v>13541.7</v>
      </c>
      <c r="S69">
        <v>6039.246255</v>
      </c>
      <c r="T69">
        <v>7206.86491474783</v>
      </c>
      <c r="U69">
        <v>0.21574388938375899</v>
      </c>
      <c r="V69">
        <v>0.14038727437187401</v>
      </c>
      <c r="W69">
        <v>2.00834930186168E-2</v>
      </c>
      <c r="X69">
        <v>11347.8</v>
      </c>
      <c r="Y69">
        <v>377.17</v>
      </c>
      <c r="Z69">
        <v>75223.185804809502</v>
      </c>
      <c r="AA69">
        <v>15.1361386138614</v>
      </c>
      <c r="AB69">
        <v>16.012000570034701</v>
      </c>
      <c r="AC69">
        <v>39.03</v>
      </c>
      <c r="AD69">
        <v>154.733442352037</v>
      </c>
      <c r="AE69">
        <v>0.41760000000000003</v>
      </c>
      <c r="AF69">
        <v>0.108167374468123</v>
      </c>
      <c r="AG69">
        <v>0.184430411851705</v>
      </c>
      <c r="AH69">
        <v>0.29726115250870699</v>
      </c>
      <c r="AI69">
        <v>22108.090043432101</v>
      </c>
      <c r="AJ69">
        <v>5.0654782266122002E-2</v>
      </c>
      <c r="AK69">
        <v>7.4189799440067903E-3</v>
      </c>
      <c r="AL69">
        <v>2.7838708336516499E-2</v>
      </c>
      <c r="AM69">
        <v>1.25</v>
      </c>
      <c r="AN69">
        <v>0.97027359463423901</v>
      </c>
      <c r="AO69">
        <v>26</v>
      </c>
      <c r="AP69">
        <v>9.5094339622641494E-2</v>
      </c>
      <c r="AQ69">
        <v>141.69</v>
      </c>
      <c r="AR69">
        <v>4.9130755224437301</v>
      </c>
      <c r="AS69">
        <v>214571.45</v>
      </c>
      <c r="AT69">
        <v>0.32160010375702502</v>
      </c>
      <c r="AU69">
        <v>81781913.269999996</v>
      </c>
    </row>
    <row r="70" spans="1:47" ht="15" x14ac:dyDescent="0.25">
      <c r="A70" t="s">
        <v>1034</v>
      </c>
      <c r="B70" t="s">
        <v>128</v>
      </c>
      <c r="C70" t="s">
        <v>129</v>
      </c>
      <c r="D70" t="s">
        <v>965</v>
      </c>
      <c r="E70">
        <v>88.605999999999995</v>
      </c>
      <c r="F70">
        <v>-4.91</v>
      </c>
      <c r="G70" s="129">
        <v>552164</v>
      </c>
      <c r="H70">
        <v>0.57697790348958999</v>
      </c>
      <c r="I70">
        <v>552164</v>
      </c>
      <c r="J70">
        <v>0</v>
      </c>
      <c r="K70">
        <v>0.845689105634717</v>
      </c>
      <c r="L70" s="130">
        <v>160431.34150000001</v>
      </c>
      <c r="M70" s="129">
        <v>35257</v>
      </c>
      <c r="N70">
        <v>97</v>
      </c>
      <c r="O70">
        <v>21.87332</v>
      </c>
      <c r="P70">
        <v>0</v>
      </c>
      <c r="Q70">
        <v>-18.007691000000001</v>
      </c>
      <c r="R70">
        <v>13753.4</v>
      </c>
      <c r="S70">
        <v>1801.8384149999999</v>
      </c>
      <c r="T70">
        <v>2254.3903931827599</v>
      </c>
      <c r="U70">
        <v>0.30812120020207301</v>
      </c>
      <c r="V70">
        <v>0.20180203839199401</v>
      </c>
      <c r="W70">
        <v>4.3735164787237603E-3</v>
      </c>
      <c r="X70">
        <v>10992.5</v>
      </c>
      <c r="Y70">
        <v>131.47999999999999</v>
      </c>
      <c r="Z70">
        <v>68491.888728323698</v>
      </c>
      <c r="AA70">
        <v>15.3741496598639</v>
      </c>
      <c r="AB70">
        <v>13.704277570733201</v>
      </c>
      <c r="AC70">
        <v>13</v>
      </c>
      <c r="AD70">
        <v>138.60295500000001</v>
      </c>
      <c r="AE70">
        <v>0.30370000000000003</v>
      </c>
      <c r="AF70">
        <v>0.11759961196008401</v>
      </c>
      <c r="AG70">
        <v>0.150271218863886</v>
      </c>
      <c r="AH70">
        <v>0.26975877433644102</v>
      </c>
      <c r="AI70">
        <v>152.04526539079299</v>
      </c>
      <c r="AJ70">
        <v>5.6455851745321404</v>
      </c>
      <c r="AK70">
        <v>1.52699380568767</v>
      </c>
      <c r="AL70">
        <v>2.93961450717438</v>
      </c>
      <c r="AM70">
        <v>4.4000000000000004</v>
      </c>
      <c r="AN70">
        <v>0.700383587146721</v>
      </c>
      <c r="AO70">
        <v>59</v>
      </c>
      <c r="AP70">
        <v>6.8337129840546698E-2</v>
      </c>
      <c r="AQ70">
        <v>14.51</v>
      </c>
      <c r="AR70">
        <v>4.87660030363313</v>
      </c>
      <c r="AS70">
        <v>20201.86</v>
      </c>
      <c r="AT70">
        <v>0.49827812482656297</v>
      </c>
      <c r="AU70">
        <v>24781444.460000001</v>
      </c>
    </row>
    <row r="71" spans="1:47" ht="15" x14ac:dyDescent="0.25">
      <c r="A71" t="s">
        <v>1035</v>
      </c>
      <c r="B71" t="s">
        <v>454</v>
      </c>
      <c r="C71" t="s">
        <v>131</v>
      </c>
      <c r="D71" t="s">
        <v>963</v>
      </c>
      <c r="E71">
        <v>94.445999999999998</v>
      </c>
      <c r="F71">
        <v>0.2</v>
      </c>
      <c r="G71" s="129">
        <v>1013</v>
      </c>
      <c r="H71">
        <v>0.55808876315608902</v>
      </c>
      <c r="I71">
        <v>1873246</v>
      </c>
      <c r="J71">
        <v>0</v>
      </c>
      <c r="K71">
        <v>0.57313261103428104</v>
      </c>
      <c r="L71" s="130">
        <v>355330.93819999998</v>
      </c>
      <c r="M71" s="129">
        <v>37661</v>
      </c>
      <c r="N71">
        <v>19</v>
      </c>
      <c r="O71">
        <v>33.547468000000002</v>
      </c>
      <c r="P71">
        <v>1</v>
      </c>
      <c r="Q71">
        <v>-60.484997</v>
      </c>
      <c r="R71">
        <v>20049.8</v>
      </c>
      <c r="S71">
        <v>636.77025000000003</v>
      </c>
      <c r="T71">
        <v>785.59962821998602</v>
      </c>
      <c r="U71">
        <v>0.36060640395809901</v>
      </c>
      <c r="V71">
        <v>0.16995021987914799</v>
      </c>
      <c r="W71">
        <v>0</v>
      </c>
      <c r="X71">
        <v>16251.4</v>
      </c>
      <c r="Y71">
        <v>56.1</v>
      </c>
      <c r="Z71">
        <v>67131.069518716598</v>
      </c>
      <c r="AA71">
        <v>15.758620689655199</v>
      </c>
      <c r="AB71">
        <v>11.350628342246001</v>
      </c>
      <c r="AC71">
        <v>10</v>
      </c>
      <c r="AD71">
        <v>63.677025</v>
      </c>
      <c r="AE71">
        <v>0.2152</v>
      </c>
      <c r="AF71">
        <v>9.0676332027112005E-2</v>
      </c>
      <c r="AG71">
        <v>0.21782944433189</v>
      </c>
      <c r="AH71">
        <v>0.30987458063400403</v>
      </c>
      <c r="AI71">
        <v>249.033305183463</v>
      </c>
      <c r="AJ71">
        <v>7.3541796729664499</v>
      </c>
      <c r="AK71">
        <v>1.12050618942217</v>
      </c>
      <c r="AL71">
        <v>2.8083953536767599</v>
      </c>
      <c r="AM71">
        <v>0.5</v>
      </c>
      <c r="AN71">
        <v>1.3397069038570599</v>
      </c>
      <c r="AO71">
        <v>133</v>
      </c>
      <c r="AP71">
        <v>3.18302387267905E-2</v>
      </c>
      <c r="AQ71">
        <v>2.82</v>
      </c>
      <c r="AR71">
        <v>5.2636928802391596</v>
      </c>
      <c r="AS71">
        <v>-59466.9</v>
      </c>
      <c r="AT71">
        <v>0.521948239747556</v>
      </c>
      <c r="AU71">
        <v>12767084.710000001</v>
      </c>
    </row>
    <row r="72" spans="1:47" ht="15" x14ac:dyDescent="0.25">
      <c r="A72" t="s">
        <v>1036</v>
      </c>
      <c r="B72" t="s">
        <v>403</v>
      </c>
      <c r="C72" t="s">
        <v>103</v>
      </c>
      <c r="D72" t="s">
        <v>975</v>
      </c>
      <c r="E72">
        <v>77.935000000000002</v>
      </c>
      <c r="F72">
        <v>4.09</v>
      </c>
      <c r="G72" s="129">
        <v>3080343</v>
      </c>
      <c r="H72">
        <v>0.95075451820588497</v>
      </c>
      <c r="I72">
        <v>3080343</v>
      </c>
      <c r="J72">
        <v>0</v>
      </c>
      <c r="K72">
        <v>0.68884352272605898</v>
      </c>
      <c r="L72" s="130">
        <v>173956.7383</v>
      </c>
      <c r="M72" s="129">
        <v>35680.5</v>
      </c>
      <c r="N72">
        <v>43</v>
      </c>
      <c r="O72">
        <v>34.846876999999999</v>
      </c>
      <c r="P72">
        <v>0</v>
      </c>
      <c r="Q72">
        <v>274.93764700000003</v>
      </c>
      <c r="R72">
        <v>11842</v>
      </c>
      <c r="S72">
        <v>1661.347395</v>
      </c>
      <c r="T72">
        <v>2035.41198585235</v>
      </c>
      <c r="U72">
        <v>0.53417959161996897</v>
      </c>
      <c r="V72">
        <v>0.146890588768161</v>
      </c>
      <c r="W72">
        <v>6.2767197465043098E-3</v>
      </c>
      <c r="X72">
        <v>9665.7000000000007</v>
      </c>
      <c r="Y72">
        <v>98.95</v>
      </c>
      <c r="Z72">
        <v>63925.061445174302</v>
      </c>
      <c r="AA72">
        <v>16.346153846153801</v>
      </c>
      <c r="AB72">
        <v>16.789766498231401</v>
      </c>
      <c r="AC72">
        <v>9</v>
      </c>
      <c r="AD72">
        <v>184.594155</v>
      </c>
      <c r="AE72">
        <v>0.44290000000000002</v>
      </c>
      <c r="AF72">
        <v>0.122762619747274</v>
      </c>
      <c r="AG72">
        <v>0.143600092495826</v>
      </c>
      <c r="AH72">
        <v>0.26928371104593701</v>
      </c>
      <c r="AI72">
        <v>194.24594818111501</v>
      </c>
      <c r="AJ72">
        <v>5.6818788695732998</v>
      </c>
      <c r="AK72">
        <v>0.93593021598339099</v>
      </c>
      <c r="AL72">
        <v>3.912974032413</v>
      </c>
      <c r="AM72">
        <v>1.9</v>
      </c>
      <c r="AN72">
        <v>1.31333962923906</v>
      </c>
      <c r="AO72">
        <v>70</v>
      </c>
      <c r="AP72">
        <v>1.10864745011086E-2</v>
      </c>
      <c r="AQ72">
        <v>12.44</v>
      </c>
      <c r="AR72">
        <v>3.4599739327883698</v>
      </c>
      <c r="AS72">
        <v>86114.02</v>
      </c>
      <c r="AT72">
        <v>0.51205759741511203</v>
      </c>
      <c r="AU72">
        <v>19673631.359999999</v>
      </c>
    </row>
    <row r="73" spans="1:47" ht="15" x14ac:dyDescent="0.25">
      <c r="A73" t="s">
        <v>1036</v>
      </c>
      <c r="B73" t="s">
        <v>543</v>
      </c>
      <c r="C73" t="s">
        <v>294</v>
      </c>
      <c r="D73" t="s">
        <v>967</v>
      </c>
      <c r="E73">
        <v>76.501000000000005</v>
      </c>
      <c r="F73">
        <v>-7.82</v>
      </c>
      <c r="G73" s="129">
        <v>5209630</v>
      </c>
      <c r="H73">
        <v>0.56733232905970898</v>
      </c>
      <c r="I73">
        <v>5591605</v>
      </c>
      <c r="J73">
        <v>0</v>
      </c>
      <c r="K73">
        <v>0.55579350600933597</v>
      </c>
      <c r="L73" s="130">
        <v>316339.12209999998</v>
      </c>
      <c r="M73" s="129">
        <v>35396</v>
      </c>
      <c r="N73">
        <v>42</v>
      </c>
      <c r="O73">
        <v>26.234559000000001</v>
      </c>
      <c r="P73">
        <v>0</v>
      </c>
      <c r="Q73">
        <v>-317.99917099999999</v>
      </c>
      <c r="R73">
        <v>15644.2</v>
      </c>
      <c r="S73">
        <v>1388.1467749999999</v>
      </c>
      <c r="T73">
        <v>1836.41813403366</v>
      </c>
      <c r="U73">
        <v>0.61411445846567603</v>
      </c>
      <c r="V73">
        <v>0.229535665635934</v>
      </c>
      <c r="W73">
        <v>0</v>
      </c>
      <c r="X73">
        <v>11825.5</v>
      </c>
      <c r="Y73">
        <v>121.5</v>
      </c>
      <c r="Z73">
        <v>52476.790123456798</v>
      </c>
      <c r="AA73">
        <v>14.139344262295101</v>
      </c>
      <c r="AB73">
        <v>11.4250763374486</v>
      </c>
      <c r="AC73">
        <v>10</v>
      </c>
      <c r="AD73">
        <v>138.81467749999999</v>
      </c>
      <c r="AE73">
        <v>0.39229999999999998</v>
      </c>
      <c r="AF73">
        <v>9.0855419833117998E-2</v>
      </c>
      <c r="AG73">
        <v>0.24320471897760601</v>
      </c>
      <c r="AH73">
        <v>0.337625141542996</v>
      </c>
      <c r="AI73">
        <v>242.71640871693799</v>
      </c>
      <c r="AJ73">
        <v>9.1076198037551297</v>
      </c>
      <c r="AK73">
        <v>1.1067550441343199</v>
      </c>
      <c r="AL73">
        <v>3.4377507820708399</v>
      </c>
      <c r="AM73">
        <v>0</v>
      </c>
      <c r="AN73">
        <v>1.5197247050565501</v>
      </c>
      <c r="AO73">
        <v>128</v>
      </c>
      <c r="AP73">
        <v>1.26315789473684E-2</v>
      </c>
      <c r="AQ73">
        <v>7.4</v>
      </c>
      <c r="AR73">
        <v>3.7835346530152498</v>
      </c>
      <c r="AS73">
        <v>23547.279999999999</v>
      </c>
      <c r="AT73">
        <v>0.48833692916466498</v>
      </c>
      <c r="AU73">
        <v>21716473.440000001</v>
      </c>
    </row>
    <row r="74" spans="1:47" ht="15" x14ac:dyDescent="0.25">
      <c r="A74" t="s">
        <v>1036</v>
      </c>
      <c r="B74" t="s">
        <v>599</v>
      </c>
      <c r="C74" t="s">
        <v>127</v>
      </c>
      <c r="D74" t="s">
        <v>963</v>
      </c>
      <c r="E74">
        <v>93.878</v>
      </c>
      <c r="F74">
        <v>-1.94</v>
      </c>
      <c r="G74" s="129">
        <v>4367220</v>
      </c>
      <c r="H74">
        <v>1.0211983802456299</v>
      </c>
      <c r="I74">
        <v>4393390</v>
      </c>
      <c r="J74">
        <v>0</v>
      </c>
      <c r="K74">
        <v>0.72527890244576598</v>
      </c>
      <c r="L74" s="130">
        <v>298827.92359999998</v>
      </c>
      <c r="M74" s="129">
        <v>51178</v>
      </c>
      <c r="N74">
        <v>90</v>
      </c>
      <c r="O74">
        <v>33.303697</v>
      </c>
      <c r="P74">
        <v>0</v>
      </c>
      <c r="Q74">
        <v>132.36896100000001</v>
      </c>
      <c r="R74">
        <v>11700.6</v>
      </c>
      <c r="S74">
        <v>2133.749988</v>
      </c>
      <c r="T74">
        <v>2437.5006316048298</v>
      </c>
      <c r="U74">
        <v>0.17385070045047801</v>
      </c>
      <c r="V74">
        <v>0.118459221755834</v>
      </c>
      <c r="W74">
        <v>2.5060086842751501E-3</v>
      </c>
      <c r="X74">
        <v>10242.6</v>
      </c>
      <c r="Y74">
        <v>137.29</v>
      </c>
      <c r="Z74">
        <v>64998.318085803803</v>
      </c>
      <c r="AA74">
        <v>15.816993464052301</v>
      </c>
      <c r="AB74">
        <v>15.5419184791318</v>
      </c>
      <c r="AC74">
        <v>13</v>
      </c>
      <c r="AD74">
        <v>164.13461446153801</v>
      </c>
      <c r="AE74">
        <v>0.2024</v>
      </c>
      <c r="AF74">
        <v>9.7363607282487899E-2</v>
      </c>
      <c r="AG74">
        <v>0.19887110912942499</v>
      </c>
      <c r="AH74">
        <v>0.29787365131437799</v>
      </c>
      <c r="AI74">
        <v>165.04885857321</v>
      </c>
      <c r="AJ74">
        <v>4.6004671283715703</v>
      </c>
      <c r="AK74">
        <v>1.0459705315285399</v>
      </c>
      <c r="AL74">
        <v>2.3071132653553801</v>
      </c>
      <c r="AM74">
        <v>1</v>
      </c>
      <c r="AN74">
        <v>1.3666662904415601</v>
      </c>
      <c r="AO74">
        <v>71</v>
      </c>
      <c r="AP74">
        <v>1.9704433497536901E-2</v>
      </c>
      <c r="AQ74">
        <v>19.690000000000001</v>
      </c>
      <c r="AR74">
        <v>4.02961667557277</v>
      </c>
      <c r="AS74">
        <v>150487.10999999999</v>
      </c>
      <c r="AT74">
        <v>0.31137147867620202</v>
      </c>
      <c r="AU74">
        <v>24966229.559999999</v>
      </c>
    </row>
    <row r="75" spans="1:47" ht="15" x14ac:dyDescent="0.25">
      <c r="A75" t="s">
        <v>1037</v>
      </c>
      <c r="B75" t="s">
        <v>472</v>
      </c>
      <c r="C75" t="s">
        <v>161</v>
      </c>
      <c r="D75" t="s">
        <v>975</v>
      </c>
      <c r="E75">
        <v>89.69</v>
      </c>
      <c r="F75">
        <v>3.51</v>
      </c>
      <c r="G75" s="129">
        <v>2185024</v>
      </c>
      <c r="H75">
        <v>0.58102179308328294</v>
      </c>
      <c r="I75">
        <v>2523985</v>
      </c>
      <c r="J75">
        <v>0</v>
      </c>
      <c r="K75">
        <v>0.71222096013771297</v>
      </c>
      <c r="L75" s="130">
        <v>355991.53619999997</v>
      </c>
      <c r="M75" s="129">
        <v>56709</v>
      </c>
      <c r="N75">
        <v>188</v>
      </c>
      <c r="O75">
        <v>62.276626999999998</v>
      </c>
      <c r="P75">
        <v>3</v>
      </c>
      <c r="Q75">
        <v>-48.757092</v>
      </c>
      <c r="R75">
        <v>15817.6</v>
      </c>
      <c r="S75">
        <v>2132.182425</v>
      </c>
      <c r="T75">
        <v>2554.2500788031398</v>
      </c>
      <c r="U75">
        <v>0.157887232843128</v>
      </c>
      <c r="V75">
        <v>0.14857811521450801</v>
      </c>
      <c r="W75">
        <v>5.8347605974662297E-3</v>
      </c>
      <c r="X75">
        <v>13203.9</v>
      </c>
      <c r="Y75">
        <v>141.69999999999999</v>
      </c>
      <c r="Z75">
        <v>73738.877911079704</v>
      </c>
      <c r="AA75">
        <v>15.965986394557801</v>
      </c>
      <c r="AB75">
        <v>15.047158962597001</v>
      </c>
      <c r="AC75">
        <v>20</v>
      </c>
      <c r="AD75">
        <v>106.60912125</v>
      </c>
      <c r="AE75">
        <v>0.37959999999999999</v>
      </c>
      <c r="AF75">
        <v>0.103972071973479</v>
      </c>
      <c r="AG75">
        <v>0.16949662473045499</v>
      </c>
      <c r="AH75">
        <v>0.27854834050254901</v>
      </c>
      <c r="AI75">
        <v>166.85485999163501</v>
      </c>
      <c r="AJ75">
        <v>10.6459505291414</v>
      </c>
      <c r="AK75">
        <v>1.4643154610487299</v>
      </c>
      <c r="AL75">
        <v>5.47618492544236</v>
      </c>
      <c r="AM75">
        <v>1.5</v>
      </c>
      <c r="AN75">
        <v>1.3398366426423201</v>
      </c>
      <c r="AO75">
        <v>206</v>
      </c>
      <c r="AP75">
        <v>3.82262996941896E-2</v>
      </c>
      <c r="AQ75">
        <v>6.03</v>
      </c>
      <c r="AR75">
        <v>5.2612144829730001</v>
      </c>
      <c r="AS75">
        <v>-15010.3400000001</v>
      </c>
      <c r="AT75">
        <v>0.50494689209760701</v>
      </c>
      <c r="AU75">
        <v>33725963.020000003</v>
      </c>
    </row>
    <row r="76" spans="1:47" ht="15" x14ac:dyDescent="0.25">
      <c r="A76" t="s">
        <v>1038</v>
      </c>
      <c r="B76" t="s">
        <v>130</v>
      </c>
      <c r="C76" t="s">
        <v>131</v>
      </c>
      <c r="D76" t="s">
        <v>963</v>
      </c>
      <c r="E76">
        <v>70.585999999999999</v>
      </c>
      <c r="F76">
        <v>-1.88</v>
      </c>
      <c r="G76" s="129">
        <v>1589483</v>
      </c>
      <c r="H76">
        <v>0.87402074304472399</v>
      </c>
      <c r="I76">
        <v>1180243</v>
      </c>
      <c r="J76">
        <v>0</v>
      </c>
      <c r="K76">
        <v>0.55797165175506402</v>
      </c>
      <c r="L76" s="130">
        <v>95864.711899999995</v>
      </c>
      <c r="M76" s="129">
        <v>31815</v>
      </c>
      <c r="N76">
        <v>21</v>
      </c>
      <c r="O76">
        <v>88.886474000000007</v>
      </c>
      <c r="P76">
        <v>0.99489799999999995</v>
      </c>
      <c r="Q76">
        <v>-304.70743599999997</v>
      </c>
      <c r="R76">
        <v>16656.599999999999</v>
      </c>
      <c r="S76">
        <v>1034.811661</v>
      </c>
      <c r="T76">
        <v>1468.9970687474599</v>
      </c>
      <c r="U76">
        <v>0.60664822465698898</v>
      </c>
      <c r="V76">
        <v>0.24645566204148101</v>
      </c>
      <c r="W76">
        <v>2.7391776753470502E-3</v>
      </c>
      <c r="X76">
        <v>11733.5</v>
      </c>
      <c r="Y76">
        <v>83.5</v>
      </c>
      <c r="Z76">
        <v>58523.808383233503</v>
      </c>
      <c r="AA76">
        <v>14.8333333333333</v>
      </c>
      <c r="AB76">
        <v>12.3929540239521</v>
      </c>
      <c r="AC76">
        <v>15</v>
      </c>
      <c r="AD76">
        <v>68.987444066666697</v>
      </c>
      <c r="AE76" t="s">
        <v>943</v>
      </c>
      <c r="AF76">
        <v>0.119641571713806</v>
      </c>
      <c r="AG76">
        <v>0.196479623370197</v>
      </c>
      <c r="AH76">
        <v>0.32215004611428999</v>
      </c>
      <c r="AI76">
        <v>269.91481689536198</v>
      </c>
      <c r="AJ76">
        <v>5.0889057359001297</v>
      </c>
      <c r="AK76">
        <v>1.1395398319436001</v>
      </c>
      <c r="AL76">
        <v>2.3888273644790199</v>
      </c>
      <c r="AM76">
        <v>1</v>
      </c>
      <c r="AN76">
        <v>1.06269103117196</v>
      </c>
      <c r="AO76">
        <v>6</v>
      </c>
      <c r="AP76">
        <v>0</v>
      </c>
      <c r="AQ76">
        <v>63.5</v>
      </c>
      <c r="AR76">
        <v>4.0001740238685404</v>
      </c>
      <c r="AS76">
        <v>78144.319999999905</v>
      </c>
      <c r="AT76">
        <v>0.67001456885291999</v>
      </c>
      <c r="AU76">
        <v>17236421.690000001</v>
      </c>
    </row>
    <row r="77" spans="1:47" ht="15" x14ac:dyDescent="0.25">
      <c r="A77" t="s">
        <v>1039</v>
      </c>
      <c r="B77" t="s">
        <v>343</v>
      </c>
      <c r="C77" t="s">
        <v>344</v>
      </c>
      <c r="D77" t="s">
        <v>963</v>
      </c>
      <c r="E77">
        <v>75.004000000000005</v>
      </c>
      <c r="F77">
        <v>-1.3</v>
      </c>
      <c r="G77" s="129">
        <v>-598168</v>
      </c>
      <c r="H77">
        <v>0.49790480860955399</v>
      </c>
      <c r="I77">
        <v>-598168</v>
      </c>
      <c r="J77">
        <v>5.8510195751459498E-3</v>
      </c>
      <c r="K77">
        <v>0.69271959049945497</v>
      </c>
      <c r="L77" s="130">
        <v>203158.3039</v>
      </c>
      <c r="M77" s="129">
        <v>35186</v>
      </c>
      <c r="N77">
        <v>30</v>
      </c>
      <c r="O77">
        <v>28.558890000000002</v>
      </c>
      <c r="P77">
        <v>0</v>
      </c>
      <c r="Q77">
        <v>-82.698431999999997</v>
      </c>
      <c r="R77">
        <v>19511.900000000001</v>
      </c>
      <c r="S77">
        <v>710.07672300000002</v>
      </c>
      <c r="T77">
        <v>872.04753924745</v>
      </c>
      <c r="U77">
        <v>0.43104415633689203</v>
      </c>
      <c r="V77">
        <v>0.17016727360037701</v>
      </c>
      <c r="W77">
        <v>1.4082985226935799E-3</v>
      </c>
      <c r="X77">
        <v>15887.8</v>
      </c>
      <c r="Y77">
        <v>60</v>
      </c>
      <c r="Z77">
        <v>56270.333333333299</v>
      </c>
      <c r="AA77">
        <v>12.533333333333299</v>
      </c>
      <c r="AB77">
        <v>11.83461205</v>
      </c>
      <c r="AC77">
        <v>15</v>
      </c>
      <c r="AD77">
        <v>47.338448200000002</v>
      </c>
      <c r="AE77">
        <v>0.29110000000000003</v>
      </c>
      <c r="AF77">
        <v>9.4473578682023204E-2</v>
      </c>
      <c r="AG77">
        <v>0.27754237057265502</v>
      </c>
      <c r="AH77">
        <v>0.37630398716475599</v>
      </c>
      <c r="AI77">
        <v>247.838007217707</v>
      </c>
      <c r="AJ77">
        <v>6.4522603759432702</v>
      </c>
      <c r="AK77">
        <v>0.87499045367760697</v>
      </c>
      <c r="AL77">
        <v>3.2105343099372701</v>
      </c>
      <c r="AM77">
        <v>0</v>
      </c>
      <c r="AN77">
        <v>1.37097955280074</v>
      </c>
      <c r="AO77">
        <v>157</v>
      </c>
      <c r="AP77">
        <v>2.3809523809523799E-3</v>
      </c>
      <c r="AQ77">
        <v>2.65</v>
      </c>
      <c r="AR77">
        <v>3.6290733839165701</v>
      </c>
      <c r="AS77">
        <v>-127320.15</v>
      </c>
      <c r="AT77">
        <v>0.49865503524375299</v>
      </c>
      <c r="AU77">
        <v>13854914.23</v>
      </c>
    </row>
    <row r="78" spans="1:47" ht="15" x14ac:dyDescent="0.25">
      <c r="A78" t="s">
        <v>1040</v>
      </c>
      <c r="B78" t="s">
        <v>132</v>
      </c>
      <c r="C78" t="s">
        <v>133</v>
      </c>
      <c r="D78" t="s">
        <v>965</v>
      </c>
      <c r="E78">
        <v>68.19</v>
      </c>
      <c r="F78">
        <v>-3.82</v>
      </c>
      <c r="G78" s="129">
        <v>2013218</v>
      </c>
      <c r="H78">
        <v>0.460026504974061</v>
      </c>
      <c r="I78">
        <v>1997946</v>
      </c>
      <c r="J78">
        <v>0</v>
      </c>
      <c r="K78">
        <v>0.73373472194729605</v>
      </c>
      <c r="L78" s="130">
        <v>154797.54620000001</v>
      </c>
      <c r="M78" s="129">
        <v>31383</v>
      </c>
      <c r="N78">
        <v>34</v>
      </c>
      <c r="O78">
        <v>51.388801999999998</v>
      </c>
      <c r="P78">
        <v>0</v>
      </c>
      <c r="Q78">
        <v>-205.43598700000001</v>
      </c>
      <c r="R78">
        <v>13358</v>
      </c>
      <c r="S78">
        <v>1868.8298050000001</v>
      </c>
      <c r="T78">
        <v>2561.5080232279302</v>
      </c>
      <c r="U78">
        <v>0.748756168836894</v>
      </c>
      <c r="V78">
        <v>0.207564621434321</v>
      </c>
      <c r="W78">
        <v>4.4351518676683296E-3</v>
      </c>
      <c r="X78">
        <v>9745.7999999999993</v>
      </c>
      <c r="Y78">
        <v>137.66999999999999</v>
      </c>
      <c r="Z78">
        <v>50880.918863949999</v>
      </c>
      <c r="AA78">
        <v>12.6408450704225</v>
      </c>
      <c r="AB78">
        <v>13.574706217767099</v>
      </c>
      <c r="AC78">
        <v>15.54</v>
      </c>
      <c r="AD78">
        <v>120.25931821106801</v>
      </c>
      <c r="AE78">
        <v>0.56940000000000002</v>
      </c>
      <c r="AF78">
        <v>9.9749784247867596E-2</v>
      </c>
      <c r="AG78">
        <v>0.20045594035009601</v>
      </c>
      <c r="AH78">
        <v>0.30353957921888902</v>
      </c>
      <c r="AI78">
        <v>225.54006730431001</v>
      </c>
      <c r="AJ78">
        <v>7.3439376648888697</v>
      </c>
      <c r="AK78">
        <v>1.4978782716799199</v>
      </c>
      <c r="AL78">
        <v>3.5292438599654599</v>
      </c>
      <c r="AM78">
        <v>4.9000000000000004</v>
      </c>
      <c r="AN78">
        <v>1.1693415585965601</v>
      </c>
      <c r="AO78">
        <v>77</v>
      </c>
      <c r="AP78">
        <v>2.9868578255674998E-2</v>
      </c>
      <c r="AQ78">
        <v>10.64</v>
      </c>
      <c r="AR78">
        <v>3.2616610358900799</v>
      </c>
      <c r="AS78">
        <v>69132.370000000097</v>
      </c>
      <c r="AT78">
        <v>0.54677115031468704</v>
      </c>
      <c r="AU78">
        <v>24963823.530000001</v>
      </c>
    </row>
    <row r="79" spans="1:47" ht="15" x14ac:dyDescent="0.25">
      <c r="A79" t="s">
        <v>1041</v>
      </c>
      <c r="B79" t="s">
        <v>134</v>
      </c>
      <c r="C79" t="s">
        <v>135</v>
      </c>
      <c r="D79" t="s">
        <v>963</v>
      </c>
      <c r="E79">
        <v>68.540000000000006</v>
      </c>
      <c r="F79">
        <v>0.96</v>
      </c>
      <c r="G79" s="129">
        <v>1149125</v>
      </c>
      <c r="H79">
        <v>0.32307077397980899</v>
      </c>
      <c r="I79">
        <v>1149125</v>
      </c>
      <c r="J79">
        <v>2.6490786029467198E-2</v>
      </c>
      <c r="K79">
        <v>0.65895209500701202</v>
      </c>
      <c r="L79" s="130">
        <v>55073.277600000001</v>
      </c>
      <c r="M79" s="129">
        <v>26508.5</v>
      </c>
      <c r="N79">
        <v>7</v>
      </c>
      <c r="O79">
        <v>56.492870000000003</v>
      </c>
      <c r="P79">
        <v>51</v>
      </c>
      <c r="Q79">
        <v>-122.23157399999999</v>
      </c>
      <c r="R79">
        <v>17551</v>
      </c>
      <c r="S79">
        <v>1110.640897</v>
      </c>
      <c r="T79">
        <v>1551.3200355773099</v>
      </c>
      <c r="U79">
        <v>0.99852028769655499</v>
      </c>
      <c r="V79">
        <v>0.15629830980373099</v>
      </c>
      <c r="W79">
        <v>9.5642538724197507E-2</v>
      </c>
      <c r="X79">
        <v>12565.3</v>
      </c>
      <c r="Y79">
        <v>91.3</v>
      </c>
      <c r="Z79">
        <v>52999.385542168697</v>
      </c>
      <c r="AA79">
        <v>10.085106382978701</v>
      </c>
      <c r="AB79">
        <v>12.164741478641799</v>
      </c>
      <c r="AC79">
        <v>12.25</v>
      </c>
      <c r="AD79">
        <v>90.664563020408195</v>
      </c>
      <c r="AE79">
        <v>0.39229999999999998</v>
      </c>
      <c r="AF79">
        <v>0.12743775928560599</v>
      </c>
      <c r="AG79">
        <v>0.136507113236395</v>
      </c>
      <c r="AH79">
        <v>0.26566384749546801</v>
      </c>
      <c r="AI79">
        <v>249.40554660666299</v>
      </c>
      <c r="AJ79">
        <v>11.2388239711191</v>
      </c>
      <c r="AK79">
        <v>2.1058848014440401</v>
      </c>
      <c r="AL79">
        <v>5.1808768953068602</v>
      </c>
      <c r="AM79">
        <v>0.5</v>
      </c>
      <c r="AN79">
        <v>1.2482257271327</v>
      </c>
      <c r="AO79">
        <v>4</v>
      </c>
      <c r="AP79">
        <v>3.8321167883211701E-2</v>
      </c>
      <c r="AQ79">
        <v>128.25</v>
      </c>
      <c r="AR79">
        <v>3.5628970322195999</v>
      </c>
      <c r="AS79">
        <v>183799.05</v>
      </c>
      <c r="AT79">
        <v>0.65234606809389095</v>
      </c>
      <c r="AU79">
        <v>19492836.149999999</v>
      </c>
    </row>
    <row r="80" spans="1:47" ht="15" x14ac:dyDescent="0.25">
      <c r="A80" t="s">
        <v>1042</v>
      </c>
      <c r="B80" t="s">
        <v>486</v>
      </c>
      <c r="C80" t="s">
        <v>121</v>
      </c>
      <c r="D80" t="s">
        <v>975</v>
      </c>
      <c r="E80">
        <v>85.122</v>
      </c>
      <c r="F80">
        <v>6.77</v>
      </c>
      <c r="G80" s="129">
        <v>-9836152</v>
      </c>
      <c r="H80">
        <v>0.60744923607805301</v>
      </c>
      <c r="I80">
        <v>-9836152</v>
      </c>
      <c r="J80">
        <v>2.1164874353295199E-2</v>
      </c>
      <c r="K80">
        <v>0.66815034148447405</v>
      </c>
      <c r="L80" s="130">
        <v>160471.9742</v>
      </c>
      <c r="M80" s="129">
        <v>48352</v>
      </c>
      <c r="N80">
        <v>122</v>
      </c>
      <c r="O80">
        <v>141.68222299999999</v>
      </c>
      <c r="P80">
        <v>2</v>
      </c>
      <c r="Q80">
        <v>27.633562000000001</v>
      </c>
      <c r="R80">
        <v>14061.9</v>
      </c>
      <c r="S80">
        <v>3709.4999870000001</v>
      </c>
      <c r="T80">
        <v>4837.6126537083201</v>
      </c>
      <c r="U80">
        <v>0.38851418467466903</v>
      </c>
      <c r="V80">
        <v>0.16674298050078401</v>
      </c>
      <c r="W80">
        <v>5.9665948450103097E-2</v>
      </c>
      <c r="X80">
        <v>10782.7</v>
      </c>
      <c r="Y80">
        <v>282.12</v>
      </c>
      <c r="Z80">
        <v>58761.6465333901</v>
      </c>
      <c r="AA80">
        <v>11.7781456953642</v>
      </c>
      <c r="AB80">
        <v>13.148660098539599</v>
      </c>
      <c r="AC80">
        <v>31</v>
      </c>
      <c r="AD80">
        <v>119.66128990322601</v>
      </c>
      <c r="AE80">
        <v>0.31630000000000003</v>
      </c>
      <c r="AF80">
        <v>0.124206876442121</v>
      </c>
      <c r="AG80">
        <v>0.14827798910086301</v>
      </c>
      <c r="AH80">
        <v>0.27738508395804601</v>
      </c>
      <c r="AI80">
        <v>0</v>
      </c>
      <c r="AJ80" t="s">
        <v>943</v>
      </c>
      <c r="AK80" t="s">
        <v>943</v>
      </c>
      <c r="AL80" t="s">
        <v>943</v>
      </c>
      <c r="AM80">
        <v>0.5</v>
      </c>
      <c r="AN80">
        <v>1.0585286326801799</v>
      </c>
      <c r="AO80">
        <v>32</v>
      </c>
      <c r="AP80">
        <v>2.8118811881188099E-2</v>
      </c>
      <c r="AQ80">
        <v>72.63</v>
      </c>
      <c r="AR80">
        <v>4.6122317770222798</v>
      </c>
      <c r="AS80">
        <v>-99897.47</v>
      </c>
      <c r="AT80">
        <v>0.44964730354820898</v>
      </c>
      <c r="AU80">
        <v>52162675.810000002</v>
      </c>
    </row>
    <row r="81" spans="1:47" ht="15" x14ac:dyDescent="0.25">
      <c r="A81" t="s">
        <v>1043</v>
      </c>
      <c r="B81" t="s">
        <v>585</v>
      </c>
      <c r="C81" t="s">
        <v>135</v>
      </c>
      <c r="D81" t="s">
        <v>975</v>
      </c>
      <c r="E81">
        <v>102.83499999999999</v>
      </c>
      <c r="F81">
        <v>3.29</v>
      </c>
      <c r="G81" s="129">
        <v>-624830</v>
      </c>
      <c r="H81">
        <v>0.58572995864316901</v>
      </c>
      <c r="I81">
        <v>-167777</v>
      </c>
      <c r="J81">
        <v>0</v>
      </c>
      <c r="K81">
        <v>0.859586828272767</v>
      </c>
      <c r="L81" s="130">
        <v>263753.5527</v>
      </c>
      <c r="M81" s="129">
        <v>50393</v>
      </c>
      <c r="N81">
        <v>61</v>
      </c>
      <c r="O81">
        <v>18.371411999999999</v>
      </c>
      <c r="P81">
        <v>0</v>
      </c>
      <c r="Q81">
        <v>-131.425543</v>
      </c>
      <c r="R81">
        <v>13038.5</v>
      </c>
      <c r="S81">
        <v>2441.9337599999999</v>
      </c>
      <c r="T81">
        <v>2750.5423455187001</v>
      </c>
      <c r="U81">
        <v>0.105609689838597</v>
      </c>
      <c r="V81">
        <v>9.9762638115130503E-2</v>
      </c>
      <c r="W81">
        <v>7.1111761033190403E-3</v>
      </c>
      <c r="X81">
        <v>11575.6</v>
      </c>
      <c r="Y81">
        <v>157.25</v>
      </c>
      <c r="Z81">
        <v>74244.262321144706</v>
      </c>
      <c r="AA81">
        <v>17.875776397515502</v>
      </c>
      <c r="AB81">
        <v>15.5289905246423</v>
      </c>
      <c r="AC81">
        <v>10.62</v>
      </c>
      <c r="AD81">
        <v>229.937265536723</v>
      </c>
      <c r="AE81">
        <v>0.3543</v>
      </c>
      <c r="AF81">
        <v>0.119683971474076</v>
      </c>
      <c r="AG81">
        <v>0.150052771866451</v>
      </c>
      <c r="AH81">
        <v>0.27274666703241501</v>
      </c>
      <c r="AI81">
        <v>176.27259471608301</v>
      </c>
      <c r="AJ81">
        <v>6.8910145523480297</v>
      </c>
      <c r="AK81">
        <v>1.3475612736557001</v>
      </c>
      <c r="AL81">
        <v>3.0532978585002502</v>
      </c>
      <c r="AM81">
        <v>1</v>
      </c>
      <c r="AN81">
        <v>0.814865139800239</v>
      </c>
      <c r="AO81">
        <v>30</v>
      </c>
      <c r="AP81">
        <v>9.2063492063492097E-2</v>
      </c>
      <c r="AQ81">
        <v>50.4</v>
      </c>
      <c r="AR81">
        <v>4.8627330841753</v>
      </c>
      <c r="AS81">
        <v>263819.27</v>
      </c>
      <c r="AT81">
        <v>0.43098357153362499</v>
      </c>
      <c r="AU81">
        <v>31839053.52</v>
      </c>
    </row>
    <row r="82" spans="1:47" ht="15" x14ac:dyDescent="0.25">
      <c r="A82" t="s">
        <v>1044</v>
      </c>
      <c r="B82" t="s">
        <v>136</v>
      </c>
      <c r="C82" t="s">
        <v>99</v>
      </c>
      <c r="D82" t="s">
        <v>965</v>
      </c>
      <c r="E82">
        <v>53.338000000000001</v>
      </c>
      <c r="F82">
        <v>-9.19</v>
      </c>
      <c r="G82" s="129">
        <v>8173598</v>
      </c>
      <c r="H82">
        <v>0.24237832535359599</v>
      </c>
      <c r="I82">
        <v>7991974</v>
      </c>
      <c r="J82">
        <v>0</v>
      </c>
      <c r="K82">
        <v>0.75380589544762699</v>
      </c>
      <c r="L82" s="130">
        <v>76084.91</v>
      </c>
      <c r="M82" s="129">
        <v>25270.5</v>
      </c>
      <c r="N82">
        <v>135</v>
      </c>
      <c r="O82">
        <v>1209.463379</v>
      </c>
      <c r="P82">
        <v>873.815923</v>
      </c>
      <c r="Q82">
        <v>-313.06986000000001</v>
      </c>
      <c r="R82">
        <v>19730.900000000001</v>
      </c>
      <c r="S82">
        <v>7732.7470439999997</v>
      </c>
      <c r="T82">
        <v>10944.834510761901</v>
      </c>
      <c r="U82">
        <v>1</v>
      </c>
      <c r="V82">
        <v>0.162286556751358</v>
      </c>
      <c r="W82">
        <v>5.0044652669747898E-2</v>
      </c>
      <c r="X82">
        <v>13940.3</v>
      </c>
      <c r="Y82">
        <v>575.53</v>
      </c>
      <c r="Z82">
        <v>71544.150000868802</v>
      </c>
      <c r="AA82">
        <v>15.367986798679899</v>
      </c>
      <c r="AB82">
        <v>13.435871360311401</v>
      </c>
      <c r="AC82">
        <v>95.5</v>
      </c>
      <c r="AD82">
        <v>80.971173235602095</v>
      </c>
      <c r="AE82">
        <v>0.48089999999999999</v>
      </c>
      <c r="AF82">
        <v>0.121007459700295</v>
      </c>
      <c r="AG82">
        <v>0.16983964560347301</v>
      </c>
      <c r="AH82">
        <v>0.29702994938747501</v>
      </c>
      <c r="AI82">
        <v>233.101767036154</v>
      </c>
      <c r="AJ82">
        <v>7.1145001461844704</v>
      </c>
      <c r="AK82">
        <v>1.41137026169517</v>
      </c>
      <c r="AL82">
        <v>4.4492071087263003</v>
      </c>
      <c r="AM82">
        <v>2.5</v>
      </c>
      <c r="AN82">
        <v>0.84627745892065298</v>
      </c>
      <c r="AO82">
        <v>17</v>
      </c>
      <c r="AP82">
        <v>0.20953630796150499</v>
      </c>
      <c r="AQ82">
        <v>249.12</v>
      </c>
      <c r="AR82">
        <v>3.7667350504030801</v>
      </c>
      <c r="AS82">
        <v>-455331.13</v>
      </c>
      <c r="AT82">
        <v>0.66532414729966904</v>
      </c>
      <c r="AU82">
        <v>152574308.09</v>
      </c>
    </row>
    <row r="83" spans="1:47" ht="15" x14ac:dyDescent="0.25">
      <c r="A83" t="s">
        <v>1045</v>
      </c>
      <c r="B83" t="s">
        <v>706</v>
      </c>
      <c r="C83" t="s">
        <v>99</v>
      </c>
      <c r="D83" t="s">
        <v>965</v>
      </c>
      <c r="E83">
        <v>79.64</v>
      </c>
      <c r="F83">
        <v>-5.72</v>
      </c>
      <c r="G83" s="129">
        <v>1310838</v>
      </c>
      <c r="H83">
        <v>0.48656611682537299</v>
      </c>
      <c r="I83">
        <v>1310838</v>
      </c>
      <c r="J83">
        <v>1.3737415904642499E-2</v>
      </c>
      <c r="K83">
        <v>0.74347177285240196</v>
      </c>
      <c r="L83" s="130">
        <v>256930.42019999999</v>
      </c>
      <c r="M83" s="129">
        <v>34902.5</v>
      </c>
      <c r="N83">
        <v>59</v>
      </c>
      <c r="O83">
        <v>51.696604000000001</v>
      </c>
      <c r="P83">
        <v>0</v>
      </c>
      <c r="Q83">
        <v>-23.931887</v>
      </c>
      <c r="R83">
        <v>16321.2</v>
      </c>
      <c r="S83">
        <v>1857.103278</v>
      </c>
      <c r="T83">
        <v>2432.6294181764401</v>
      </c>
      <c r="U83">
        <v>0.78990766662143597</v>
      </c>
      <c r="V83">
        <v>0.157804508490023</v>
      </c>
      <c r="W83">
        <v>3.8683411337988101E-3</v>
      </c>
      <c r="X83">
        <v>12459.8</v>
      </c>
      <c r="Y83">
        <v>127.65</v>
      </c>
      <c r="Z83">
        <v>75888.635566000798</v>
      </c>
      <c r="AA83">
        <v>16.399999999999999</v>
      </c>
      <c r="AB83">
        <v>14.5484001410106</v>
      </c>
      <c r="AC83">
        <v>15</v>
      </c>
      <c r="AD83">
        <v>123.8068852</v>
      </c>
      <c r="AE83">
        <v>0.2024</v>
      </c>
      <c r="AF83">
        <v>0.109966317108323</v>
      </c>
      <c r="AG83">
        <v>0.16798419094105299</v>
      </c>
      <c r="AH83">
        <v>0.28013110006684899</v>
      </c>
      <c r="AI83">
        <v>193.634895947882</v>
      </c>
      <c r="AJ83">
        <v>6.2346768353726398</v>
      </c>
      <c r="AK83">
        <v>1.2543933537263601</v>
      </c>
      <c r="AL83">
        <v>3.66438729143493</v>
      </c>
      <c r="AM83">
        <v>1.9</v>
      </c>
      <c r="AN83">
        <v>0.96796374235674598</v>
      </c>
      <c r="AO83">
        <v>36</v>
      </c>
      <c r="AP83">
        <v>2.85442435775452E-2</v>
      </c>
      <c r="AQ83">
        <v>28.08</v>
      </c>
      <c r="AR83">
        <v>3.71877243548867</v>
      </c>
      <c r="AS83">
        <v>-73801.590000000098</v>
      </c>
      <c r="AT83">
        <v>0.64729841050875603</v>
      </c>
      <c r="AU83">
        <v>30310170.550000001</v>
      </c>
    </row>
    <row r="84" spans="1:47" ht="15" x14ac:dyDescent="0.25">
      <c r="A84" t="s">
        <v>1046</v>
      </c>
      <c r="B84" t="s">
        <v>502</v>
      </c>
      <c r="C84" t="s">
        <v>501</v>
      </c>
      <c r="D84" t="s">
        <v>963</v>
      </c>
      <c r="E84">
        <v>83.248000000000005</v>
      </c>
      <c r="F84">
        <v>-1.94</v>
      </c>
      <c r="G84" s="129">
        <v>1430879</v>
      </c>
      <c r="H84">
        <v>0.36361130104203698</v>
      </c>
      <c r="I84">
        <v>1430879</v>
      </c>
      <c r="J84">
        <v>6.1356744978985998E-3</v>
      </c>
      <c r="K84">
        <v>0.62071536799496796</v>
      </c>
      <c r="L84" s="130">
        <v>398594.1005</v>
      </c>
      <c r="M84" s="129">
        <v>23939</v>
      </c>
      <c r="N84">
        <v>115</v>
      </c>
      <c r="O84">
        <v>13.882857</v>
      </c>
      <c r="P84">
        <v>0</v>
      </c>
      <c r="Q84">
        <v>-34.991708000000003</v>
      </c>
      <c r="R84">
        <v>19213.2</v>
      </c>
      <c r="S84">
        <v>753.90721799999994</v>
      </c>
      <c r="T84">
        <v>925.15340681368195</v>
      </c>
      <c r="U84">
        <v>0.32443767105569699</v>
      </c>
      <c r="V84">
        <v>0.172391470590748</v>
      </c>
      <c r="W84">
        <v>3.2686121596464099E-2</v>
      </c>
      <c r="X84">
        <v>15656.8</v>
      </c>
      <c r="Y84">
        <v>62</v>
      </c>
      <c r="Z84">
        <v>58098.480322580603</v>
      </c>
      <c r="AA84">
        <v>13.6716417910448</v>
      </c>
      <c r="AB84">
        <v>12.1597938387097</v>
      </c>
      <c r="AC84">
        <v>9.5500000000000007</v>
      </c>
      <c r="AD84">
        <v>78.943164188481703</v>
      </c>
      <c r="AE84">
        <v>0.43020000000000003</v>
      </c>
      <c r="AF84">
        <v>8.56859577129888E-2</v>
      </c>
      <c r="AG84">
        <v>0.23076564914502701</v>
      </c>
      <c r="AH84">
        <v>0.318448636259965</v>
      </c>
      <c r="AI84">
        <v>281.78003198266202</v>
      </c>
      <c r="AJ84">
        <v>8.1224175281025808</v>
      </c>
      <c r="AK84">
        <v>1.1097291419533399</v>
      </c>
      <c r="AL84">
        <v>2.8053600143101902</v>
      </c>
      <c r="AM84">
        <v>1</v>
      </c>
      <c r="AN84">
        <v>1.3788870868191201</v>
      </c>
      <c r="AO84">
        <v>79</v>
      </c>
      <c r="AP84">
        <v>3.3834586466165398E-2</v>
      </c>
      <c r="AQ84">
        <v>6.37</v>
      </c>
      <c r="AR84">
        <v>7.4111171481392599</v>
      </c>
      <c r="AS84">
        <v>-203084.65</v>
      </c>
      <c r="AT84">
        <v>0.36004283074643401</v>
      </c>
      <c r="AU84">
        <v>14484973.949999999</v>
      </c>
    </row>
    <row r="85" spans="1:47" ht="15" x14ac:dyDescent="0.25">
      <c r="A85" t="s">
        <v>1047</v>
      </c>
      <c r="B85" t="s">
        <v>626</v>
      </c>
      <c r="C85" t="s">
        <v>378</v>
      </c>
      <c r="D85" t="s">
        <v>963</v>
      </c>
      <c r="E85">
        <v>79.183999999999997</v>
      </c>
      <c r="F85">
        <v>-0.85</v>
      </c>
      <c r="G85" s="129">
        <v>324069</v>
      </c>
      <c r="H85">
        <v>0.235782218875837</v>
      </c>
      <c r="I85">
        <v>176605</v>
      </c>
      <c r="J85">
        <v>0</v>
      </c>
      <c r="K85">
        <v>0.77099724733113995</v>
      </c>
      <c r="L85" s="130">
        <v>146664.18659999999</v>
      </c>
      <c r="M85" s="129">
        <v>39496</v>
      </c>
      <c r="N85">
        <v>50</v>
      </c>
      <c r="O85">
        <v>49.661631999999997</v>
      </c>
      <c r="P85">
        <v>4</v>
      </c>
      <c r="Q85">
        <v>-8.050414</v>
      </c>
      <c r="R85">
        <v>15411.2</v>
      </c>
      <c r="S85">
        <v>993.05466000000001</v>
      </c>
      <c r="T85">
        <v>1294.17744955785</v>
      </c>
      <c r="U85">
        <v>0.42732330967562199</v>
      </c>
      <c r="V85">
        <v>0.21224812841621399</v>
      </c>
      <c r="W85">
        <v>0</v>
      </c>
      <c r="X85">
        <v>11825.4</v>
      </c>
      <c r="Y85">
        <v>69.95</v>
      </c>
      <c r="Z85">
        <v>57163.524803430999</v>
      </c>
      <c r="AA85">
        <v>12.475609756097599</v>
      </c>
      <c r="AB85">
        <v>14.1966355968549</v>
      </c>
      <c r="AC85">
        <v>11.91</v>
      </c>
      <c r="AD85">
        <v>83.379904282115902</v>
      </c>
      <c r="AE85">
        <v>0.25309999999999999</v>
      </c>
      <c r="AF85">
        <v>0.106932961919795</v>
      </c>
      <c r="AG85">
        <v>0.170756762365909</v>
      </c>
      <c r="AH85">
        <v>0.28065292100863198</v>
      </c>
      <c r="AI85">
        <v>140.49176306166299</v>
      </c>
      <c r="AJ85">
        <v>10.761343788526</v>
      </c>
      <c r="AK85">
        <v>2.7590155251010602</v>
      </c>
      <c r="AL85">
        <v>5.6438332521001202</v>
      </c>
      <c r="AM85">
        <v>1</v>
      </c>
      <c r="AN85">
        <v>1.7189922768921</v>
      </c>
      <c r="AO85">
        <v>71</v>
      </c>
      <c r="AP85">
        <v>9.8253275109170299E-2</v>
      </c>
      <c r="AQ85">
        <v>6.06</v>
      </c>
      <c r="AR85">
        <v>4.00671001516013</v>
      </c>
      <c r="AS85">
        <v>-7819.9199999999801</v>
      </c>
      <c r="AT85">
        <v>0.49307457053773901</v>
      </c>
      <c r="AU85">
        <v>15304198.74</v>
      </c>
    </row>
    <row r="86" spans="1:47" ht="15" x14ac:dyDescent="0.25">
      <c r="A86" t="s">
        <v>1048</v>
      </c>
      <c r="B86" t="s">
        <v>345</v>
      </c>
      <c r="C86" t="s">
        <v>346</v>
      </c>
      <c r="D86" t="s">
        <v>963</v>
      </c>
      <c r="E86">
        <v>84.17</v>
      </c>
      <c r="F86">
        <v>0.73</v>
      </c>
      <c r="G86" s="129">
        <v>-335353</v>
      </c>
      <c r="H86">
        <v>0.393842357171381</v>
      </c>
      <c r="I86">
        <v>-137113</v>
      </c>
      <c r="J86">
        <v>1.0323048144521001E-2</v>
      </c>
      <c r="K86">
        <v>0.78036976770410604</v>
      </c>
      <c r="L86" s="130">
        <v>146369.6783</v>
      </c>
      <c r="M86" s="129">
        <v>39476</v>
      </c>
      <c r="N86">
        <v>17</v>
      </c>
      <c r="O86">
        <v>18.097556000000001</v>
      </c>
      <c r="P86">
        <v>0</v>
      </c>
      <c r="Q86">
        <v>53.629485000000003</v>
      </c>
      <c r="R86">
        <v>13601.1</v>
      </c>
      <c r="S86">
        <v>814.90574700000002</v>
      </c>
      <c r="T86">
        <v>984.44092571835995</v>
      </c>
      <c r="U86">
        <v>0.30299969279760203</v>
      </c>
      <c r="V86">
        <v>0.15861684921949601</v>
      </c>
      <c r="W86">
        <v>3.5811601657534998E-3</v>
      </c>
      <c r="X86">
        <v>11258.8</v>
      </c>
      <c r="Y86">
        <v>59.74</v>
      </c>
      <c r="Z86">
        <v>64725.527284901204</v>
      </c>
      <c r="AA86">
        <v>17.75</v>
      </c>
      <c r="AB86">
        <v>13.640872899230001</v>
      </c>
      <c r="AC86">
        <v>8</v>
      </c>
      <c r="AD86">
        <v>101.863218375</v>
      </c>
      <c r="AE86">
        <v>0.2024</v>
      </c>
      <c r="AF86">
        <v>0.116392234604708</v>
      </c>
      <c r="AG86">
        <v>0.20010833050695401</v>
      </c>
      <c r="AH86">
        <v>0.31863951052827699</v>
      </c>
      <c r="AI86">
        <v>177.19840672568</v>
      </c>
      <c r="AJ86">
        <v>7.15275429362881</v>
      </c>
      <c r="AK86">
        <v>1.4977552631578901</v>
      </c>
      <c r="AL86">
        <v>3.25403379501385</v>
      </c>
      <c r="AM86">
        <v>0.5</v>
      </c>
      <c r="AN86">
        <v>0.86460584158148801</v>
      </c>
      <c r="AO86">
        <v>50</v>
      </c>
      <c r="AP86">
        <v>0.12903225806451599</v>
      </c>
      <c r="AQ86">
        <v>3.62</v>
      </c>
      <c r="AR86">
        <v>4.6667574516244104</v>
      </c>
      <c r="AS86">
        <v>36161.03</v>
      </c>
      <c r="AT86">
        <v>0.48820233548909903</v>
      </c>
      <c r="AU86">
        <v>11083636.210000001</v>
      </c>
    </row>
    <row r="87" spans="1:47" ht="15" x14ac:dyDescent="0.25">
      <c r="A87" t="s">
        <v>1049</v>
      </c>
      <c r="B87" t="s">
        <v>755</v>
      </c>
      <c r="C87" t="s">
        <v>182</v>
      </c>
      <c r="D87" t="s">
        <v>965</v>
      </c>
      <c r="E87">
        <v>84.179000000000002</v>
      </c>
      <c r="F87">
        <v>-2.08</v>
      </c>
      <c r="G87" s="129">
        <v>1037601</v>
      </c>
      <c r="H87">
        <v>0.47887155128596398</v>
      </c>
      <c r="I87">
        <v>1058592</v>
      </c>
      <c r="J87">
        <v>0</v>
      </c>
      <c r="K87">
        <v>0.79284421946459105</v>
      </c>
      <c r="L87" s="130">
        <v>139401.09570000001</v>
      </c>
      <c r="M87" s="129">
        <v>42464</v>
      </c>
      <c r="N87">
        <v>69</v>
      </c>
      <c r="O87">
        <v>50.698554000000001</v>
      </c>
      <c r="P87">
        <v>0</v>
      </c>
      <c r="Q87">
        <v>29.321238000000001</v>
      </c>
      <c r="R87">
        <v>14993.1</v>
      </c>
      <c r="S87">
        <v>1523.8260210000001</v>
      </c>
      <c r="T87">
        <v>1801.2310685381699</v>
      </c>
      <c r="U87">
        <v>0.34771284890665299</v>
      </c>
      <c r="V87">
        <v>0.124848621416211</v>
      </c>
      <c r="W87">
        <v>1.8851121849953001E-3</v>
      </c>
      <c r="X87">
        <v>12684</v>
      </c>
      <c r="Y87">
        <v>95.81</v>
      </c>
      <c r="Z87">
        <v>68882.509863271101</v>
      </c>
      <c r="AA87">
        <v>16.159292035398199</v>
      </c>
      <c r="AB87">
        <v>15.9046657029538</v>
      </c>
      <c r="AC87">
        <v>10</v>
      </c>
      <c r="AD87">
        <v>152.38260210000001</v>
      </c>
      <c r="AE87">
        <v>0.2278</v>
      </c>
      <c r="AF87">
        <v>9.7883861407616499E-2</v>
      </c>
      <c r="AG87">
        <v>0.21997891216948301</v>
      </c>
      <c r="AH87">
        <v>0.33077946834965699</v>
      </c>
      <c r="AI87">
        <v>138.467250914598</v>
      </c>
      <c r="AJ87">
        <v>10.7679562085308</v>
      </c>
      <c r="AK87">
        <v>1.40912412322275</v>
      </c>
      <c r="AL87">
        <v>4.5977359715639796</v>
      </c>
      <c r="AM87">
        <v>2</v>
      </c>
      <c r="AN87">
        <v>0.93149198354807095</v>
      </c>
      <c r="AO87">
        <v>11</v>
      </c>
      <c r="AP87">
        <v>0</v>
      </c>
      <c r="AQ87">
        <v>91.45</v>
      </c>
      <c r="AR87">
        <v>3.9496040383748299</v>
      </c>
      <c r="AS87">
        <v>152909.29</v>
      </c>
      <c r="AT87">
        <v>0.50776794026146899</v>
      </c>
      <c r="AU87">
        <v>22846845</v>
      </c>
    </row>
    <row r="88" spans="1:47" ht="15" x14ac:dyDescent="0.25">
      <c r="A88" t="s">
        <v>1050</v>
      </c>
      <c r="B88" t="s">
        <v>347</v>
      </c>
      <c r="C88" t="s">
        <v>348</v>
      </c>
      <c r="D88" t="s">
        <v>963</v>
      </c>
      <c r="E88">
        <v>83.450999999999993</v>
      </c>
      <c r="F88">
        <v>0.87</v>
      </c>
      <c r="G88" s="129">
        <v>1822821</v>
      </c>
      <c r="H88">
        <v>0.57855507492205005</v>
      </c>
      <c r="I88">
        <v>1481355</v>
      </c>
      <c r="J88">
        <v>0</v>
      </c>
      <c r="K88">
        <v>0.76111707286171104</v>
      </c>
      <c r="L88" s="130">
        <v>325981.18089999998</v>
      </c>
      <c r="M88" s="129">
        <v>35332</v>
      </c>
      <c r="N88">
        <v>104</v>
      </c>
      <c r="O88">
        <v>39.731509000000003</v>
      </c>
      <c r="P88">
        <v>0</v>
      </c>
      <c r="Q88">
        <v>-105.224249</v>
      </c>
      <c r="R88">
        <v>15099.3</v>
      </c>
      <c r="S88">
        <v>1823.171818</v>
      </c>
      <c r="T88">
        <v>2196.4549311852502</v>
      </c>
      <c r="U88">
        <v>0.47154044918436799</v>
      </c>
      <c r="V88">
        <v>0.154355476111248</v>
      </c>
      <c r="W88">
        <v>9.81869170160681E-3</v>
      </c>
      <c r="X88">
        <v>12533.2</v>
      </c>
      <c r="Y88">
        <v>116.19</v>
      </c>
      <c r="Z88">
        <v>68179.393665547803</v>
      </c>
      <c r="AA88">
        <v>15.6694915254237</v>
      </c>
      <c r="AB88">
        <v>15.691297168430999</v>
      </c>
      <c r="AC88">
        <v>28.5</v>
      </c>
      <c r="AD88">
        <v>63.970940982456099</v>
      </c>
      <c r="AE88">
        <v>0.25309999999999999</v>
      </c>
      <c r="AF88">
        <v>9.6285200609299806E-2</v>
      </c>
      <c r="AG88">
        <v>0.239960514989389</v>
      </c>
      <c r="AH88">
        <v>0.33970438289125798</v>
      </c>
      <c r="AI88">
        <v>205.992653183936</v>
      </c>
      <c r="AJ88">
        <v>6.5669637607839002</v>
      </c>
      <c r="AK88">
        <v>1.0852704494621399</v>
      </c>
      <c r="AL88">
        <v>3.41080285440409</v>
      </c>
      <c r="AM88">
        <v>2</v>
      </c>
      <c r="AN88">
        <v>2.10183597616337</v>
      </c>
      <c r="AO88">
        <v>289</v>
      </c>
      <c r="AP88">
        <v>5.5504162812210897E-3</v>
      </c>
      <c r="AQ88">
        <v>3.73</v>
      </c>
      <c r="AR88">
        <v>4.1040547701237902</v>
      </c>
      <c r="AS88">
        <v>-59190.640000000101</v>
      </c>
      <c r="AT88">
        <v>0.58797408296587494</v>
      </c>
      <c r="AU88">
        <v>27528558</v>
      </c>
    </row>
    <row r="89" spans="1:47" ht="15" x14ac:dyDescent="0.25">
      <c r="A89" t="s">
        <v>1051</v>
      </c>
      <c r="B89" t="s">
        <v>507</v>
      </c>
      <c r="C89" t="s">
        <v>175</v>
      </c>
      <c r="D89" t="s">
        <v>965</v>
      </c>
      <c r="E89">
        <v>95.691000000000003</v>
      </c>
      <c r="F89">
        <v>-2.91</v>
      </c>
      <c r="G89" s="129">
        <v>647979</v>
      </c>
      <c r="H89">
        <v>0.63368446579944204</v>
      </c>
      <c r="I89">
        <v>649851</v>
      </c>
      <c r="J89">
        <v>0</v>
      </c>
      <c r="K89">
        <v>0.73830364874669396</v>
      </c>
      <c r="L89" s="130">
        <v>226252.9932</v>
      </c>
      <c r="M89" s="129">
        <v>40478.5</v>
      </c>
      <c r="N89">
        <v>164</v>
      </c>
      <c r="O89">
        <v>1.986847</v>
      </c>
      <c r="P89">
        <v>0</v>
      </c>
      <c r="Q89">
        <v>54.949325000000002</v>
      </c>
      <c r="R89">
        <v>13989.4</v>
      </c>
      <c r="S89">
        <v>549.01824699999997</v>
      </c>
      <c r="T89">
        <v>642.48831303152701</v>
      </c>
      <c r="U89">
        <v>0.19578818843884399</v>
      </c>
      <c r="V89">
        <v>0.13943540750841399</v>
      </c>
      <c r="W89">
        <v>1.2568992083062801E-2</v>
      </c>
      <c r="X89">
        <v>11954.2</v>
      </c>
      <c r="Y89">
        <v>35.020000000000003</v>
      </c>
      <c r="Z89">
        <v>67185.557966876106</v>
      </c>
      <c r="AA89">
        <v>17.021276595744698</v>
      </c>
      <c r="AB89">
        <v>15.677277184466</v>
      </c>
      <c r="AC89">
        <v>1.72</v>
      </c>
      <c r="AD89">
        <v>319.19665523255799</v>
      </c>
      <c r="AE89">
        <v>0.32900000000000001</v>
      </c>
      <c r="AF89">
        <v>0.121443802540125</v>
      </c>
      <c r="AG89">
        <v>0.12235744827061699</v>
      </c>
      <c r="AH89">
        <v>0.24924922205168101</v>
      </c>
      <c r="AI89">
        <v>191.69308228839299</v>
      </c>
      <c r="AJ89">
        <v>7.31234381384035</v>
      </c>
      <c r="AK89">
        <v>0.96473969765209999</v>
      </c>
      <c r="AL89">
        <v>2.7178577197533298</v>
      </c>
      <c r="AM89">
        <v>3</v>
      </c>
      <c r="AN89">
        <v>0.90929958215987094</v>
      </c>
      <c r="AO89">
        <v>49</v>
      </c>
      <c r="AP89">
        <v>1.1695906432748499E-2</v>
      </c>
      <c r="AQ89">
        <v>3.22</v>
      </c>
      <c r="AR89">
        <v>4.7013315400134497</v>
      </c>
      <c r="AS89">
        <v>22496.69</v>
      </c>
      <c r="AT89">
        <v>0.413991502342342</v>
      </c>
      <c r="AU89">
        <v>7680423.7999999998</v>
      </c>
    </row>
    <row r="90" spans="1:47" ht="15" x14ac:dyDescent="0.25">
      <c r="A90" t="s">
        <v>1052</v>
      </c>
      <c r="B90" t="s">
        <v>137</v>
      </c>
      <c r="C90" t="s">
        <v>138</v>
      </c>
      <c r="D90" t="s">
        <v>965</v>
      </c>
      <c r="E90">
        <v>84.971999999999994</v>
      </c>
      <c r="F90">
        <v>-5.57</v>
      </c>
      <c r="G90" s="129">
        <v>-831820</v>
      </c>
      <c r="H90">
        <v>0.20738620944831901</v>
      </c>
      <c r="I90">
        <v>-81820</v>
      </c>
      <c r="J90">
        <v>0</v>
      </c>
      <c r="K90">
        <v>0.78706958273555305</v>
      </c>
      <c r="L90" s="130">
        <v>175301.99830000001</v>
      </c>
      <c r="M90" s="129">
        <v>37760</v>
      </c>
      <c r="N90">
        <v>121</v>
      </c>
      <c r="O90">
        <v>53.815592000000002</v>
      </c>
      <c r="P90">
        <v>0</v>
      </c>
      <c r="Q90">
        <v>-256.39762999999999</v>
      </c>
      <c r="R90">
        <v>13269.1</v>
      </c>
      <c r="S90">
        <v>2675.649386</v>
      </c>
      <c r="T90">
        <v>3322.0173699481302</v>
      </c>
      <c r="U90">
        <v>0.47126110790063003</v>
      </c>
      <c r="V90">
        <v>0.17788848736700699</v>
      </c>
      <c r="W90">
        <v>3.5667651187538701E-2</v>
      </c>
      <c r="X90">
        <v>10687.3</v>
      </c>
      <c r="Y90">
        <v>182.67</v>
      </c>
      <c r="Z90">
        <v>64577.835276728503</v>
      </c>
      <c r="AA90">
        <v>16.394871794871801</v>
      </c>
      <c r="AB90">
        <v>14.6474483275853</v>
      </c>
      <c r="AC90">
        <v>26</v>
      </c>
      <c r="AD90">
        <v>102.909591769231</v>
      </c>
      <c r="AE90">
        <v>0.27839999999999998</v>
      </c>
      <c r="AF90">
        <v>0.117986945676344</v>
      </c>
      <c r="AG90">
        <v>0.183826247526748</v>
      </c>
      <c r="AH90">
        <v>0.30882978307480602</v>
      </c>
      <c r="AI90">
        <v>216.92864656968899</v>
      </c>
      <c r="AJ90">
        <v>4.8505224447603101</v>
      </c>
      <c r="AK90">
        <v>1.2325505620881301</v>
      </c>
      <c r="AL90">
        <v>2.9019721755610099</v>
      </c>
      <c r="AM90">
        <v>0</v>
      </c>
      <c r="AN90">
        <v>1.4362363468612001</v>
      </c>
      <c r="AO90">
        <v>146</v>
      </c>
      <c r="AP90">
        <v>1.33444537114262E-2</v>
      </c>
      <c r="AQ90">
        <v>7.9</v>
      </c>
      <c r="AR90">
        <v>4.5485059433772399</v>
      </c>
      <c r="AS90">
        <v>19982.840000000098</v>
      </c>
      <c r="AT90">
        <v>0.51587061298504899</v>
      </c>
      <c r="AU90">
        <v>35503457.119999997</v>
      </c>
    </row>
    <row r="91" spans="1:47" ht="15" x14ac:dyDescent="0.25">
      <c r="A91" t="s">
        <v>1053</v>
      </c>
      <c r="B91" t="s">
        <v>546</v>
      </c>
      <c r="C91" t="s">
        <v>243</v>
      </c>
      <c r="D91" t="s">
        <v>963</v>
      </c>
      <c r="E91">
        <v>88.938999999999993</v>
      </c>
      <c r="F91">
        <v>-1.1000000000000001</v>
      </c>
      <c r="G91" s="129">
        <v>341669</v>
      </c>
      <c r="H91">
        <v>0.34007332369128301</v>
      </c>
      <c r="I91">
        <v>-296841</v>
      </c>
      <c r="J91">
        <v>0</v>
      </c>
      <c r="K91">
        <v>0.75852647904611104</v>
      </c>
      <c r="L91" s="130">
        <v>181891.50380000001</v>
      </c>
      <c r="M91" s="129">
        <v>47487</v>
      </c>
      <c r="N91">
        <v>91</v>
      </c>
      <c r="O91">
        <v>28.991765000000001</v>
      </c>
      <c r="P91">
        <v>0</v>
      </c>
      <c r="Q91">
        <v>34.212888</v>
      </c>
      <c r="R91">
        <v>12457</v>
      </c>
      <c r="S91">
        <v>1051.9727339999999</v>
      </c>
      <c r="T91">
        <v>1247.7038591047401</v>
      </c>
      <c r="U91">
        <v>0.21350719342883701</v>
      </c>
      <c r="V91">
        <v>0.116027109881348</v>
      </c>
      <c r="W91">
        <v>1.4393671537878501E-3</v>
      </c>
      <c r="X91">
        <v>10502.8</v>
      </c>
      <c r="Y91">
        <v>62</v>
      </c>
      <c r="Z91">
        <v>60075.467741935499</v>
      </c>
      <c r="AA91">
        <v>13.3709677419355</v>
      </c>
      <c r="AB91">
        <v>16.967302161290299</v>
      </c>
      <c r="AC91">
        <v>6</v>
      </c>
      <c r="AD91">
        <v>175.328789</v>
      </c>
      <c r="AE91">
        <v>0.1898</v>
      </c>
      <c r="AF91">
        <v>0.12121003118840901</v>
      </c>
      <c r="AG91">
        <v>0.203360967885655</v>
      </c>
      <c r="AH91">
        <v>0.325751547249508</v>
      </c>
      <c r="AI91">
        <v>0</v>
      </c>
      <c r="AJ91" t="s">
        <v>943</v>
      </c>
      <c r="AK91" t="s">
        <v>943</v>
      </c>
      <c r="AL91" t="s">
        <v>943</v>
      </c>
      <c r="AM91">
        <v>2</v>
      </c>
      <c r="AN91">
        <v>1.01648026672071</v>
      </c>
      <c r="AO91">
        <v>64</v>
      </c>
      <c r="AP91">
        <v>9.11854103343465E-3</v>
      </c>
      <c r="AQ91">
        <v>10.09</v>
      </c>
      <c r="AR91">
        <v>4.3901113859067298</v>
      </c>
      <c r="AS91">
        <v>362.66999999998399</v>
      </c>
      <c r="AT91">
        <v>0.41721085562322602</v>
      </c>
      <c r="AU91">
        <v>13104423</v>
      </c>
    </row>
    <row r="92" spans="1:47" ht="15" x14ac:dyDescent="0.25">
      <c r="A92" t="s">
        <v>1054</v>
      </c>
      <c r="B92" t="s">
        <v>139</v>
      </c>
      <c r="C92" t="s">
        <v>140</v>
      </c>
      <c r="D92" t="s">
        <v>970</v>
      </c>
      <c r="E92">
        <v>94.128</v>
      </c>
      <c r="F92">
        <v>20.21</v>
      </c>
      <c r="G92" s="129">
        <v>-1204183</v>
      </c>
      <c r="H92">
        <v>0.28495467080964398</v>
      </c>
      <c r="I92">
        <v>-694320</v>
      </c>
      <c r="J92">
        <v>0</v>
      </c>
      <c r="K92">
        <v>0.90296562431161798</v>
      </c>
      <c r="L92" s="130">
        <v>275418.94660000002</v>
      </c>
      <c r="M92" s="129">
        <v>56410</v>
      </c>
      <c r="N92">
        <v>254</v>
      </c>
      <c r="O92">
        <v>100.059618</v>
      </c>
      <c r="P92">
        <v>1</v>
      </c>
      <c r="Q92">
        <v>-40.481529999999999</v>
      </c>
      <c r="R92">
        <v>15633</v>
      </c>
      <c r="S92">
        <v>7953.8952630000003</v>
      </c>
      <c r="T92">
        <v>9486.3252161330893</v>
      </c>
      <c r="U92">
        <v>0.17410150337806901</v>
      </c>
      <c r="V92">
        <v>0.12865906341014899</v>
      </c>
      <c r="W92">
        <v>3.5094397747289001E-2</v>
      </c>
      <c r="X92">
        <v>13107.7</v>
      </c>
      <c r="Y92">
        <v>506.21</v>
      </c>
      <c r="Z92">
        <v>83112.559352837794</v>
      </c>
      <c r="AA92">
        <v>14.810246679316901</v>
      </c>
      <c r="AB92">
        <v>15.712639542877501</v>
      </c>
      <c r="AC92">
        <v>37.5</v>
      </c>
      <c r="AD92">
        <v>212.10387367999999</v>
      </c>
      <c r="AE92" t="s">
        <v>943</v>
      </c>
      <c r="AF92">
        <v>0.102443690151536</v>
      </c>
      <c r="AG92">
        <v>0.20486058282059799</v>
      </c>
      <c r="AH92">
        <v>0.318250140972622</v>
      </c>
      <c r="AI92">
        <v>159.84847146710501</v>
      </c>
      <c r="AJ92">
        <v>6.6779815292846303</v>
      </c>
      <c r="AK92">
        <v>0.80665581264383501</v>
      </c>
      <c r="AL92">
        <v>3.2920222696233701</v>
      </c>
      <c r="AM92">
        <v>2.8</v>
      </c>
      <c r="AN92">
        <v>0.66535056415006599</v>
      </c>
      <c r="AO92">
        <v>31</v>
      </c>
      <c r="AP92">
        <v>8.8207635884897495E-2</v>
      </c>
      <c r="AQ92">
        <v>159.06</v>
      </c>
      <c r="AR92">
        <v>4.6143755723466899</v>
      </c>
      <c r="AS92">
        <v>561077.44999999995</v>
      </c>
      <c r="AT92">
        <v>0.43934168884941399</v>
      </c>
      <c r="AU92">
        <v>124343638.04000001</v>
      </c>
    </row>
    <row r="93" spans="1:47" ht="15" x14ac:dyDescent="0.25">
      <c r="A93" t="s">
        <v>1055</v>
      </c>
      <c r="B93" t="s">
        <v>469</v>
      </c>
      <c r="C93" t="s">
        <v>159</v>
      </c>
      <c r="D93" t="s">
        <v>963</v>
      </c>
      <c r="E93">
        <v>92.085999999999999</v>
      </c>
      <c r="F93">
        <v>-0.09</v>
      </c>
      <c r="G93" s="129">
        <v>-168655</v>
      </c>
      <c r="H93">
        <v>0.21685561460942099</v>
      </c>
      <c r="I93">
        <v>-168655</v>
      </c>
      <c r="J93">
        <v>1.36562754792486E-2</v>
      </c>
      <c r="K93">
        <v>0.81003586932608596</v>
      </c>
      <c r="L93" s="130">
        <v>162447.30840000001</v>
      </c>
      <c r="M93" s="129">
        <v>37916</v>
      </c>
      <c r="N93">
        <v>0</v>
      </c>
      <c r="O93">
        <v>12.417581</v>
      </c>
      <c r="P93">
        <v>0</v>
      </c>
      <c r="Q93">
        <v>-36.514212999999998</v>
      </c>
      <c r="R93">
        <v>14195.5</v>
      </c>
      <c r="S93">
        <v>913.53003999999999</v>
      </c>
      <c r="T93">
        <v>1078.00311393937</v>
      </c>
      <c r="U93">
        <v>0.340266248934737</v>
      </c>
      <c r="V93">
        <v>0.15535665581396799</v>
      </c>
      <c r="W93">
        <v>3.2787810677796601E-3</v>
      </c>
      <c r="X93">
        <v>12029.7</v>
      </c>
      <c r="Y93">
        <v>66.06</v>
      </c>
      <c r="Z93">
        <v>66167.474568574005</v>
      </c>
      <c r="AA93">
        <v>16.041095890411</v>
      </c>
      <c r="AB93">
        <v>13.828792612776301</v>
      </c>
      <c r="AC93">
        <v>10</v>
      </c>
      <c r="AD93">
        <v>91.353003999999999</v>
      </c>
      <c r="AE93">
        <v>0.30370000000000003</v>
      </c>
      <c r="AF93">
        <v>0.126336352953442</v>
      </c>
      <c r="AG93">
        <v>0.18442356268096599</v>
      </c>
      <c r="AH93">
        <v>0.31736653794636199</v>
      </c>
      <c r="AI93">
        <v>184.38364654105999</v>
      </c>
      <c r="AJ93">
        <v>5.3438658275944002</v>
      </c>
      <c r="AK93">
        <v>1.5604156376157701</v>
      </c>
      <c r="AL93">
        <v>2.3490635834718598</v>
      </c>
      <c r="AM93">
        <v>0.5</v>
      </c>
      <c r="AN93" t="s">
        <v>943</v>
      </c>
      <c r="AO93">
        <v>161</v>
      </c>
      <c r="AP93">
        <v>0</v>
      </c>
      <c r="AQ93" t="s">
        <v>943</v>
      </c>
      <c r="AR93">
        <v>3.8906961169766299</v>
      </c>
      <c r="AS93">
        <v>49407.74</v>
      </c>
      <c r="AT93">
        <v>0.52987371444901299</v>
      </c>
      <c r="AU93">
        <v>12968033.289999999</v>
      </c>
    </row>
    <row r="94" spans="1:47" ht="15" x14ac:dyDescent="0.25">
      <c r="A94" t="s">
        <v>1056</v>
      </c>
      <c r="B94" t="s">
        <v>349</v>
      </c>
      <c r="C94" t="s">
        <v>108</v>
      </c>
      <c r="D94" t="s">
        <v>970</v>
      </c>
      <c r="E94">
        <v>107.91500000000001</v>
      </c>
      <c r="F94">
        <v>12.64</v>
      </c>
      <c r="G94" s="129">
        <v>792498</v>
      </c>
      <c r="H94">
        <v>0.53330519776861895</v>
      </c>
      <c r="I94">
        <v>1388430</v>
      </c>
      <c r="J94">
        <v>0</v>
      </c>
      <c r="K94">
        <v>0.72545736933840599</v>
      </c>
      <c r="L94" s="130">
        <v>372156.65389999998</v>
      </c>
      <c r="M94" s="129">
        <v>74863.5</v>
      </c>
      <c r="N94">
        <v>20</v>
      </c>
      <c r="O94">
        <v>4.3644439999999998</v>
      </c>
      <c r="P94">
        <v>1</v>
      </c>
      <c r="Q94">
        <v>18.289773</v>
      </c>
      <c r="R94">
        <v>19359.400000000001</v>
      </c>
      <c r="S94">
        <v>1677.0828080000001</v>
      </c>
      <c r="T94">
        <v>1920.1754679104099</v>
      </c>
      <c r="U94">
        <v>3.7680887132437897E-2</v>
      </c>
      <c r="V94">
        <v>0.114869385745918</v>
      </c>
      <c r="W94">
        <v>1.1833995855975599E-2</v>
      </c>
      <c r="X94">
        <v>16908.5</v>
      </c>
      <c r="Y94">
        <v>135.63999999999999</v>
      </c>
      <c r="Z94">
        <v>84085.644500147406</v>
      </c>
      <c r="AA94">
        <v>13.974025974026</v>
      </c>
      <c r="AB94">
        <v>12.3642200530817</v>
      </c>
      <c r="AC94">
        <v>19.04</v>
      </c>
      <c r="AD94">
        <v>88.082080252100894</v>
      </c>
      <c r="AE94">
        <v>0.3543</v>
      </c>
      <c r="AF94">
        <v>0.107168155461964</v>
      </c>
      <c r="AG94">
        <v>0.14910190845492699</v>
      </c>
      <c r="AH94">
        <v>0.260268835472166</v>
      </c>
      <c r="AI94">
        <v>226.09676647523099</v>
      </c>
      <c r="AJ94">
        <v>7.3688904565869304</v>
      </c>
      <c r="AK94">
        <v>1.2925442860043801</v>
      </c>
      <c r="AL94">
        <v>4.6679993565112401</v>
      </c>
      <c r="AM94">
        <v>1.5</v>
      </c>
      <c r="AN94">
        <v>0.70128160069557999</v>
      </c>
      <c r="AO94">
        <v>12</v>
      </c>
      <c r="AP94">
        <v>2.4081115335868201E-2</v>
      </c>
      <c r="AQ94">
        <v>62.75</v>
      </c>
      <c r="AR94">
        <v>8.0989217107230793</v>
      </c>
      <c r="AS94">
        <v>5306.75</v>
      </c>
      <c r="AT94">
        <v>0.287980214431169</v>
      </c>
      <c r="AU94">
        <v>32467241.789999999</v>
      </c>
    </row>
    <row r="95" spans="1:47" ht="15" x14ac:dyDescent="0.25">
      <c r="A95" t="s">
        <v>1057</v>
      </c>
      <c r="B95" t="s">
        <v>733</v>
      </c>
      <c r="C95" t="s">
        <v>191</v>
      </c>
      <c r="D95" t="s">
        <v>975</v>
      </c>
      <c r="E95">
        <v>94.703999999999994</v>
      </c>
      <c r="F95">
        <v>2.4</v>
      </c>
      <c r="G95" s="129">
        <v>334542</v>
      </c>
      <c r="H95">
        <v>0.374081877104886</v>
      </c>
      <c r="I95">
        <v>334542</v>
      </c>
      <c r="J95">
        <v>0</v>
      </c>
      <c r="K95">
        <v>0.83366019886911402</v>
      </c>
      <c r="L95" s="130">
        <v>147838.0876</v>
      </c>
      <c r="M95" s="129">
        <v>38747</v>
      </c>
      <c r="N95">
        <v>48</v>
      </c>
      <c r="O95">
        <v>33.273310000000002</v>
      </c>
      <c r="P95">
        <v>0</v>
      </c>
      <c r="Q95">
        <v>12.744794000000001</v>
      </c>
      <c r="R95">
        <v>13257.9</v>
      </c>
      <c r="S95">
        <v>1231.321569</v>
      </c>
      <c r="T95">
        <v>1437.4928883427699</v>
      </c>
      <c r="U95">
        <v>0.31153221031572798</v>
      </c>
      <c r="V95">
        <v>0.11892881980369201</v>
      </c>
      <c r="W95">
        <v>8.5741412038888801E-3</v>
      </c>
      <c r="X95">
        <v>11356.4</v>
      </c>
      <c r="Y95">
        <v>79.47</v>
      </c>
      <c r="Z95">
        <v>74067.100792751997</v>
      </c>
      <c r="AA95">
        <v>14.6022727272727</v>
      </c>
      <c r="AB95">
        <v>15.494168478671201</v>
      </c>
      <c r="AC95">
        <v>10.14</v>
      </c>
      <c r="AD95">
        <v>121.43210739644999</v>
      </c>
      <c r="AE95">
        <v>0.27839999999999998</v>
      </c>
      <c r="AF95">
        <v>0.13210532913452</v>
      </c>
      <c r="AG95">
        <v>0.133202780034682</v>
      </c>
      <c r="AH95">
        <v>0.26680663784910902</v>
      </c>
      <c r="AI95">
        <v>207.40317268006899</v>
      </c>
      <c r="AJ95">
        <v>6.5141844702012701</v>
      </c>
      <c r="AK95">
        <v>1.0869868039783901</v>
      </c>
      <c r="AL95">
        <v>3.3586756989584199</v>
      </c>
      <c r="AM95">
        <v>2</v>
      </c>
      <c r="AN95">
        <v>1.10311531002945</v>
      </c>
      <c r="AO95">
        <v>26</v>
      </c>
      <c r="AP95">
        <v>1.6129032258064498E-2</v>
      </c>
      <c r="AQ95">
        <v>30.5</v>
      </c>
      <c r="AR95">
        <v>3.8607666095317401</v>
      </c>
      <c r="AS95">
        <v>72306.690000000104</v>
      </c>
      <c r="AT95">
        <v>0.48757007971778299</v>
      </c>
      <c r="AU95">
        <v>16324774.01</v>
      </c>
    </row>
    <row r="96" spans="1:47" ht="15" x14ac:dyDescent="0.25">
      <c r="A96" t="s">
        <v>1058</v>
      </c>
      <c r="B96" t="s">
        <v>503</v>
      </c>
      <c r="C96" t="s">
        <v>501</v>
      </c>
      <c r="D96" t="s">
        <v>963</v>
      </c>
      <c r="E96">
        <v>98.17</v>
      </c>
      <c r="F96">
        <v>-1.68</v>
      </c>
      <c r="G96" s="129">
        <v>-901564</v>
      </c>
      <c r="H96">
        <v>0.63502386049780202</v>
      </c>
      <c r="I96">
        <v>-1401564</v>
      </c>
      <c r="J96">
        <v>0</v>
      </c>
      <c r="K96">
        <v>0.80365351615486402</v>
      </c>
      <c r="L96" s="130">
        <v>282609.5894</v>
      </c>
      <c r="M96" s="129">
        <v>48031</v>
      </c>
      <c r="N96">
        <v>207</v>
      </c>
      <c r="O96">
        <v>41.130789999999998</v>
      </c>
      <c r="P96">
        <v>0</v>
      </c>
      <c r="Q96">
        <v>13.811534999999999</v>
      </c>
      <c r="R96">
        <v>16283.6</v>
      </c>
      <c r="S96">
        <v>2622.0775410000001</v>
      </c>
      <c r="T96">
        <v>2992.6472158530901</v>
      </c>
      <c r="U96">
        <v>0.185700121901925</v>
      </c>
      <c r="V96">
        <v>0.104300595510116</v>
      </c>
      <c r="W96">
        <v>6.8647855444943203E-3</v>
      </c>
      <c r="X96">
        <v>14267.2</v>
      </c>
      <c r="Y96">
        <v>160.27000000000001</v>
      </c>
      <c r="Z96">
        <v>73997.390715667294</v>
      </c>
      <c r="AA96">
        <v>16.0178571428571</v>
      </c>
      <c r="AB96">
        <v>16.360376495913101</v>
      </c>
      <c r="AC96">
        <v>15</v>
      </c>
      <c r="AD96">
        <v>174.80516940000001</v>
      </c>
      <c r="AE96">
        <v>0.44290000000000002</v>
      </c>
      <c r="AF96">
        <v>0.101582957366458</v>
      </c>
      <c r="AG96">
        <v>0.17765957404521299</v>
      </c>
      <c r="AH96">
        <v>0.28238410261802999</v>
      </c>
      <c r="AI96">
        <v>123.811746572601</v>
      </c>
      <c r="AJ96">
        <v>19.933502143886798</v>
      </c>
      <c r="AK96">
        <v>1.0981699954411599</v>
      </c>
      <c r="AL96">
        <v>3.8042854634615102</v>
      </c>
      <c r="AM96">
        <v>2</v>
      </c>
      <c r="AN96">
        <v>0.694096740566851</v>
      </c>
      <c r="AO96">
        <v>75</v>
      </c>
      <c r="AP96">
        <v>7.5506445672191502E-2</v>
      </c>
      <c r="AQ96">
        <v>13.2</v>
      </c>
      <c r="AR96">
        <v>4.8719243555913296</v>
      </c>
      <c r="AS96">
        <v>243218.77</v>
      </c>
      <c r="AT96">
        <v>0.33271539148412799</v>
      </c>
      <c r="AU96">
        <v>42696838.43</v>
      </c>
    </row>
    <row r="97" spans="1:47" ht="15" x14ac:dyDescent="0.25">
      <c r="A97" t="s">
        <v>1059</v>
      </c>
      <c r="B97" t="s">
        <v>350</v>
      </c>
      <c r="C97" t="s">
        <v>205</v>
      </c>
      <c r="D97" t="s">
        <v>967</v>
      </c>
      <c r="E97">
        <v>79.343999999999994</v>
      </c>
      <c r="F97">
        <v>-8.66</v>
      </c>
      <c r="G97" s="129">
        <v>714174</v>
      </c>
      <c r="H97">
        <v>0.43459086863625701</v>
      </c>
      <c r="I97">
        <v>636288</v>
      </c>
      <c r="J97">
        <v>1.2634235788336799E-2</v>
      </c>
      <c r="K97">
        <v>0.79446289645346901</v>
      </c>
      <c r="L97" s="130">
        <v>159550.29120000001</v>
      </c>
      <c r="M97" s="129">
        <v>35675</v>
      </c>
      <c r="N97">
        <v>32</v>
      </c>
      <c r="O97">
        <v>29.497976000000001</v>
      </c>
      <c r="P97">
        <v>0</v>
      </c>
      <c r="Q97">
        <v>114.28737700000001</v>
      </c>
      <c r="R97">
        <v>13479.5</v>
      </c>
      <c r="S97">
        <v>1128.041125</v>
      </c>
      <c r="T97">
        <v>1419.3927326871899</v>
      </c>
      <c r="U97">
        <v>0.46634889929212497</v>
      </c>
      <c r="V97">
        <v>0.13932161826103601</v>
      </c>
      <c r="W97">
        <v>5.2476278291715603E-4</v>
      </c>
      <c r="X97">
        <v>10712.6</v>
      </c>
      <c r="Y97">
        <v>84.44</v>
      </c>
      <c r="Z97">
        <v>61073.898626243499</v>
      </c>
      <c r="AA97">
        <v>16.122222222222199</v>
      </c>
      <c r="AB97">
        <v>13.3590848531502</v>
      </c>
      <c r="AC97">
        <v>10.9</v>
      </c>
      <c r="AD97">
        <v>103.49001146789</v>
      </c>
      <c r="AE97">
        <v>0.37959999999999999</v>
      </c>
      <c r="AF97">
        <v>9.8244238820114196E-2</v>
      </c>
      <c r="AG97">
        <v>0.18385237387622799</v>
      </c>
      <c r="AH97">
        <v>0.28556880418828101</v>
      </c>
      <c r="AI97">
        <v>184.444516595084</v>
      </c>
      <c r="AJ97">
        <v>5.9567076482377797</v>
      </c>
      <c r="AK97">
        <v>1.6302939041915601</v>
      </c>
      <c r="AL97">
        <v>3.0344759950206899</v>
      </c>
      <c r="AM97">
        <v>2.5</v>
      </c>
      <c r="AN97">
        <v>0.97793775743455702</v>
      </c>
      <c r="AO97">
        <v>31</v>
      </c>
      <c r="AP97">
        <v>6.8711656441717797E-2</v>
      </c>
      <c r="AQ97">
        <v>25.87</v>
      </c>
      <c r="AR97">
        <v>4.0983063883311397</v>
      </c>
      <c r="AS97">
        <v>-177291.16</v>
      </c>
      <c r="AT97">
        <v>0.46460087072524903</v>
      </c>
      <c r="AU97">
        <v>15205389.18</v>
      </c>
    </row>
    <row r="98" spans="1:47" ht="15" x14ac:dyDescent="0.25">
      <c r="A98" t="s">
        <v>1060</v>
      </c>
      <c r="B98" t="s">
        <v>141</v>
      </c>
      <c r="C98" t="s">
        <v>142</v>
      </c>
      <c r="D98" t="s">
        <v>965</v>
      </c>
      <c r="E98">
        <v>66.878</v>
      </c>
      <c r="F98">
        <v>-3.82</v>
      </c>
      <c r="G98" s="129">
        <v>669487</v>
      </c>
      <c r="H98">
        <v>0.248649014730636</v>
      </c>
      <c r="I98">
        <v>669487</v>
      </c>
      <c r="J98">
        <v>0</v>
      </c>
      <c r="K98">
        <v>0.77358794261321895</v>
      </c>
      <c r="L98" s="130">
        <v>141631.7108</v>
      </c>
      <c r="M98" s="129">
        <v>32293</v>
      </c>
      <c r="N98">
        <v>68</v>
      </c>
      <c r="O98">
        <v>95.205770999999999</v>
      </c>
      <c r="P98">
        <v>130.81404800000001</v>
      </c>
      <c r="Q98">
        <v>-352.11240600000002</v>
      </c>
      <c r="R98">
        <v>14047.4</v>
      </c>
      <c r="S98">
        <v>2647.0181389999998</v>
      </c>
      <c r="T98">
        <v>3710.1081184888899</v>
      </c>
      <c r="U98">
        <v>1</v>
      </c>
      <c r="V98">
        <v>0.15689048778369599</v>
      </c>
      <c r="W98">
        <v>9.0729212037333907E-3</v>
      </c>
      <c r="X98">
        <v>10022.299999999999</v>
      </c>
      <c r="Y98">
        <v>163.83000000000001</v>
      </c>
      <c r="Z98">
        <v>65876.629127754393</v>
      </c>
      <c r="AA98">
        <v>6.5621301775147902</v>
      </c>
      <c r="AB98">
        <v>16.157102722334098</v>
      </c>
      <c r="AC98">
        <v>20.3</v>
      </c>
      <c r="AD98">
        <v>130.39498221674901</v>
      </c>
      <c r="AE98">
        <v>0.43020000000000003</v>
      </c>
      <c r="AF98">
        <v>0.10454574477685</v>
      </c>
      <c r="AG98">
        <v>0.16583318223282301</v>
      </c>
      <c r="AH98">
        <v>0.27407583548300202</v>
      </c>
      <c r="AI98">
        <v>175.04677930731799</v>
      </c>
      <c r="AJ98">
        <v>8.3128120953400408</v>
      </c>
      <c r="AK98">
        <v>1.61121577116318</v>
      </c>
      <c r="AL98">
        <v>4.1614024542896102</v>
      </c>
      <c r="AM98">
        <v>2.5</v>
      </c>
      <c r="AN98">
        <v>0.90283325069652098</v>
      </c>
      <c r="AO98">
        <v>25</v>
      </c>
      <c r="AP98">
        <v>7.5542965061378697E-2</v>
      </c>
      <c r="AQ98">
        <v>40.96</v>
      </c>
      <c r="AR98">
        <v>3.4086409025275399</v>
      </c>
      <c r="AS98">
        <v>122438.83</v>
      </c>
      <c r="AT98">
        <v>0.68049317503289597</v>
      </c>
      <c r="AU98">
        <v>37183702.369999997</v>
      </c>
    </row>
    <row r="99" spans="1:47" ht="15" x14ac:dyDescent="0.25">
      <c r="A99" t="s">
        <v>1061</v>
      </c>
      <c r="B99" t="s">
        <v>765</v>
      </c>
      <c r="C99" t="s">
        <v>266</v>
      </c>
      <c r="D99" t="s">
        <v>975</v>
      </c>
      <c r="E99">
        <v>96.95</v>
      </c>
      <c r="F99">
        <v>2.17</v>
      </c>
      <c r="G99" s="129">
        <v>929104</v>
      </c>
      <c r="H99">
        <v>0.60966449795899602</v>
      </c>
      <c r="I99">
        <v>929104</v>
      </c>
      <c r="J99">
        <v>0</v>
      </c>
      <c r="K99">
        <v>0.73575901038231495</v>
      </c>
      <c r="L99" s="130">
        <v>247558.9982</v>
      </c>
      <c r="M99" s="129">
        <v>41843.5</v>
      </c>
      <c r="N99">
        <v>73</v>
      </c>
      <c r="O99">
        <v>9.3248259999999998</v>
      </c>
      <c r="P99">
        <v>0</v>
      </c>
      <c r="Q99">
        <v>65.674694000000002</v>
      </c>
      <c r="R99">
        <v>12081.9</v>
      </c>
      <c r="S99">
        <v>1230.491577</v>
      </c>
      <c r="T99">
        <v>1399.7650766133099</v>
      </c>
      <c r="U99">
        <v>0.28084924550442503</v>
      </c>
      <c r="V99">
        <v>0.10372404849058101</v>
      </c>
      <c r="W99">
        <v>0</v>
      </c>
      <c r="X99">
        <v>10620.8</v>
      </c>
      <c r="Y99">
        <v>82.12</v>
      </c>
      <c r="Z99">
        <v>63268.440331222599</v>
      </c>
      <c r="AA99">
        <v>13.8876404494382</v>
      </c>
      <c r="AB99">
        <v>14.9840669386264</v>
      </c>
      <c r="AC99">
        <v>14</v>
      </c>
      <c r="AD99">
        <v>87.892255500000005</v>
      </c>
      <c r="AE99">
        <v>0.2024</v>
      </c>
      <c r="AF99">
        <v>0.110751391432927</v>
      </c>
      <c r="AG99">
        <v>0.17522449893856801</v>
      </c>
      <c r="AH99">
        <v>0.289878098667332</v>
      </c>
      <c r="AI99">
        <v>0</v>
      </c>
      <c r="AJ99" t="s">
        <v>943</v>
      </c>
      <c r="AK99" t="s">
        <v>943</v>
      </c>
      <c r="AL99" t="s">
        <v>943</v>
      </c>
      <c r="AM99">
        <v>0.5</v>
      </c>
      <c r="AN99">
        <v>0.87732376038197102</v>
      </c>
      <c r="AO99">
        <v>30</v>
      </c>
      <c r="AP99">
        <v>7.5388026607538794E-2</v>
      </c>
      <c r="AQ99">
        <v>13.97</v>
      </c>
      <c r="AR99">
        <v>11.557795008172899</v>
      </c>
      <c r="AS99">
        <v>76627.880000000107</v>
      </c>
      <c r="AT99">
        <v>0.40829662302967201</v>
      </c>
      <c r="AU99">
        <v>14866689.880000001</v>
      </c>
    </row>
    <row r="100" spans="1:47" ht="15" x14ac:dyDescent="0.25">
      <c r="A100" t="s">
        <v>1062</v>
      </c>
      <c r="B100" t="s">
        <v>143</v>
      </c>
      <c r="C100" t="s">
        <v>144</v>
      </c>
      <c r="D100" t="s">
        <v>965</v>
      </c>
      <c r="E100">
        <v>60.158000000000001</v>
      </c>
      <c r="F100">
        <v>-16.18</v>
      </c>
      <c r="G100" s="129">
        <v>-36160828</v>
      </c>
      <c r="H100">
        <v>9.6878000923652993E-2</v>
      </c>
      <c r="I100">
        <v>-22409080</v>
      </c>
      <c r="J100">
        <v>0</v>
      </c>
      <c r="K100">
        <v>0.76778345251009406</v>
      </c>
      <c r="L100" s="130">
        <v>162091.0766</v>
      </c>
      <c r="M100" s="129">
        <v>36352</v>
      </c>
      <c r="N100">
        <v>598</v>
      </c>
      <c r="O100">
        <v>7075.7878350000001</v>
      </c>
      <c r="P100">
        <v>5858.6674139999996</v>
      </c>
      <c r="Q100">
        <v>232.92083400000001</v>
      </c>
      <c r="R100">
        <v>19764.2</v>
      </c>
      <c r="S100">
        <v>35221.862561000002</v>
      </c>
      <c r="T100">
        <v>49859.727557615697</v>
      </c>
      <c r="U100">
        <v>0.80712666820970302</v>
      </c>
      <c r="V100">
        <v>0.20617890900638999</v>
      </c>
      <c r="W100">
        <v>9.1736385246637103E-2</v>
      </c>
      <c r="X100">
        <v>13961.8</v>
      </c>
      <c r="Y100">
        <v>2468.79</v>
      </c>
      <c r="Z100">
        <v>77596.543290437796</v>
      </c>
      <c r="AA100">
        <v>11.966710182767599</v>
      </c>
      <c r="AB100">
        <v>14.266852409885001</v>
      </c>
      <c r="AC100">
        <v>270.12</v>
      </c>
      <c r="AD100">
        <v>130.39339020065199</v>
      </c>
      <c r="AE100">
        <v>0.187</v>
      </c>
      <c r="AF100">
        <v>0.120099335194956</v>
      </c>
      <c r="AG100">
        <v>0.123727557698786</v>
      </c>
      <c r="AH100">
        <v>0.24749631764782501</v>
      </c>
      <c r="AI100">
        <v>189.272926394916</v>
      </c>
      <c r="AJ100">
        <v>9.0411155313584501</v>
      </c>
      <c r="AK100">
        <v>1.49923204898489</v>
      </c>
      <c r="AL100">
        <v>3.4070992035604699</v>
      </c>
      <c r="AM100">
        <v>0</v>
      </c>
      <c r="AN100">
        <v>0.33087173863179198</v>
      </c>
      <c r="AO100">
        <v>91</v>
      </c>
      <c r="AP100">
        <v>0.21192911684195401</v>
      </c>
      <c r="AQ100">
        <v>54</v>
      </c>
      <c r="AR100">
        <v>3.8693322078529899</v>
      </c>
      <c r="AS100">
        <v>1780114.78</v>
      </c>
      <c r="AT100">
        <v>0.55270532832828101</v>
      </c>
      <c r="AU100">
        <v>696130657.15999997</v>
      </c>
    </row>
    <row r="101" spans="1:47" ht="15" x14ac:dyDescent="0.25">
      <c r="A101" t="s">
        <v>1063</v>
      </c>
      <c r="B101" t="s">
        <v>145</v>
      </c>
      <c r="C101" t="s">
        <v>146</v>
      </c>
      <c r="D101" t="s">
        <v>963</v>
      </c>
      <c r="E101">
        <v>73.808000000000007</v>
      </c>
      <c r="F101">
        <v>-0.4</v>
      </c>
      <c r="G101" s="129">
        <v>1561811</v>
      </c>
      <c r="H101">
        <v>0.75898298911720496</v>
      </c>
      <c r="I101">
        <v>1561811</v>
      </c>
      <c r="J101">
        <v>3.2136374367913202E-2</v>
      </c>
      <c r="K101">
        <v>0.60940100394355701</v>
      </c>
      <c r="L101" s="130">
        <v>164179.65359999999</v>
      </c>
      <c r="M101" s="129">
        <v>35592</v>
      </c>
      <c r="N101">
        <v>57</v>
      </c>
      <c r="O101">
        <v>101.239301</v>
      </c>
      <c r="P101">
        <v>3.16</v>
      </c>
      <c r="Q101">
        <v>54.405186</v>
      </c>
      <c r="R101">
        <v>14908.5</v>
      </c>
      <c r="S101">
        <v>2019.19173</v>
      </c>
      <c r="T101">
        <v>2910.19895627194</v>
      </c>
      <c r="U101">
        <v>1</v>
      </c>
      <c r="V101">
        <v>0.189529638673788</v>
      </c>
      <c r="W101">
        <v>2.1502861444465198E-3</v>
      </c>
      <c r="X101">
        <v>10344</v>
      </c>
      <c r="Y101">
        <v>114</v>
      </c>
      <c r="Z101">
        <v>74501.877192982502</v>
      </c>
      <c r="AA101">
        <v>12.0701754385965</v>
      </c>
      <c r="AB101">
        <v>17.7122081578947</v>
      </c>
      <c r="AC101">
        <v>21</v>
      </c>
      <c r="AD101">
        <v>96.151987142857095</v>
      </c>
      <c r="AE101">
        <v>0.27839999999999998</v>
      </c>
      <c r="AF101">
        <v>0.110079531156836</v>
      </c>
      <c r="AG101">
        <v>0.13573212623842701</v>
      </c>
      <c r="AH101">
        <v>0.24995535177433201</v>
      </c>
      <c r="AI101">
        <v>162.57841943518699</v>
      </c>
      <c r="AJ101">
        <v>10.3940154199045</v>
      </c>
      <c r="AK101">
        <v>1.1697412550985899</v>
      </c>
      <c r="AL101">
        <v>3.6767540522180999</v>
      </c>
      <c r="AM101">
        <v>2.75</v>
      </c>
      <c r="AN101">
        <v>1.40237594974569</v>
      </c>
      <c r="AO101">
        <v>41</v>
      </c>
      <c r="AP101">
        <v>2.30708035003978E-2</v>
      </c>
      <c r="AQ101">
        <v>30.24</v>
      </c>
      <c r="AR101">
        <v>3.1968530776894899</v>
      </c>
      <c r="AS101">
        <v>-67188.669999999896</v>
      </c>
      <c r="AT101">
        <v>0.65243102661347196</v>
      </c>
      <c r="AU101">
        <v>30103099.129999999</v>
      </c>
    </row>
    <row r="102" spans="1:47" ht="15" x14ac:dyDescent="0.25">
      <c r="A102" t="s">
        <v>1064</v>
      </c>
      <c r="B102" t="s">
        <v>437</v>
      </c>
      <c r="C102" t="s">
        <v>292</v>
      </c>
      <c r="D102" t="s">
        <v>975</v>
      </c>
      <c r="E102">
        <v>84.165999999999997</v>
      </c>
      <c r="F102">
        <v>3.65</v>
      </c>
      <c r="G102" s="129">
        <v>-376863</v>
      </c>
      <c r="H102">
        <v>0.27720810070619301</v>
      </c>
      <c r="I102">
        <v>-376863</v>
      </c>
      <c r="J102">
        <v>0</v>
      </c>
      <c r="K102">
        <v>0.81984608327617203</v>
      </c>
      <c r="L102" s="130">
        <v>203232.37349999999</v>
      </c>
      <c r="M102" s="129">
        <v>41628.5</v>
      </c>
      <c r="N102">
        <v>96</v>
      </c>
      <c r="O102">
        <v>80.910820999999999</v>
      </c>
      <c r="P102">
        <v>3</v>
      </c>
      <c r="Q102">
        <v>-54.212845000000002</v>
      </c>
      <c r="R102">
        <v>13833.4</v>
      </c>
      <c r="S102">
        <v>1684.644902</v>
      </c>
      <c r="T102">
        <v>2073.0193698467201</v>
      </c>
      <c r="U102">
        <v>0.44800716347046499</v>
      </c>
      <c r="V102">
        <v>0.136722163659864</v>
      </c>
      <c r="W102">
        <v>1.30331495818102E-2</v>
      </c>
      <c r="X102">
        <v>11241.7</v>
      </c>
      <c r="Y102">
        <v>111.31</v>
      </c>
      <c r="Z102">
        <v>69111.818884197302</v>
      </c>
      <c r="AA102">
        <v>16.163793103448299</v>
      </c>
      <c r="AB102">
        <v>15.1347129817626</v>
      </c>
      <c r="AC102">
        <v>12</v>
      </c>
      <c r="AD102">
        <v>140.38707516666699</v>
      </c>
      <c r="AE102">
        <v>0.49349999999999999</v>
      </c>
      <c r="AF102">
        <v>0.110226649924604</v>
      </c>
      <c r="AG102">
        <v>0.176959916258707</v>
      </c>
      <c r="AH102">
        <v>0.29330712680272503</v>
      </c>
      <c r="AI102">
        <v>154.85399901800801</v>
      </c>
      <c r="AJ102">
        <v>9.4135925389268404</v>
      </c>
      <c r="AK102">
        <v>1.30531271801713</v>
      </c>
      <c r="AL102">
        <v>3.30721643398729</v>
      </c>
      <c r="AM102">
        <v>0</v>
      </c>
      <c r="AN102">
        <v>1.03939600832996</v>
      </c>
      <c r="AO102">
        <v>38</v>
      </c>
      <c r="AP102">
        <v>9.0171325518485102E-3</v>
      </c>
      <c r="AQ102">
        <v>28.61</v>
      </c>
      <c r="AR102">
        <v>2.9331190163856999</v>
      </c>
      <c r="AS102">
        <v>248756.25</v>
      </c>
      <c r="AT102">
        <v>0.51224774700654097</v>
      </c>
      <c r="AU102">
        <v>23304349.59</v>
      </c>
    </row>
    <row r="103" spans="1:47" ht="15" x14ac:dyDescent="0.25">
      <c r="A103" t="s">
        <v>1065</v>
      </c>
      <c r="B103" t="s">
        <v>688</v>
      </c>
      <c r="C103" t="s">
        <v>249</v>
      </c>
      <c r="D103" t="s">
        <v>963</v>
      </c>
      <c r="E103">
        <v>79.129000000000005</v>
      </c>
      <c r="F103">
        <v>0.27</v>
      </c>
      <c r="G103" s="129">
        <v>529930</v>
      </c>
      <c r="H103">
        <v>0.41617568670368099</v>
      </c>
      <c r="I103">
        <v>529930</v>
      </c>
      <c r="J103">
        <v>0</v>
      </c>
      <c r="K103">
        <v>0.73821490849454297</v>
      </c>
      <c r="L103" s="130">
        <v>148027.97099999999</v>
      </c>
      <c r="M103" s="129">
        <v>35927.5</v>
      </c>
      <c r="N103">
        <v>15</v>
      </c>
      <c r="O103">
        <v>15.136571</v>
      </c>
      <c r="P103">
        <v>7.0795279999999998</v>
      </c>
      <c r="Q103">
        <v>138.888631</v>
      </c>
      <c r="R103">
        <v>13859.4</v>
      </c>
      <c r="S103">
        <v>611.52214000000004</v>
      </c>
      <c r="T103">
        <v>752.15588107623205</v>
      </c>
      <c r="U103">
        <v>0.61598518248251799</v>
      </c>
      <c r="V103">
        <v>0.116780867492385</v>
      </c>
      <c r="W103">
        <v>1.63526376984487E-3</v>
      </c>
      <c r="X103">
        <v>11268.1</v>
      </c>
      <c r="Y103">
        <v>59.27</v>
      </c>
      <c r="Z103">
        <v>39318.448118778499</v>
      </c>
      <c r="AA103">
        <v>9.1290322580645196</v>
      </c>
      <c r="AB103">
        <v>10.317566053652801</v>
      </c>
      <c r="AC103">
        <v>7.2</v>
      </c>
      <c r="AD103">
        <v>84.933630555555595</v>
      </c>
      <c r="AE103">
        <v>0.31630000000000003</v>
      </c>
      <c r="AF103">
        <v>0.105645005887893</v>
      </c>
      <c r="AG103">
        <v>0.15527709342134899</v>
      </c>
      <c r="AH103">
        <v>0.26360315355099301</v>
      </c>
      <c r="AI103">
        <v>0</v>
      </c>
      <c r="AJ103" t="s">
        <v>943</v>
      </c>
      <c r="AK103" t="s">
        <v>943</v>
      </c>
      <c r="AL103" t="s">
        <v>943</v>
      </c>
      <c r="AM103">
        <v>0.5</v>
      </c>
      <c r="AN103">
        <v>0.78379385931938605</v>
      </c>
      <c r="AO103">
        <v>22</v>
      </c>
      <c r="AP103">
        <v>1.01010101010101E-2</v>
      </c>
      <c r="AQ103">
        <v>13.14</v>
      </c>
      <c r="AR103">
        <v>4.1730786845025998</v>
      </c>
      <c r="AS103">
        <v>-31358.78</v>
      </c>
      <c r="AT103">
        <v>0.39131862012387603</v>
      </c>
      <c r="AU103">
        <v>8475336.2200000007</v>
      </c>
    </row>
    <row r="104" spans="1:47" ht="15" x14ac:dyDescent="0.25">
      <c r="A104" t="s">
        <v>1066</v>
      </c>
      <c r="B104" t="s">
        <v>147</v>
      </c>
      <c r="C104" t="s">
        <v>148</v>
      </c>
      <c r="D104" t="s">
        <v>963</v>
      </c>
      <c r="E104">
        <v>78.575999999999993</v>
      </c>
      <c r="F104">
        <v>-0.12</v>
      </c>
      <c r="G104" s="129">
        <v>159461</v>
      </c>
      <c r="H104">
        <v>0.32071307536426602</v>
      </c>
      <c r="I104">
        <v>160792</v>
      </c>
      <c r="J104">
        <v>5.6355587749611904E-3</v>
      </c>
      <c r="K104">
        <v>0.83769006126579104</v>
      </c>
      <c r="L104" s="130">
        <v>113485.2307</v>
      </c>
      <c r="M104" s="129">
        <v>32538</v>
      </c>
      <c r="N104">
        <v>41</v>
      </c>
      <c r="O104">
        <v>43.991571</v>
      </c>
      <c r="P104">
        <v>0</v>
      </c>
      <c r="Q104">
        <v>-223.41593</v>
      </c>
      <c r="R104">
        <v>15829.5</v>
      </c>
      <c r="S104">
        <v>1630.455303</v>
      </c>
      <c r="T104">
        <v>2229.7034477335701</v>
      </c>
      <c r="U104">
        <v>0.99466139305751999</v>
      </c>
      <c r="V104">
        <v>0.17194653572174601</v>
      </c>
      <c r="W104">
        <v>0</v>
      </c>
      <c r="X104">
        <v>11575.2</v>
      </c>
      <c r="Y104">
        <v>111.01</v>
      </c>
      <c r="Z104">
        <v>65422.161697144402</v>
      </c>
      <c r="AA104">
        <v>16.716666666666701</v>
      </c>
      <c r="AB104">
        <v>14.6874633186199</v>
      </c>
      <c r="AC104">
        <v>12.75</v>
      </c>
      <c r="AD104">
        <v>127.878847294118</v>
      </c>
      <c r="AE104">
        <v>0.31630000000000003</v>
      </c>
      <c r="AF104">
        <v>9.1595354546085903E-2</v>
      </c>
      <c r="AG104">
        <v>0.239874622287403</v>
      </c>
      <c r="AH104">
        <v>0.334627756325726</v>
      </c>
      <c r="AI104">
        <v>264.83154687252397</v>
      </c>
      <c r="AJ104">
        <v>8.1120152108866197</v>
      </c>
      <c r="AK104">
        <v>1.3510688149033301</v>
      </c>
      <c r="AL104">
        <v>3.18239747473344</v>
      </c>
      <c r="AM104">
        <v>2</v>
      </c>
      <c r="AN104">
        <v>1.43178964004534</v>
      </c>
      <c r="AO104">
        <v>72</v>
      </c>
      <c r="AP104">
        <v>3.5211267605633798E-2</v>
      </c>
      <c r="AQ104">
        <v>9.75</v>
      </c>
      <c r="AR104">
        <v>3.6112297393061201</v>
      </c>
      <c r="AS104">
        <v>-200803.9</v>
      </c>
      <c r="AT104">
        <v>0.60064681072571402</v>
      </c>
      <c r="AU104">
        <v>25809330.149999999</v>
      </c>
    </row>
    <row r="105" spans="1:47" ht="15" x14ac:dyDescent="0.25">
      <c r="A105" t="s">
        <v>1067</v>
      </c>
      <c r="B105" t="s">
        <v>672</v>
      </c>
      <c r="C105" t="s">
        <v>227</v>
      </c>
      <c r="D105" t="s">
        <v>965</v>
      </c>
      <c r="E105">
        <v>85.292000000000002</v>
      </c>
      <c r="F105">
        <v>-2.38</v>
      </c>
      <c r="G105" s="129">
        <v>663101</v>
      </c>
      <c r="H105">
        <v>0.28991121705789002</v>
      </c>
      <c r="I105">
        <v>661737</v>
      </c>
      <c r="J105">
        <v>0</v>
      </c>
      <c r="K105">
        <v>0.76822819898330297</v>
      </c>
      <c r="L105" s="130">
        <v>168522.70170000001</v>
      </c>
      <c r="M105" t="s">
        <v>943</v>
      </c>
      <c r="N105">
        <v>148</v>
      </c>
      <c r="O105">
        <v>63.931958999999999</v>
      </c>
      <c r="P105">
        <v>2</v>
      </c>
      <c r="Q105">
        <v>70.987744000000006</v>
      </c>
      <c r="R105">
        <v>12656.5</v>
      </c>
      <c r="S105">
        <v>1557.9261799999999</v>
      </c>
      <c r="T105">
        <v>1941.1202916555801</v>
      </c>
      <c r="U105">
        <v>0</v>
      </c>
      <c r="V105">
        <v>0</v>
      </c>
      <c r="W105">
        <v>0</v>
      </c>
      <c r="X105">
        <v>10158</v>
      </c>
      <c r="Y105">
        <v>104.35</v>
      </c>
      <c r="Z105">
        <v>55199.233349305199</v>
      </c>
      <c r="AA105">
        <v>13.8918918918919</v>
      </c>
      <c r="AB105">
        <v>14.9298148538572</v>
      </c>
      <c r="AC105">
        <v>17</v>
      </c>
      <c r="AD105">
        <v>91.642716470588198</v>
      </c>
      <c r="AE105">
        <v>0.41760000000000003</v>
      </c>
      <c r="AF105">
        <v>0.107216704614188</v>
      </c>
      <c r="AG105">
        <v>0.233122953166431</v>
      </c>
      <c r="AH105">
        <v>0.34604773847338899</v>
      </c>
      <c r="AI105">
        <v>178.41666926734601</v>
      </c>
      <c r="AJ105">
        <v>6.6742632033386098</v>
      </c>
      <c r="AK105">
        <v>1.3689536623974701</v>
      </c>
      <c r="AL105">
        <v>3.5369283709886301</v>
      </c>
      <c r="AM105">
        <v>1.75</v>
      </c>
      <c r="AN105">
        <v>1.11793509801031</v>
      </c>
      <c r="AO105">
        <v>110</v>
      </c>
      <c r="AP105">
        <v>3.0721966205837201E-2</v>
      </c>
      <c r="AQ105">
        <v>5.65</v>
      </c>
      <c r="AR105">
        <v>4.5503942598536096</v>
      </c>
      <c r="AS105">
        <v>-29872.77</v>
      </c>
      <c r="AT105">
        <v>0.46821859043411201</v>
      </c>
      <c r="AU105">
        <v>19717849.710000001</v>
      </c>
    </row>
    <row r="106" spans="1:47" ht="15" x14ac:dyDescent="0.25">
      <c r="A106" t="s">
        <v>1068</v>
      </c>
      <c r="B106" t="s">
        <v>571</v>
      </c>
      <c r="C106" t="s">
        <v>172</v>
      </c>
      <c r="D106" t="s">
        <v>975</v>
      </c>
      <c r="E106">
        <v>70.372</v>
      </c>
      <c r="F106">
        <v>2.59</v>
      </c>
      <c r="G106" s="129">
        <v>-4372387</v>
      </c>
      <c r="H106">
        <v>0.21686403083693001</v>
      </c>
      <c r="I106">
        <v>-4436052</v>
      </c>
      <c r="J106">
        <v>0</v>
      </c>
      <c r="K106">
        <v>0.76273478174744902</v>
      </c>
      <c r="L106" s="130">
        <v>105858.745</v>
      </c>
      <c r="M106" s="129">
        <v>28601</v>
      </c>
      <c r="N106">
        <v>6</v>
      </c>
      <c r="O106">
        <v>100.979676</v>
      </c>
      <c r="P106">
        <v>0</v>
      </c>
      <c r="Q106">
        <v>541.24924599999997</v>
      </c>
      <c r="R106">
        <v>15433.3</v>
      </c>
      <c r="S106">
        <v>1336.1753530000001</v>
      </c>
      <c r="T106">
        <v>1749.51495393659</v>
      </c>
      <c r="U106">
        <v>1</v>
      </c>
      <c r="V106">
        <v>8.5733442652418099E-2</v>
      </c>
      <c r="W106">
        <v>1.81069767120603E-2</v>
      </c>
      <c r="X106">
        <v>11787.1</v>
      </c>
      <c r="Y106">
        <v>86.86</v>
      </c>
      <c r="Z106">
        <v>71957.442781487494</v>
      </c>
      <c r="AA106">
        <v>14.483146067415699</v>
      </c>
      <c r="AB106">
        <v>15.3830917913884</v>
      </c>
      <c r="AC106">
        <v>13.25</v>
      </c>
      <c r="AD106">
        <v>100.843422867925</v>
      </c>
      <c r="AE106">
        <v>0.49349999999999999</v>
      </c>
      <c r="AF106">
        <v>0.114730037630913</v>
      </c>
      <c r="AG106">
        <v>0.14111374669125801</v>
      </c>
      <c r="AH106">
        <v>0.26238539565587599</v>
      </c>
      <c r="AI106">
        <v>184.475038733932</v>
      </c>
      <c r="AJ106">
        <v>7.2795402671902796</v>
      </c>
      <c r="AK106">
        <v>1.2745514846383801</v>
      </c>
      <c r="AL106">
        <v>2.2960769764413298</v>
      </c>
      <c r="AM106">
        <v>1.5</v>
      </c>
      <c r="AN106">
        <v>0.62019872377919405</v>
      </c>
      <c r="AO106">
        <v>4</v>
      </c>
      <c r="AP106">
        <v>4.65753424657534E-2</v>
      </c>
      <c r="AQ106">
        <v>88</v>
      </c>
      <c r="AR106">
        <v>3.3800795805058601</v>
      </c>
      <c r="AS106">
        <v>-20315.05</v>
      </c>
      <c r="AT106">
        <v>0.68915605370647304</v>
      </c>
      <c r="AU106">
        <v>20621631.690000001</v>
      </c>
    </row>
    <row r="107" spans="1:47" ht="15" x14ac:dyDescent="0.25">
      <c r="A107" t="s">
        <v>1069</v>
      </c>
      <c r="B107" t="s">
        <v>440</v>
      </c>
      <c r="C107" t="s">
        <v>374</v>
      </c>
      <c r="D107" t="s">
        <v>975</v>
      </c>
      <c r="E107">
        <v>79.807000000000002</v>
      </c>
      <c r="F107">
        <v>3.17</v>
      </c>
      <c r="G107" s="129">
        <v>1272891</v>
      </c>
      <c r="H107">
        <v>0.39189763120249299</v>
      </c>
      <c r="I107">
        <v>1272891</v>
      </c>
      <c r="J107">
        <v>0</v>
      </c>
      <c r="K107">
        <v>0.55856577099262095</v>
      </c>
      <c r="L107" s="130">
        <v>223118.41949999999</v>
      </c>
      <c r="M107" s="129">
        <v>41871</v>
      </c>
      <c r="N107">
        <v>158</v>
      </c>
      <c r="O107">
        <v>32.745353000000001</v>
      </c>
      <c r="P107">
        <v>3.4</v>
      </c>
      <c r="Q107">
        <v>-122.649282</v>
      </c>
      <c r="R107">
        <v>14106</v>
      </c>
      <c r="S107">
        <v>1365.6470360000001</v>
      </c>
      <c r="T107">
        <v>1663.5998167422599</v>
      </c>
      <c r="U107">
        <v>0.43019833274108199</v>
      </c>
      <c r="V107">
        <v>0.14641105038798599</v>
      </c>
      <c r="W107">
        <v>4.5819379642398299E-4</v>
      </c>
      <c r="X107">
        <v>11579.6</v>
      </c>
      <c r="Y107">
        <v>82.57</v>
      </c>
      <c r="Z107">
        <v>64713.898873682898</v>
      </c>
      <c r="AA107">
        <v>13.2727272727273</v>
      </c>
      <c r="AB107">
        <v>16.539264091074202</v>
      </c>
      <c r="AC107">
        <v>13</v>
      </c>
      <c r="AD107">
        <v>105.049772</v>
      </c>
      <c r="AE107">
        <v>0.44290000000000002</v>
      </c>
      <c r="AF107">
        <v>0.13021350638842299</v>
      </c>
      <c r="AG107">
        <v>0.136583661616582</v>
      </c>
      <c r="AH107">
        <v>0.27219587106548299</v>
      </c>
      <c r="AI107">
        <v>146.338691280988</v>
      </c>
      <c r="AJ107">
        <v>6.1107338113656997</v>
      </c>
      <c r="AK107">
        <v>1.09426461242851</v>
      </c>
      <c r="AL107">
        <v>3.1992468238202201</v>
      </c>
      <c r="AM107">
        <v>3</v>
      </c>
      <c r="AN107">
        <v>0.93636390044754403</v>
      </c>
      <c r="AO107">
        <v>78</v>
      </c>
      <c r="AP107">
        <v>4.0983606557376998E-2</v>
      </c>
      <c r="AQ107">
        <v>10.67</v>
      </c>
      <c r="AR107">
        <v>4.8937222398357401</v>
      </c>
      <c r="AS107">
        <v>129448.07</v>
      </c>
      <c r="AT107">
        <v>0.55242434302524002</v>
      </c>
      <c r="AU107">
        <v>19263800.640000001</v>
      </c>
    </row>
    <row r="108" spans="1:47" ht="15" x14ac:dyDescent="0.25">
      <c r="A108" t="s">
        <v>1070</v>
      </c>
      <c r="B108" t="s">
        <v>150</v>
      </c>
      <c r="C108" t="s">
        <v>108</v>
      </c>
      <c r="D108" t="s">
        <v>963</v>
      </c>
      <c r="E108">
        <v>66.906999999999996</v>
      </c>
      <c r="F108">
        <v>-1.1000000000000001</v>
      </c>
      <c r="G108" s="129">
        <v>5018740</v>
      </c>
      <c r="H108">
        <v>0.31043493667141397</v>
      </c>
      <c r="I108">
        <v>1778346</v>
      </c>
      <c r="J108">
        <v>0</v>
      </c>
      <c r="K108">
        <v>0.79072139852557799</v>
      </c>
      <c r="L108" s="130">
        <v>169083.11730000001</v>
      </c>
      <c r="M108" s="129">
        <v>41434</v>
      </c>
      <c r="N108">
        <v>72</v>
      </c>
      <c r="O108">
        <v>324.07430799999997</v>
      </c>
      <c r="P108">
        <v>1907.371449</v>
      </c>
      <c r="Q108">
        <v>-115.872173</v>
      </c>
      <c r="R108">
        <v>26047.3</v>
      </c>
      <c r="S108">
        <v>4902.5221940000001</v>
      </c>
      <c r="T108">
        <v>7292.9397163209997</v>
      </c>
      <c r="U108">
        <v>1</v>
      </c>
      <c r="V108">
        <v>0.20532666761446999</v>
      </c>
      <c r="W108">
        <v>1.2772251816959301E-2</v>
      </c>
      <c r="X108">
        <v>17509.7</v>
      </c>
      <c r="Y108">
        <v>372.68</v>
      </c>
      <c r="Z108">
        <v>85482.862965546796</v>
      </c>
      <c r="AA108">
        <v>15.538461538461499</v>
      </c>
      <c r="AB108">
        <v>13.154776736073799</v>
      </c>
      <c r="AC108">
        <v>34.5</v>
      </c>
      <c r="AD108">
        <v>142.10209257970999</v>
      </c>
      <c r="AE108">
        <v>0.44290000000000002</v>
      </c>
      <c r="AF108">
        <v>0.10252161115419001</v>
      </c>
      <c r="AG108">
        <v>0.18330538037667299</v>
      </c>
      <c r="AH108">
        <v>0.28889090801494199</v>
      </c>
      <c r="AI108">
        <v>237.237069813457</v>
      </c>
      <c r="AJ108">
        <v>14.693332725740699</v>
      </c>
      <c r="AK108">
        <v>1.5239108386497699</v>
      </c>
      <c r="AL108">
        <v>4.3101385397141998</v>
      </c>
      <c r="AM108">
        <v>3.8</v>
      </c>
      <c r="AN108">
        <v>0.772592203741017</v>
      </c>
      <c r="AO108">
        <v>10</v>
      </c>
      <c r="AP108">
        <v>0.641450777202073</v>
      </c>
      <c r="AQ108">
        <v>156.4</v>
      </c>
      <c r="AR108">
        <v>2.8934810883393598</v>
      </c>
      <c r="AS108">
        <v>1045736.04</v>
      </c>
      <c r="AT108">
        <v>0.62844069287745197</v>
      </c>
      <c r="AU108">
        <v>127697514.29000001</v>
      </c>
    </row>
    <row r="109" spans="1:47" ht="15" x14ac:dyDescent="0.25">
      <c r="A109" t="s">
        <v>1071</v>
      </c>
      <c r="B109" t="s">
        <v>149</v>
      </c>
      <c r="C109" t="s">
        <v>108</v>
      </c>
      <c r="D109" t="s">
        <v>975</v>
      </c>
      <c r="E109">
        <v>54.134</v>
      </c>
      <c r="F109">
        <v>9.7100000000000009</v>
      </c>
      <c r="G109" s="129">
        <v>15029966</v>
      </c>
      <c r="H109">
        <v>0.14262787241222799</v>
      </c>
      <c r="I109">
        <v>16281264</v>
      </c>
      <c r="J109">
        <v>0</v>
      </c>
      <c r="K109">
        <v>0.79250784523317397</v>
      </c>
      <c r="L109" s="130">
        <v>119640.7828</v>
      </c>
      <c r="M109" s="129">
        <v>28482.5</v>
      </c>
      <c r="N109">
        <v>234</v>
      </c>
      <c r="O109">
        <v>14415.572699</v>
      </c>
      <c r="P109">
        <v>13.97542</v>
      </c>
      <c r="Q109">
        <v>1011.10347</v>
      </c>
      <c r="R109">
        <v>23851.8</v>
      </c>
      <c r="S109">
        <v>34927.515767999997</v>
      </c>
      <c r="T109">
        <v>54987.507936765403</v>
      </c>
      <c r="U109">
        <v>1</v>
      </c>
      <c r="V109">
        <v>0.24706048999642699</v>
      </c>
      <c r="W109">
        <v>0.109874392427187</v>
      </c>
      <c r="X109">
        <v>15150.4</v>
      </c>
      <c r="Y109">
        <v>2200.56</v>
      </c>
      <c r="Z109">
        <v>79689.946949867299</v>
      </c>
      <c r="AA109">
        <v>14.190645879732701</v>
      </c>
      <c r="AB109">
        <v>15.8721033591449</v>
      </c>
      <c r="AC109">
        <v>691.08</v>
      </c>
      <c r="AD109">
        <v>50.540481229380099</v>
      </c>
      <c r="AE109">
        <v>0.26939999999999997</v>
      </c>
      <c r="AF109">
        <v>0.109347369112153</v>
      </c>
      <c r="AG109">
        <v>0.18412670130723799</v>
      </c>
      <c r="AH109">
        <v>0.30120352762112601</v>
      </c>
      <c r="AI109">
        <v>277.60703235823701</v>
      </c>
      <c r="AJ109">
        <v>7.2734390556473896</v>
      </c>
      <c r="AK109">
        <v>1.3857758079414</v>
      </c>
      <c r="AL109">
        <v>3.7151839332912799</v>
      </c>
      <c r="AM109">
        <v>1</v>
      </c>
      <c r="AN109">
        <v>0.53458540215791495</v>
      </c>
      <c r="AO109">
        <v>79</v>
      </c>
      <c r="AP109">
        <v>0.35457965256350599</v>
      </c>
      <c r="AQ109">
        <v>68.73</v>
      </c>
      <c r="AR109">
        <v>3.7657046929564699</v>
      </c>
      <c r="AS109">
        <v>3959312.33</v>
      </c>
      <c r="AT109">
        <v>0.63142290106812804</v>
      </c>
      <c r="AU109">
        <v>833084150.07000005</v>
      </c>
    </row>
    <row r="110" spans="1:47" ht="15" x14ac:dyDescent="0.25">
      <c r="A110" t="s">
        <v>1072</v>
      </c>
      <c r="B110" t="s">
        <v>446</v>
      </c>
      <c r="C110" t="s">
        <v>327</v>
      </c>
      <c r="D110" t="s">
        <v>963</v>
      </c>
      <c r="E110">
        <v>86.619</v>
      </c>
      <c r="F110">
        <v>1.36</v>
      </c>
      <c r="G110" s="129">
        <v>-1332493</v>
      </c>
      <c r="H110">
        <v>0.12659065998795499</v>
      </c>
      <c r="I110">
        <v>-1332493</v>
      </c>
      <c r="J110">
        <v>5.4319135303237797E-3</v>
      </c>
      <c r="K110">
        <v>0.81558412587990903</v>
      </c>
      <c r="L110" s="130">
        <v>215125.08369999999</v>
      </c>
      <c r="M110" s="129">
        <v>46204.5</v>
      </c>
      <c r="N110">
        <v>100</v>
      </c>
      <c r="O110">
        <v>19.255818999999999</v>
      </c>
      <c r="P110">
        <v>0.32</v>
      </c>
      <c r="Q110">
        <v>106.15082</v>
      </c>
      <c r="R110">
        <v>12753.8</v>
      </c>
      <c r="S110">
        <v>1710.471503</v>
      </c>
      <c r="T110">
        <v>1999.1368798359399</v>
      </c>
      <c r="U110">
        <v>0.207389112521216</v>
      </c>
      <c r="V110">
        <v>0.15347679896424399</v>
      </c>
      <c r="W110">
        <v>3.0351595983297698E-3</v>
      </c>
      <c r="X110">
        <v>10912.2</v>
      </c>
      <c r="Y110">
        <v>95.7</v>
      </c>
      <c r="Z110">
        <v>64104.227063740902</v>
      </c>
      <c r="AA110">
        <v>15.643564356435601</v>
      </c>
      <c r="AB110">
        <v>17.873265444096099</v>
      </c>
      <c r="AC110">
        <v>10.199999999999999</v>
      </c>
      <c r="AD110">
        <v>167.693284607843</v>
      </c>
      <c r="AE110">
        <v>0.4556</v>
      </c>
      <c r="AF110">
        <v>9.5089553378077604E-2</v>
      </c>
      <c r="AG110">
        <v>0.19852988737770599</v>
      </c>
      <c r="AH110">
        <v>0.29988194406517898</v>
      </c>
      <c r="AI110">
        <v>158.74979473422999</v>
      </c>
      <c r="AJ110">
        <v>8.9044203920644307</v>
      </c>
      <c r="AK110">
        <v>1.8449599870367599</v>
      </c>
      <c r="AL110">
        <v>2.90947815583143</v>
      </c>
      <c r="AM110">
        <v>0.5</v>
      </c>
      <c r="AN110">
        <v>1.46794593394641</v>
      </c>
      <c r="AO110">
        <v>127</v>
      </c>
      <c r="AP110">
        <v>8.6673889490790895E-3</v>
      </c>
      <c r="AQ110">
        <v>7.05</v>
      </c>
      <c r="AR110">
        <v>4.9000842199846</v>
      </c>
      <c r="AS110">
        <v>-14189.1899999999</v>
      </c>
      <c r="AT110">
        <v>0.34281645543309502</v>
      </c>
      <c r="AU110">
        <v>21814987.390000001</v>
      </c>
    </row>
    <row r="111" spans="1:47" ht="15" x14ac:dyDescent="0.25">
      <c r="A111" t="s">
        <v>1073</v>
      </c>
      <c r="B111" t="s">
        <v>600</v>
      </c>
      <c r="C111" t="s">
        <v>127</v>
      </c>
      <c r="D111" t="s">
        <v>975</v>
      </c>
      <c r="E111">
        <v>91.147000000000006</v>
      </c>
      <c r="F111">
        <v>3.26</v>
      </c>
      <c r="G111" s="129">
        <v>3215902</v>
      </c>
      <c r="H111">
        <v>0.911061077666806</v>
      </c>
      <c r="I111">
        <v>3215902</v>
      </c>
      <c r="J111">
        <v>0</v>
      </c>
      <c r="K111">
        <v>0.65514771504345903</v>
      </c>
      <c r="L111" s="130">
        <v>315084.51189999998</v>
      </c>
      <c r="M111" s="129">
        <v>43136</v>
      </c>
      <c r="N111">
        <v>149</v>
      </c>
      <c r="O111">
        <v>29.003412999999998</v>
      </c>
      <c r="P111">
        <v>0</v>
      </c>
      <c r="Q111">
        <v>-3.3552579999999899</v>
      </c>
      <c r="R111">
        <v>15268.2</v>
      </c>
      <c r="S111">
        <v>2248.6448350000001</v>
      </c>
      <c r="T111">
        <v>2702.7172699121002</v>
      </c>
      <c r="U111">
        <v>0.32254475438314401</v>
      </c>
      <c r="V111">
        <v>0.14909515801769599</v>
      </c>
      <c r="W111">
        <v>6.3549831336525897E-3</v>
      </c>
      <c r="X111">
        <v>12703</v>
      </c>
      <c r="Y111">
        <v>155.43</v>
      </c>
      <c r="Z111">
        <v>76008.969310943794</v>
      </c>
      <c r="AA111">
        <v>14.195530726256999</v>
      </c>
      <c r="AB111">
        <v>14.467251077655501</v>
      </c>
      <c r="AC111">
        <v>15.98</v>
      </c>
      <c r="AD111">
        <v>140.71619743429301</v>
      </c>
      <c r="AE111">
        <v>0.39229999999999998</v>
      </c>
      <c r="AF111">
        <v>0.104420274525509</v>
      </c>
      <c r="AG111">
        <v>0.17790434156063001</v>
      </c>
      <c r="AH111">
        <v>0.28545852752343198</v>
      </c>
      <c r="AI111">
        <v>179.55792471780001</v>
      </c>
      <c r="AJ111">
        <v>6.8098575893719602</v>
      </c>
      <c r="AK111">
        <v>1.82808530768126</v>
      </c>
      <c r="AL111">
        <v>4.1499715426414596</v>
      </c>
      <c r="AM111">
        <v>1.7</v>
      </c>
      <c r="AN111">
        <v>1.0251611669621501</v>
      </c>
      <c r="AO111">
        <v>117</v>
      </c>
      <c r="AP111">
        <v>1.1494252873563199E-2</v>
      </c>
      <c r="AQ111">
        <v>11.58</v>
      </c>
      <c r="AR111">
        <v>4.1917642003989997</v>
      </c>
      <c r="AS111">
        <v>120420.8</v>
      </c>
      <c r="AT111">
        <v>0.39867962914156202</v>
      </c>
      <c r="AU111">
        <v>34332675.399999999</v>
      </c>
    </row>
    <row r="112" spans="1:47" ht="15" x14ac:dyDescent="0.25">
      <c r="A112" t="s">
        <v>1074</v>
      </c>
      <c r="B112" t="s">
        <v>351</v>
      </c>
      <c r="C112" t="s">
        <v>184</v>
      </c>
      <c r="D112" t="s">
        <v>963</v>
      </c>
      <c r="E112">
        <v>84.688999999999993</v>
      </c>
      <c r="F112">
        <v>-0.71</v>
      </c>
      <c r="G112" s="129">
        <v>1440936</v>
      </c>
      <c r="H112">
        <v>0.33491085830720302</v>
      </c>
      <c r="I112">
        <v>1838883</v>
      </c>
      <c r="J112">
        <v>5.8527558899661603E-2</v>
      </c>
      <c r="K112">
        <v>0.72386473298133103</v>
      </c>
      <c r="L112" s="130">
        <v>138318.42720000001</v>
      </c>
      <c r="M112" s="129">
        <v>37134</v>
      </c>
      <c r="N112">
        <v>57</v>
      </c>
      <c r="O112">
        <v>58.812066999999999</v>
      </c>
      <c r="P112">
        <v>0</v>
      </c>
      <c r="Q112">
        <v>87.760954999999996</v>
      </c>
      <c r="R112">
        <v>13565.2</v>
      </c>
      <c r="S112">
        <v>1962.9445720000001</v>
      </c>
      <c r="T112">
        <v>2409.3140584167199</v>
      </c>
      <c r="U112">
        <v>0.40606089716933702</v>
      </c>
      <c r="V112">
        <v>0.17818271742825401</v>
      </c>
      <c r="W112">
        <v>1.71500716220937E-3</v>
      </c>
      <c r="X112">
        <v>11052</v>
      </c>
      <c r="Y112">
        <v>134.33000000000001</v>
      </c>
      <c r="Z112">
        <v>67204.104369835506</v>
      </c>
      <c r="AA112">
        <v>12.316546762589899</v>
      </c>
      <c r="AB112">
        <v>14.6128532122385</v>
      </c>
      <c r="AC112">
        <v>13</v>
      </c>
      <c r="AD112">
        <v>150.995736307692</v>
      </c>
      <c r="AE112">
        <v>0.2278</v>
      </c>
      <c r="AF112">
        <v>0.107754668768952</v>
      </c>
      <c r="AG112">
        <v>0.169710778160793</v>
      </c>
      <c r="AH112">
        <v>0.28051770437787599</v>
      </c>
      <c r="AI112">
        <v>186.70522093580499</v>
      </c>
      <c r="AJ112">
        <v>5.5359698438165097</v>
      </c>
      <c r="AK112">
        <v>1.6032474105846799</v>
      </c>
      <c r="AL112">
        <v>2.90091268022221</v>
      </c>
      <c r="AM112">
        <v>1.5</v>
      </c>
      <c r="AN112">
        <v>1.13530825355063</v>
      </c>
      <c r="AO112">
        <v>67</v>
      </c>
      <c r="AP112">
        <v>1.17878192534381E-2</v>
      </c>
      <c r="AQ112">
        <v>14.4</v>
      </c>
      <c r="AR112">
        <v>4.4403636496721797</v>
      </c>
      <c r="AS112">
        <v>62603.6899999999</v>
      </c>
      <c r="AT112">
        <v>0.63788805183282005</v>
      </c>
      <c r="AU112">
        <v>26627658.989999998</v>
      </c>
    </row>
    <row r="113" spans="1:47" ht="15" x14ac:dyDescent="0.25">
      <c r="A113" t="s">
        <v>1075</v>
      </c>
      <c r="B113" t="s">
        <v>352</v>
      </c>
      <c r="C113" t="s">
        <v>138</v>
      </c>
      <c r="D113" t="s">
        <v>963</v>
      </c>
      <c r="E113">
        <v>98.918000000000006</v>
      </c>
      <c r="F113">
        <v>-1.1000000000000001</v>
      </c>
      <c r="G113" s="129">
        <v>-258529</v>
      </c>
      <c r="H113">
        <v>0.299171370348429</v>
      </c>
      <c r="I113">
        <v>-523355</v>
      </c>
      <c r="J113">
        <v>0</v>
      </c>
      <c r="K113">
        <v>0.83835132525890799</v>
      </c>
      <c r="L113" s="130">
        <v>154467.04259999999</v>
      </c>
      <c r="M113" s="129">
        <v>45491</v>
      </c>
      <c r="N113">
        <v>23</v>
      </c>
      <c r="O113">
        <v>2.631532</v>
      </c>
      <c r="P113">
        <v>0</v>
      </c>
      <c r="Q113">
        <v>161.516201</v>
      </c>
      <c r="R113">
        <v>12815.2</v>
      </c>
      <c r="S113">
        <v>1343.011301</v>
      </c>
      <c r="T113">
        <v>1491.0682046199099</v>
      </c>
      <c r="U113">
        <v>0.14281218844337901</v>
      </c>
      <c r="V113">
        <v>9.3115923080382204E-2</v>
      </c>
      <c r="W113">
        <v>1.60283699652949E-2</v>
      </c>
      <c r="X113">
        <v>11542.7</v>
      </c>
      <c r="Y113">
        <v>89.54</v>
      </c>
      <c r="Z113">
        <v>68480.753182935005</v>
      </c>
      <c r="AA113">
        <v>18.378640776699001</v>
      </c>
      <c r="AB113">
        <v>14.999009392450301</v>
      </c>
      <c r="AC113">
        <v>8</v>
      </c>
      <c r="AD113">
        <v>167.876412625</v>
      </c>
      <c r="AE113">
        <v>0.27839999999999998</v>
      </c>
      <c r="AF113">
        <v>0.10521644467555399</v>
      </c>
      <c r="AG113">
        <v>0.171600685961348</v>
      </c>
      <c r="AH113">
        <v>0.2807052385928</v>
      </c>
      <c r="AI113">
        <v>222.02568197153201</v>
      </c>
      <c r="AJ113">
        <v>7.20314957593156</v>
      </c>
      <c r="AK113">
        <v>0.61343872722455695</v>
      </c>
      <c r="AL113">
        <v>2.1002345204119601</v>
      </c>
      <c r="AM113">
        <v>3</v>
      </c>
      <c r="AN113">
        <v>1.1214740627227</v>
      </c>
      <c r="AO113">
        <v>44</v>
      </c>
      <c r="AP113">
        <v>0</v>
      </c>
      <c r="AQ113">
        <v>6.61</v>
      </c>
      <c r="AR113">
        <v>4.25554340891245</v>
      </c>
      <c r="AS113">
        <v>-6383.8900000000103</v>
      </c>
      <c r="AT113">
        <v>0.67073564822933396</v>
      </c>
      <c r="AU113">
        <v>17211022.890000001</v>
      </c>
    </row>
    <row r="114" spans="1:47" ht="15" x14ac:dyDescent="0.25">
      <c r="A114" t="s">
        <v>1076</v>
      </c>
      <c r="B114" t="s">
        <v>455</v>
      </c>
      <c r="C114" t="s">
        <v>131</v>
      </c>
      <c r="D114" t="s">
        <v>970</v>
      </c>
      <c r="E114">
        <v>89.245999999999995</v>
      </c>
      <c r="F114">
        <v>7.49</v>
      </c>
      <c r="G114" s="129">
        <v>501963</v>
      </c>
      <c r="H114">
        <v>0.653501638149106</v>
      </c>
      <c r="I114">
        <v>542353</v>
      </c>
      <c r="J114">
        <v>5.37246171881001E-3</v>
      </c>
      <c r="K114">
        <v>0.74210924603589301</v>
      </c>
      <c r="L114" s="130">
        <v>197120.78969999999</v>
      </c>
      <c r="M114" t="s">
        <v>943</v>
      </c>
      <c r="N114">
        <v>44</v>
      </c>
      <c r="O114">
        <v>18.900613</v>
      </c>
      <c r="P114">
        <v>0</v>
      </c>
      <c r="Q114">
        <v>219.57856899999999</v>
      </c>
      <c r="R114">
        <v>13805.1</v>
      </c>
      <c r="S114">
        <v>908.852711</v>
      </c>
      <c r="T114">
        <v>1079.3952859164201</v>
      </c>
      <c r="U114">
        <v>0</v>
      </c>
      <c r="V114">
        <v>0</v>
      </c>
      <c r="W114">
        <v>0</v>
      </c>
      <c r="X114">
        <v>11623.9</v>
      </c>
      <c r="Y114">
        <v>53.69</v>
      </c>
      <c r="Z114">
        <v>65504.470106164998</v>
      </c>
      <c r="AA114">
        <v>17.508196721311499</v>
      </c>
      <c r="AB114">
        <v>16.9277837772397</v>
      </c>
      <c r="AC114">
        <v>5.5</v>
      </c>
      <c r="AD114">
        <v>165.24594745454499</v>
      </c>
      <c r="AE114">
        <v>0.2024</v>
      </c>
      <c r="AF114">
        <v>0.108420121675934</v>
      </c>
      <c r="AG114">
        <v>0.20947845285466099</v>
      </c>
      <c r="AH114">
        <v>0.31992026724335998</v>
      </c>
      <c r="AI114">
        <v>199.867368828259</v>
      </c>
      <c r="AJ114">
        <v>9.2994729975227095</v>
      </c>
      <c r="AK114">
        <v>1.4255703275529901</v>
      </c>
      <c r="AL114">
        <v>2.8457742361684599</v>
      </c>
      <c r="AM114">
        <v>0.5</v>
      </c>
      <c r="AN114">
        <v>1.8372876891551799</v>
      </c>
      <c r="AO114">
        <v>109</v>
      </c>
      <c r="AP114">
        <v>1.4830508474576299E-2</v>
      </c>
      <c r="AQ114">
        <v>4.2300000000000004</v>
      </c>
      <c r="AR114">
        <v>4.6857706065660096</v>
      </c>
      <c r="AS114">
        <v>3059.8900000000099</v>
      </c>
      <c r="AT114">
        <v>0.46440723856494898</v>
      </c>
      <c r="AU114">
        <v>12546761.279999999</v>
      </c>
    </row>
    <row r="115" spans="1:47" ht="15" x14ac:dyDescent="0.25">
      <c r="A115" t="s">
        <v>1077</v>
      </c>
      <c r="B115" t="s">
        <v>572</v>
      </c>
      <c r="C115" t="s">
        <v>172</v>
      </c>
      <c r="D115" t="s">
        <v>963</v>
      </c>
      <c r="E115">
        <v>94.162999999999997</v>
      </c>
      <c r="F115">
        <v>-1.71</v>
      </c>
      <c r="G115" s="129">
        <v>-216158</v>
      </c>
      <c r="H115">
        <v>0.56642577886136503</v>
      </c>
      <c r="I115">
        <v>-283000</v>
      </c>
      <c r="J115">
        <v>0</v>
      </c>
      <c r="K115">
        <v>0.86170104821306703</v>
      </c>
      <c r="L115" s="130">
        <v>347801.89449999999</v>
      </c>
      <c r="M115" s="129">
        <v>48216</v>
      </c>
      <c r="N115">
        <v>29</v>
      </c>
      <c r="O115">
        <v>22.629086000000001</v>
      </c>
      <c r="P115">
        <v>1</v>
      </c>
      <c r="Q115">
        <v>97.230919</v>
      </c>
      <c r="R115">
        <v>14428.2</v>
      </c>
      <c r="S115">
        <v>949.01378399999999</v>
      </c>
      <c r="T115">
        <v>1070.8241201974599</v>
      </c>
      <c r="U115">
        <v>0.20093762305142701</v>
      </c>
      <c r="V115">
        <v>0.10674945159700699</v>
      </c>
      <c r="W115">
        <v>2.25040008481057E-2</v>
      </c>
      <c r="X115">
        <v>12786.9</v>
      </c>
      <c r="Y115">
        <v>67.56</v>
      </c>
      <c r="Z115">
        <v>68297.483718176401</v>
      </c>
      <c r="AA115">
        <v>16.369863013698598</v>
      </c>
      <c r="AB115">
        <v>14.0469772646536</v>
      </c>
      <c r="AC115">
        <v>9.58</v>
      </c>
      <c r="AD115">
        <v>99.061981628392502</v>
      </c>
      <c r="AE115">
        <v>0.25309999999999999</v>
      </c>
      <c r="AF115">
        <v>0.122777792058428</v>
      </c>
      <c r="AG115">
        <v>0.13959967110093899</v>
      </c>
      <c r="AH115">
        <v>0.26776036124543601</v>
      </c>
      <c r="AI115">
        <v>151.76175776178201</v>
      </c>
      <c r="AJ115">
        <v>9.4681328806310106</v>
      </c>
      <c r="AK115">
        <v>0.93798721046492295</v>
      </c>
      <c r="AL115">
        <v>3.7522468477476001</v>
      </c>
      <c r="AM115">
        <v>2</v>
      </c>
      <c r="AN115">
        <v>1.2557080561955101</v>
      </c>
      <c r="AO115">
        <v>25</v>
      </c>
      <c r="AP115">
        <v>9.5652173913043495E-2</v>
      </c>
      <c r="AQ115">
        <v>24.64</v>
      </c>
      <c r="AR115">
        <v>6.4583218173213401</v>
      </c>
      <c r="AS115">
        <v>-69289.289999999994</v>
      </c>
      <c r="AT115">
        <v>0.27601753405558999</v>
      </c>
      <c r="AU115">
        <v>13692521.050000001</v>
      </c>
    </row>
    <row r="116" spans="1:47" ht="15" x14ac:dyDescent="0.25">
      <c r="A116" t="s">
        <v>1078</v>
      </c>
      <c r="B116" t="s">
        <v>353</v>
      </c>
      <c r="C116" t="s">
        <v>167</v>
      </c>
      <c r="D116" t="s">
        <v>963</v>
      </c>
      <c r="E116">
        <v>95.497</v>
      </c>
      <c r="F116">
        <v>1.36</v>
      </c>
      <c r="G116" s="129">
        <v>534891</v>
      </c>
      <c r="H116">
        <v>0.41951669428926303</v>
      </c>
      <c r="I116">
        <v>654131</v>
      </c>
      <c r="J116">
        <v>1.0988001337232401E-2</v>
      </c>
      <c r="K116">
        <v>0.76592420393890404</v>
      </c>
      <c r="L116" s="130">
        <v>232324.36910000001</v>
      </c>
      <c r="M116" s="129">
        <v>38441</v>
      </c>
      <c r="N116">
        <v>40</v>
      </c>
      <c r="O116">
        <v>12.316401000000001</v>
      </c>
      <c r="P116">
        <v>0</v>
      </c>
      <c r="Q116">
        <v>84.390669000000003</v>
      </c>
      <c r="R116">
        <v>12868.4</v>
      </c>
      <c r="S116">
        <v>1017.445544</v>
      </c>
      <c r="T116">
        <v>1171.0368179020199</v>
      </c>
      <c r="U116">
        <v>0.21674181217899199</v>
      </c>
      <c r="V116">
        <v>0.138242916124069</v>
      </c>
      <c r="W116">
        <v>9.8285358454525801E-4</v>
      </c>
      <c r="X116">
        <v>11180.6</v>
      </c>
      <c r="Y116">
        <v>68.010000000000005</v>
      </c>
      <c r="Z116">
        <v>61882.767240111803</v>
      </c>
      <c r="AA116">
        <v>8</v>
      </c>
      <c r="AB116">
        <v>14.9602344361123</v>
      </c>
      <c r="AC116">
        <v>10.17</v>
      </c>
      <c r="AD116">
        <v>100.043809636185</v>
      </c>
      <c r="AE116">
        <v>0.37959999999999999</v>
      </c>
      <c r="AF116">
        <v>0.119737125122686</v>
      </c>
      <c r="AG116">
        <v>0.159951551236587</v>
      </c>
      <c r="AH116">
        <v>0.283457365531257</v>
      </c>
      <c r="AI116">
        <v>188.75211664399399</v>
      </c>
      <c r="AJ116">
        <v>7.5737657840610302</v>
      </c>
      <c r="AK116">
        <v>1.1065322190111699</v>
      </c>
      <c r="AL116">
        <v>2.4170396521648598</v>
      </c>
      <c r="AM116">
        <v>4.5999999999999996</v>
      </c>
      <c r="AN116">
        <v>1.22750391225137</v>
      </c>
      <c r="AO116">
        <v>16</v>
      </c>
      <c r="AP116">
        <v>7.2463768115942004E-3</v>
      </c>
      <c r="AQ116">
        <v>34.25</v>
      </c>
      <c r="AR116">
        <v>4.6900871912897202</v>
      </c>
      <c r="AS116">
        <v>-50445.919999999998</v>
      </c>
      <c r="AT116">
        <v>0.35079682521727801</v>
      </c>
      <c r="AU116">
        <v>13092895.5</v>
      </c>
    </row>
    <row r="117" spans="1:47" ht="15" x14ac:dyDescent="0.25">
      <c r="A117" t="s">
        <v>1079</v>
      </c>
      <c r="B117" t="s">
        <v>151</v>
      </c>
      <c r="C117" t="s">
        <v>121</v>
      </c>
      <c r="D117" t="s">
        <v>965</v>
      </c>
      <c r="E117">
        <v>54.07</v>
      </c>
      <c r="F117">
        <v>-6.01</v>
      </c>
      <c r="G117" s="129">
        <v>8946505</v>
      </c>
      <c r="H117">
        <v>0.25293730595196401</v>
      </c>
      <c r="I117">
        <v>4488335</v>
      </c>
      <c r="J117">
        <v>4.8690928127220704E-3</v>
      </c>
      <c r="K117">
        <v>0.78019387196821899</v>
      </c>
      <c r="L117" s="130">
        <v>175850.965</v>
      </c>
      <c r="M117" s="129">
        <v>36200</v>
      </c>
      <c r="N117">
        <v>1146</v>
      </c>
      <c r="O117">
        <v>20502.321302</v>
      </c>
      <c r="P117">
        <v>6634.785492</v>
      </c>
      <c r="Q117">
        <v>14.515108</v>
      </c>
      <c r="R117">
        <v>23452.1</v>
      </c>
      <c r="S117">
        <v>44979.931861999998</v>
      </c>
      <c r="T117">
        <v>68621.093631189098</v>
      </c>
      <c r="U117">
        <v>1</v>
      </c>
      <c r="V117">
        <v>0.186520627925437</v>
      </c>
      <c r="W117">
        <v>0.18645298384922401</v>
      </c>
      <c r="X117">
        <v>15372.4</v>
      </c>
      <c r="Y117">
        <v>2983.72</v>
      </c>
      <c r="Z117">
        <v>79863.6992613248</v>
      </c>
      <c r="AA117">
        <v>11.087349397590399</v>
      </c>
      <c r="AB117">
        <v>15.075118262437501</v>
      </c>
      <c r="AC117">
        <v>387</v>
      </c>
      <c r="AD117">
        <v>116.227214113695</v>
      </c>
      <c r="AE117">
        <v>0.82250000000000001</v>
      </c>
      <c r="AF117">
        <v>0.119122077420498</v>
      </c>
      <c r="AG117">
        <v>0.15936811549632501</v>
      </c>
      <c r="AH117">
        <v>0.28570984036465902</v>
      </c>
      <c r="AI117">
        <v>182.80390075349499</v>
      </c>
      <c r="AJ117">
        <v>13.395156550186</v>
      </c>
      <c r="AK117">
        <v>1.61832700780918</v>
      </c>
      <c r="AL117">
        <v>4.5321141252904997</v>
      </c>
      <c r="AM117">
        <v>1</v>
      </c>
      <c r="AN117">
        <v>0.46290423754851301</v>
      </c>
      <c r="AO117">
        <v>137</v>
      </c>
      <c r="AP117">
        <v>0.24565102793885099</v>
      </c>
      <c r="AQ117">
        <v>102.07</v>
      </c>
      <c r="AR117">
        <v>3.7537302297314499</v>
      </c>
      <c r="AS117">
        <v>-2251283.02</v>
      </c>
      <c r="AT117">
        <v>0.56491464460596397</v>
      </c>
      <c r="AU117">
        <v>1054872459.24</v>
      </c>
    </row>
    <row r="118" spans="1:47" ht="15" x14ac:dyDescent="0.25">
      <c r="A118" t="s">
        <v>1080</v>
      </c>
      <c r="B118" t="s">
        <v>662</v>
      </c>
      <c r="C118" t="s">
        <v>663</v>
      </c>
      <c r="D118" t="s">
        <v>970</v>
      </c>
      <c r="E118">
        <v>95.683000000000007</v>
      </c>
      <c r="F118">
        <v>8.8699999999999992</v>
      </c>
      <c r="G118" s="129">
        <v>4749</v>
      </c>
      <c r="H118">
        <v>0.56042717558691202</v>
      </c>
      <c r="I118">
        <v>414708</v>
      </c>
      <c r="J118">
        <v>0</v>
      </c>
      <c r="K118">
        <v>0.75691649565544505</v>
      </c>
      <c r="L118" s="130">
        <v>163053.58910000001</v>
      </c>
      <c r="M118" s="129">
        <v>42846</v>
      </c>
      <c r="N118">
        <v>37</v>
      </c>
      <c r="O118">
        <v>9.8051399999999997</v>
      </c>
      <c r="P118">
        <v>0</v>
      </c>
      <c r="Q118">
        <v>-8.0712189999999993</v>
      </c>
      <c r="R118">
        <v>14180.2</v>
      </c>
      <c r="S118">
        <v>722.863337</v>
      </c>
      <c r="T118">
        <v>905.03799124321802</v>
      </c>
      <c r="U118">
        <v>0.24781437767122499</v>
      </c>
      <c r="V118">
        <v>0.16926468080092999</v>
      </c>
      <c r="W118">
        <v>0</v>
      </c>
      <c r="X118">
        <v>11325.9</v>
      </c>
      <c r="Y118">
        <v>54.17</v>
      </c>
      <c r="Z118">
        <v>67801.157651836795</v>
      </c>
      <c r="AA118">
        <v>16.768115942028999</v>
      </c>
      <c r="AB118">
        <v>13.3443481078088</v>
      </c>
      <c r="AC118">
        <v>5.7</v>
      </c>
      <c r="AD118">
        <v>126.81812929824601</v>
      </c>
      <c r="AE118">
        <v>0.1898</v>
      </c>
      <c r="AF118">
        <v>0.11053434694162199</v>
      </c>
      <c r="AG118">
        <v>0.16645340134251099</v>
      </c>
      <c r="AH118">
        <v>0.29516655295900601</v>
      </c>
      <c r="AI118">
        <v>200.77100687152401</v>
      </c>
      <c r="AJ118">
        <v>6.1990930889547302</v>
      </c>
      <c r="AK118">
        <v>1.45556776682974</v>
      </c>
      <c r="AL118">
        <v>3.5015940191552399</v>
      </c>
      <c r="AM118">
        <v>0.5</v>
      </c>
      <c r="AN118">
        <v>0.79187273996672403</v>
      </c>
      <c r="AO118">
        <v>73</v>
      </c>
      <c r="AP118">
        <v>0.120996441281139</v>
      </c>
      <c r="AQ118">
        <v>3.55</v>
      </c>
      <c r="AR118">
        <v>4.7606532175022798</v>
      </c>
      <c r="AS118">
        <v>24854.65</v>
      </c>
      <c r="AT118">
        <v>0.48890446232592799</v>
      </c>
      <c r="AU118">
        <v>10250373.41</v>
      </c>
    </row>
    <row r="119" spans="1:47" ht="15" x14ac:dyDescent="0.25">
      <c r="A119" t="s">
        <v>1081</v>
      </c>
      <c r="B119" t="s">
        <v>152</v>
      </c>
      <c r="C119" t="s">
        <v>103</v>
      </c>
      <c r="D119" t="s">
        <v>975</v>
      </c>
      <c r="E119">
        <v>73.954999999999998</v>
      </c>
      <c r="F119">
        <v>3.52</v>
      </c>
      <c r="G119" s="129">
        <v>-450177</v>
      </c>
      <c r="H119">
        <v>0.26061322194897801</v>
      </c>
      <c r="I119">
        <v>-450177</v>
      </c>
      <c r="J119">
        <v>6.6173980692779202E-3</v>
      </c>
      <c r="K119">
        <v>0.73113250366051596</v>
      </c>
      <c r="L119" s="130">
        <v>144363.538</v>
      </c>
      <c r="M119" s="129">
        <v>31934.5</v>
      </c>
      <c r="N119">
        <v>93</v>
      </c>
      <c r="O119">
        <v>69.940759</v>
      </c>
      <c r="P119">
        <v>6.43</v>
      </c>
      <c r="Q119">
        <v>-13.988697</v>
      </c>
      <c r="R119">
        <v>14210.4</v>
      </c>
      <c r="S119">
        <v>1556.5217740000001</v>
      </c>
      <c r="T119">
        <v>2076.5917974447402</v>
      </c>
      <c r="U119">
        <v>0.65716912483101597</v>
      </c>
      <c r="V119">
        <v>0.197798385568874</v>
      </c>
      <c r="W119">
        <v>4.7063138610485E-3</v>
      </c>
      <c r="X119">
        <v>10651.5</v>
      </c>
      <c r="Y119">
        <v>105.43</v>
      </c>
      <c r="Z119">
        <v>64672.152897657201</v>
      </c>
      <c r="AA119">
        <v>16.491071428571399</v>
      </c>
      <c r="AB119">
        <v>14.763556615763999</v>
      </c>
      <c r="AC119">
        <v>16</v>
      </c>
      <c r="AD119">
        <v>97.282610875000003</v>
      </c>
      <c r="AE119">
        <v>0.43020000000000003</v>
      </c>
      <c r="AF119">
        <v>0.114188399218142</v>
      </c>
      <c r="AG119">
        <v>0.16861712225584199</v>
      </c>
      <c r="AH119">
        <v>0.285465023009289</v>
      </c>
      <c r="AI119">
        <v>234.19910089866801</v>
      </c>
      <c r="AJ119">
        <v>5.9190272565672499</v>
      </c>
      <c r="AK119">
        <v>1.6070255063971699</v>
      </c>
      <c r="AL119">
        <v>3.0559931255074901</v>
      </c>
      <c r="AM119">
        <v>2</v>
      </c>
      <c r="AN119">
        <v>1.9063831230105699</v>
      </c>
      <c r="AO119">
        <v>59</v>
      </c>
      <c r="AP119">
        <v>9.6153846153846194E-3</v>
      </c>
      <c r="AQ119">
        <v>15.49</v>
      </c>
      <c r="AR119">
        <v>3.86411059655306</v>
      </c>
      <c r="AS119">
        <v>32319.190000000101</v>
      </c>
      <c r="AT119">
        <v>0.42192720966644798</v>
      </c>
      <c r="AU119">
        <v>22118847.920000002</v>
      </c>
    </row>
    <row r="120" spans="1:47" ht="15" x14ac:dyDescent="0.25">
      <c r="A120" t="s">
        <v>1082</v>
      </c>
      <c r="B120" t="s">
        <v>528</v>
      </c>
      <c r="C120" t="s">
        <v>342</v>
      </c>
      <c r="D120" t="s">
        <v>970</v>
      </c>
      <c r="E120">
        <v>74.471000000000004</v>
      </c>
      <c r="F120">
        <v>10.91</v>
      </c>
      <c r="G120" s="129">
        <v>-745299</v>
      </c>
      <c r="H120">
        <v>0.56909640778721904</v>
      </c>
      <c r="I120">
        <v>-604644</v>
      </c>
      <c r="J120">
        <v>0</v>
      </c>
      <c r="K120">
        <v>0.72907180618483303</v>
      </c>
      <c r="L120" s="130">
        <v>778429.16</v>
      </c>
      <c r="M120" s="129">
        <v>37908</v>
      </c>
      <c r="N120">
        <v>23</v>
      </c>
      <c r="O120">
        <v>14.584794</v>
      </c>
      <c r="P120">
        <v>0</v>
      </c>
      <c r="Q120">
        <v>99.982693999999995</v>
      </c>
      <c r="R120">
        <v>22618.400000000001</v>
      </c>
      <c r="S120">
        <v>510.19593400000002</v>
      </c>
      <c r="T120">
        <v>617.42219281957398</v>
      </c>
      <c r="U120">
        <v>0.53768982408236898</v>
      </c>
      <c r="V120">
        <v>0.17090370618280901</v>
      </c>
      <c r="W120">
        <v>0</v>
      </c>
      <c r="X120">
        <v>18690.400000000001</v>
      </c>
      <c r="Y120">
        <v>45.35</v>
      </c>
      <c r="Z120">
        <v>59650.539140022098</v>
      </c>
      <c r="AA120">
        <v>11.936170212765999</v>
      </c>
      <c r="AB120">
        <v>11.2501859757442</v>
      </c>
      <c r="AC120">
        <v>12.52</v>
      </c>
      <c r="AD120">
        <v>40.750473961661299</v>
      </c>
      <c r="AE120">
        <v>0.1898</v>
      </c>
      <c r="AF120">
        <v>7.8919012049312495E-2</v>
      </c>
      <c r="AG120">
        <v>0.16527529042727501</v>
      </c>
      <c r="AH120">
        <v>0.257385551061311</v>
      </c>
      <c r="AI120">
        <v>115.88293057623601</v>
      </c>
      <c r="AJ120">
        <v>43.187519408690399</v>
      </c>
      <c r="AK120">
        <v>4.4205469952472001</v>
      </c>
      <c r="AL120">
        <v>8.8283884444294092</v>
      </c>
      <c r="AM120">
        <v>3.8</v>
      </c>
      <c r="AN120">
        <v>1.2591795546006099</v>
      </c>
      <c r="AO120">
        <v>70</v>
      </c>
      <c r="AP120">
        <v>7.3529411764705899E-3</v>
      </c>
      <c r="AQ120">
        <v>3.83</v>
      </c>
      <c r="AR120">
        <v>5.2432204653352699</v>
      </c>
      <c r="AS120">
        <v>-8189.7299999999796</v>
      </c>
      <c r="AT120">
        <v>0.40651049171238601</v>
      </c>
      <c r="AU120">
        <v>11539837.07</v>
      </c>
    </row>
    <row r="121" spans="1:47" ht="15" x14ac:dyDescent="0.25">
      <c r="A121" t="s">
        <v>1083</v>
      </c>
      <c r="B121" t="s">
        <v>664</v>
      </c>
      <c r="C121" t="s">
        <v>663</v>
      </c>
      <c r="D121" t="s">
        <v>967</v>
      </c>
      <c r="E121">
        <v>93.903999999999996</v>
      </c>
      <c r="F121">
        <v>-11</v>
      </c>
      <c r="G121" s="129">
        <v>-836400</v>
      </c>
      <c r="H121">
        <v>0.63759070086997605</v>
      </c>
      <c r="I121">
        <v>-757586</v>
      </c>
      <c r="J121">
        <v>0</v>
      </c>
      <c r="K121">
        <v>0.73079459771669797</v>
      </c>
      <c r="L121" s="130">
        <v>149163.5558</v>
      </c>
      <c r="M121" s="129">
        <v>40820.5</v>
      </c>
      <c r="N121">
        <v>23</v>
      </c>
      <c r="O121">
        <v>13.461929</v>
      </c>
      <c r="P121">
        <v>0</v>
      </c>
      <c r="Q121">
        <v>-56.863900999999998</v>
      </c>
      <c r="R121">
        <v>18353.599999999999</v>
      </c>
      <c r="S121">
        <v>451.50971900000002</v>
      </c>
      <c r="T121">
        <v>564.91960328103005</v>
      </c>
      <c r="U121">
        <v>0.31731136223891598</v>
      </c>
      <c r="V121">
        <v>0.19379837535678801</v>
      </c>
      <c r="W121">
        <v>6.6443752454418397E-3</v>
      </c>
      <c r="X121">
        <v>14669.1</v>
      </c>
      <c r="Y121">
        <v>38.200000000000003</v>
      </c>
      <c r="Z121">
        <v>55355.024607329797</v>
      </c>
      <c r="AA121">
        <v>14.3023255813953</v>
      </c>
      <c r="AB121">
        <v>11.8196261518325</v>
      </c>
      <c r="AC121">
        <v>5</v>
      </c>
      <c r="AD121">
        <v>90.301943800000004</v>
      </c>
      <c r="AE121">
        <v>0.1898</v>
      </c>
      <c r="AF121">
        <v>9.7020788790334697E-2</v>
      </c>
      <c r="AG121">
        <v>0.22683333201568001</v>
      </c>
      <c r="AH121">
        <v>0.32489165086565203</v>
      </c>
      <c r="AI121">
        <v>377.21004185072701</v>
      </c>
      <c r="AJ121">
        <v>9.3573030989818804</v>
      </c>
      <c r="AK121">
        <v>1.16116103197623</v>
      </c>
      <c r="AL121">
        <v>1.8641539744237099</v>
      </c>
      <c r="AM121">
        <v>1.4</v>
      </c>
      <c r="AN121">
        <v>1.1662038913472901</v>
      </c>
      <c r="AO121">
        <v>80</v>
      </c>
      <c r="AP121">
        <v>0</v>
      </c>
      <c r="AQ121">
        <v>2.35</v>
      </c>
      <c r="AR121">
        <v>5.4707770488592997</v>
      </c>
      <c r="AS121">
        <v>-33050.019999999997</v>
      </c>
      <c r="AT121">
        <v>0.52417968487234801</v>
      </c>
      <c r="AU121">
        <v>8286848.5199999996</v>
      </c>
    </row>
    <row r="122" spans="1:47" ht="15" x14ac:dyDescent="0.25">
      <c r="A122" t="s">
        <v>1084</v>
      </c>
      <c r="B122" t="s">
        <v>720</v>
      </c>
      <c r="C122" t="s">
        <v>97</v>
      </c>
      <c r="D122" t="s">
        <v>965</v>
      </c>
      <c r="E122">
        <v>98.084000000000003</v>
      </c>
      <c r="F122">
        <v>-2.5499999999999998</v>
      </c>
      <c r="G122" s="129">
        <v>-2479036</v>
      </c>
      <c r="H122">
        <v>0.92121500311276605</v>
      </c>
      <c r="I122">
        <v>-2134440</v>
      </c>
      <c r="J122">
        <v>0</v>
      </c>
      <c r="K122">
        <v>0.83048879704519196</v>
      </c>
      <c r="L122" s="130">
        <v>364009.09960000002</v>
      </c>
      <c r="M122" s="129">
        <v>53290</v>
      </c>
      <c r="N122">
        <v>85</v>
      </c>
      <c r="O122">
        <v>29.072210999999999</v>
      </c>
      <c r="P122">
        <v>4.41</v>
      </c>
      <c r="Q122">
        <v>-45.418170000000003</v>
      </c>
      <c r="R122">
        <v>16283.3</v>
      </c>
      <c r="S122">
        <v>2664.7767530000001</v>
      </c>
      <c r="T122">
        <v>3135.8386563837798</v>
      </c>
      <c r="U122">
        <v>0.149923464901977</v>
      </c>
      <c r="V122">
        <v>0.119527825226416</v>
      </c>
      <c r="W122">
        <v>2.2064080202518901E-2</v>
      </c>
      <c r="X122">
        <v>13837.2</v>
      </c>
      <c r="Y122">
        <v>192.48</v>
      </c>
      <c r="Z122">
        <v>77823.919368246105</v>
      </c>
      <c r="AA122">
        <v>16.167512690355299</v>
      </c>
      <c r="AB122">
        <v>13.844434502285999</v>
      </c>
      <c r="AC122">
        <v>17</v>
      </c>
      <c r="AD122">
        <v>156.75157370588201</v>
      </c>
      <c r="AE122">
        <v>0.44290000000000002</v>
      </c>
      <c r="AF122">
        <v>0.11770616968599699</v>
      </c>
      <c r="AG122">
        <v>0.11094735738228401</v>
      </c>
      <c r="AH122">
        <v>0.23230670775846801</v>
      </c>
      <c r="AI122">
        <v>206.70774742382301</v>
      </c>
      <c r="AJ122">
        <v>7.0804128315451198</v>
      </c>
      <c r="AK122">
        <v>0.91231557830909704</v>
      </c>
      <c r="AL122">
        <v>3.9549823720567101</v>
      </c>
      <c r="AM122">
        <v>2</v>
      </c>
      <c r="AN122">
        <v>1.5262743618555501</v>
      </c>
      <c r="AO122">
        <v>23</v>
      </c>
      <c r="AP122">
        <v>0.10397946084724</v>
      </c>
      <c r="AQ122">
        <v>63.43</v>
      </c>
      <c r="AR122">
        <v>3.6270502930381698</v>
      </c>
      <c r="AS122">
        <v>185076.89</v>
      </c>
      <c r="AT122">
        <v>0.33087407962521898</v>
      </c>
      <c r="AU122">
        <v>43391260.189999998</v>
      </c>
    </row>
    <row r="123" spans="1:47" ht="15" x14ac:dyDescent="0.25">
      <c r="A123" t="s">
        <v>1085</v>
      </c>
      <c r="B123" t="s">
        <v>519</v>
      </c>
      <c r="C123" t="s">
        <v>178</v>
      </c>
      <c r="D123" t="s">
        <v>963</v>
      </c>
      <c r="E123">
        <v>80.801000000000002</v>
      </c>
      <c r="F123">
        <v>0.3</v>
      </c>
      <c r="G123" s="129">
        <v>126545</v>
      </c>
      <c r="H123">
        <v>0.56158495601451797</v>
      </c>
      <c r="I123">
        <v>167280</v>
      </c>
      <c r="J123">
        <v>0</v>
      </c>
      <c r="K123">
        <v>0.74016666550561605</v>
      </c>
      <c r="L123" s="130">
        <v>198418.20879999999</v>
      </c>
      <c r="M123" s="129">
        <v>41037</v>
      </c>
      <c r="N123">
        <v>56</v>
      </c>
      <c r="O123">
        <v>19.319762000000001</v>
      </c>
      <c r="P123">
        <v>0</v>
      </c>
      <c r="Q123">
        <v>-178.22044</v>
      </c>
      <c r="R123">
        <v>20042.900000000001</v>
      </c>
      <c r="S123">
        <v>476.675881</v>
      </c>
      <c r="T123">
        <v>590.31020236905101</v>
      </c>
      <c r="U123">
        <v>0.37756790761561498</v>
      </c>
      <c r="V123">
        <v>0.17513225302037</v>
      </c>
      <c r="W123">
        <v>0</v>
      </c>
      <c r="X123">
        <v>16184.6</v>
      </c>
      <c r="Y123">
        <v>42.94</v>
      </c>
      <c r="Z123">
        <v>61025.503260363301</v>
      </c>
      <c r="AA123">
        <v>13.8301886792453</v>
      </c>
      <c r="AB123">
        <v>11.1009753376805</v>
      </c>
      <c r="AC123">
        <v>6.12</v>
      </c>
      <c r="AD123">
        <v>77.888215849673202</v>
      </c>
      <c r="AE123">
        <v>0.27839999999999998</v>
      </c>
      <c r="AF123">
        <v>0.103015263922897</v>
      </c>
      <c r="AG123">
        <v>0.20298683310028001</v>
      </c>
      <c r="AH123">
        <v>0.308713058189094</v>
      </c>
      <c r="AI123">
        <v>295.56771302217402</v>
      </c>
      <c r="AJ123">
        <v>9.7747801121442297</v>
      </c>
      <c r="AK123">
        <v>2.1221256299240498</v>
      </c>
      <c r="AL123">
        <v>3.3733402654553202</v>
      </c>
      <c r="AM123">
        <v>1.7</v>
      </c>
      <c r="AN123">
        <v>1.2504325370518401</v>
      </c>
      <c r="AO123">
        <v>101</v>
      </c>
      <c r="AP123">
        <v>3.8348082595870199E-2</v>
      </c>
      <c r="AQ123">
        <v>3.23</v>
      </c>
      <c r="AR123">
        <v>5.0732437509030497</v>
      </c>
      <c r="AS123">
        <v>-28873.13</v>
      </c>
      <c r="AT123">
        <v>0.68115233396692199</v>
      </c>
      <c r="AU123">
        <v>9553954.8000000007</v>
      </c>
    </row>
    <row r="124" spans="1:47" ht="15" x14ac:dyDescent="0.25">
      <c r="A124" t="s">
        <v>1086</v>
      </c>
      <c r="B124" t="s">
        <v>153</v>
      </c>
      <c r="C124" t="s">
        <v>154</v>
      </c>
      <c r="D124" t="s">
        <v>963</v>
      </c>
      <c r="E124">
        <v>75.311999999999998</v>
      </c>
      <c r="F124">
        <v>-0.9</v>
      </c>
      <c r="G124" s="129">
        <v>1027820</v>
      </c>
      <c r="H124">
        <v>0.21496953517075901</v>
      </c>
      <c r="I124">
        <v>940343</v>
      </c>
      <c r="J124">
        <v>7.7159664195568496E-3</v>
      </c>
      <c r="K124">
        <v>0.73502844819348601</v>
      </c>
      <c r="L124" s="130">
        <v>97899.456600000005</v>
      </c>
      <c r="M124" s="129">
        <v>30704.5</v>
      </c>
      <c r="N124">
        <v>35</v>
      </c>
      <c r="O124">
        <v>77.673314000000005</v>
      </c>
      <c r="P124">
        <v>38.32</v>
      </c>
      <c r="Q124">
        <v>-176.15168</v>
      </c>
      <c r="R124">
        <v>14562.8</v>
      </c>
      <c r="S124">
        <v>1523.1721339999999</v>
      </c>
      <c r="T124">
        <v>2241.0416216905301</v>
      </c>
      <c r="U124">
        <v>0.98954412266053204</v>
      </c>
      <c r="V124">
        <v>0.24347087024637001</v>
      </c>
      <c r="W124">
        <v>4.5194563676281097E-4</v>
      </c>
      <c r="X124">
        <v>9897.9</v>
      </c>
      <c r="Y124">
        <v>104</v>
      </c>
      <c r="Z124">
        <v>67526.980769230795</v>
      </c>
      <c r="AA124">
        <v>15.3557692307692</v>
      </c>
      <c r="AB124">
        <v>14.645885903846199</v>
      </c>
      <c r="AC124">
        <v>13</v>
      </c>
      <c r="AD124">
        <v>117.167087230769</v>
      </c>
      <c r="AE124">
        <v>0.40500000000000003</v>
      </c>
      <c r="AF124">
        <v>0.103443482784352</v>
      </c>
      <c r="AG124">
        <v>0.229504001007998</v>
      </c>
      <c r="AH124">
        <v>0.33653552846370799</v>
      </c>
      <c r="AI124">
        <v>195.07972432484101</v>
      </c>
      <c r="AJ124">
        <v>5.9893052096654804</v>
      </c>
      <c r="AK124">
        <v>1.0795474187251799</v>
      </c>
      <c r="AL124">
        <v>2.9662767718920402</v>
      </c>
      <c r="AM124">
        <v>1.62</v>
      </c>
      <c r="AN124">
        <v>1.53104818602919</v>
      </c>
      <c r="AO124">
        <v>9</v>
      </c>
      <c r="AP124">
        <v>1.5483870967741901E-2</v>
      </c>
      <c r="AQ124">
        <v>85.33</v>
      </c>
      <c r="AR124">
        <v>3.42619966215993</v>
      </c>
      <c r="AS124">
        <v>11076.53</v>
      </c>
      <c r="AT124">
        <v>0.74264970326284396</v>
      </c>
      <c r="AU124">
        <v>22181709.399999999</v>
      </c>
    </row>
    <row r="125" spans="1:47" ht="15" x14ac:dyDescent="0.25">
      <c r="A125" t="s">
        <v>1087</v>
      </c>
      <c r="B125" t="s">
        <v>721</v>
      </c>
      <c r="C125" t="s">
        <v>97</v>
      </c>
      <c r="D125" t="s">
        <v>967</v>
      </c>
      <c r="E125">
        <v>83.769000000000005</v>
      </c>
      <c r="F125">
        <v>-8.86</v>
      </c>
      <c r="G125" s="129">
        <v>965093</v>
      </c>
      <c r="H125">
        <v>0.417255056869615</v>
      </c>
      <c r="I125">
        <v>965093</v>
      </c>
      <c r="J125">
        <v>5.6273679437195004E-3</v>
      </c>
      <c r="K125">
        <v>0.74040208497162896</v>
      </c>
      <c r="L125" s="130">
        <v>277217.25829999999</v>
      </c>
      <c r="M125" s="129">
        <v>39323</v>
      </c>
      <c r="N125">
        <v>23</v>
      </c>
      <c r="O125">
        <v>40.653832000000001</v>
      </c>
      <c r="P125">
        <v>0</v>
      </c>
      <c r="Q125">
        <v>309.046403</v>
      </c>
      <c r="R125">
        <v>15386.9</v>
      </c>
      <c r="S125">
        <v>1451.874442</v>
      </c>
      <c r="T125">
        <v>1887.88291726751</v>
      </c>
      <c r="U125">
        <v>0.53828924278288204</v>
      </c>
      <c r="V125">
        <v>0.20683775215873701</v>
      </c>
      <c r="W125">
        <v>1.22235631998266E-2</v>
      </c>
      <c r="X125">
        <v>11833.2</v>
      </c>
      <c r="Y125">
        <v>106.11</v>
      </c>
      <c r="Z125">
        <v>60023.0202619923</v>
      </c>
      <c r="AA125">
        <v>15.5794392523364</v>
      </c>
      <c r="AB125">
        <v>13.6827296390538</v>
      </c>
      <c r="AC125">
        <v>11</v>
      </c>
      <c r="AD125">
        <v>131.98858563636401</v>
      </c>
      <c r="AE125">
        <v>0.31630000000000003</v>
      </c>
      <c r="AF125">
        <v>0.110542002205337</v>
      </c>
      <c r="AG125">
        <v>0.231140438120637</v>
      </c>
      <c r="AH125">
        <v>0.34470990742080798</v>
      </c>
      <c r="AI125">
        <v>255.20801887633201</v>
      </c>
      <c r="AJ125">
        <v>7.4520281758562099</v>
      </c>
      <c r="AK125">
        <v>1.65967443931665</v>
      </c>
      <c r="AL125">
        <v>1.58553938952312</v>
      </c>
      <c r="AM125">
        <v>1.1000000000000001</v>
      </c>
      <c r="AN125">
        <v>0.83596694480023204</v>
      </c>
      <c r="AO125">
        <v>13</v>
      </c>
      <c r="AP125">
        <v>3.93794749403341E-2</v>
      </c>
      <c r="AQ125">
        <v>61.15</v>
      </c>
      <c r="AR125">
        <v>4.8489669670563504</v>
      </c>
      <c r="AS125">
        <v>12690.08</v>
      </c>
      <c r="AT125">
        <v>0.42765406018490998</v>
      </c>
      <c r="AU125">
        <v>22339776.68</v>
      </c>
    </row>
    <row r="126" spans="1:47" ht="15" x14ac:dyDescent="0.25">
      <c r="A126" t="s">
        <v>1088</v>
      </c>
      <c r="B126" t="s">
        <v>354</v>
      </c>
      <c r="C126" t="s">
        <v>271</v>
      </c>
      <c r="D126" t="s">
        <v>967</v>
      </c>
      <c r="E126">
        <v>90.180999999999997</v>
      </c>
      <c r="F126">
        <v>-6.51</v>
      </c>
      <c r="G126" s="129">
        <v>-74171</v>
      </c>
      <c r="H126">
        <v>0.29932213897231202</v>
      </c>
      <c r="I126">
        <v>-158953</v>
      </c>
      <c r="J126">
        <v>0</v>
      </c>
      <c r="K126">
        <v>0.68233815249503604</v>
      </c>
      <c r="L126" s="130">
        <v>159000.17389999999</v>
      </c>
      <c r="M126" s="129">
        <v>39358</v>
      </c>
      <c r="N126">
        <v>65</v>
      </c>
      <c r="O126">
        <v>15.357386</v>
      </c>
      <c r="P126">
        <v>0</v>
      </c>
      <c r="Q126">
        <v>36.387844000000001</v>
      </c>
      <c r="R126">
        <v>14481.6</v>
      </c>
      <c r="S126">
        <v>726.68803100000002</v>
      </c>
      <c r="T126">
        <v>817.69494150939602</v>
      </c>
      <c r="U126">
        <v>0.32658195934976098</v>
      </c>
      <c r="V126">
        <v>0.10977212998847399</v>
      </c>
      <c r="W126">
        <v>0</v>
      </c>
      <c r="X126">
        <v>12869.8</v>
      </c>
      <c r="Y126">
        <v>56.07</v>
      </c>
      <c r="Z126">
        <v>61993.878009630796</v>
      </c>
      <c r="AA126">
        <v>14.508474576271199</v>
      </c>
      <c r="AB126">
        <v>12.960371517745701</v>
      </c>
      <c r="AC126">
        <v>7.37</v>
      </c>
      <c r="AD126">
        <v>98.600818317503396</v>
      </c>
      <c r="AE126">
        <v>0.25309999999999999</v>
      </c>
      <c r="AF126">
        <v>0.11710689496601601</v>
      </c>
      <c r="AG126">
        <v>0.15969487842382399</v>
      </c>
      <c r="AH126">
        <v>0.30134314640454801</v>
      </c>
      <c r="AI126">
        <v>182.001071103371</v>
      </c>
      <c r="AJ126">
        <v>6.8520185546432</v>
      </c>
      <c r="AK126">
        <v>1.10856900905805</v>
      </c>
      <c r="AL126">
        <v>3.8803072781986701</v>
      </c>
      <c r="AM126">
        <v>0</v>
      </c>
      <c r="AN126">
        <v>1.0176780206540399</v>
      </c>
      <c r="AO126">
        <v>35</v>
      </c>
      <c r="AP126">
        <v>6.5789473684210497E-3</v>
      </c>
      <c r="AQ126">
        <v>8.43</v>
      </c>
      <c r="AR126">
        <v>4.3898216264556602</v>
      </c>
      <c r="AS126">
        <v>46331.85</v>
      </c>
      <c r="AT126">
        <v>0.63545532343820599</v>
      </c>
      <c r="AU126">
        <v>10523597.23</v>
      </c>
    </row>
    <row r="127" spans="1:47" ht="15" x14ac:dyDescent="0.25">
      <c r="A127" t="s">
        <v>1089</v>
      </c>
      <c r="B127" t="s">
        <v>355</v>
      </c>
      <c r="C127" t="s">
        <v>131</v>
      </c>
      <c r="D127" t="s">
        <v>965</v>
      </c>
      <c r="E127">
        <v>68.459000000000003</v>
      </c>
      <c r="F127">
        <v>-3.93</v>
      </c>
      <c r="G127" s="129">
        <v>2155809</v>
      </c>
      <c r="H127">
        <v>1.1718743050573599</v>
      </c>
      <c r="I127">
        <v>2106513</v>
      </c>
      <c r="J127">
        <v>3.3317607148260799E-2</v>
      </c>
      <c r="K127">
        <v>0.60997897415714997</v>
      </c>
      <c r="L127" s="130">
        <v>108931.0721</v>
      </c>
      <c r="M127" t="s">
        <v>943</v>
      </c>
      <c r="N127">
        <v>7</v>
      </c>
      <c r="O127">
        <v>48.245693000000003</v>
      </c>
      <c r="P127">
        <v>17.344761999999999</v>
      </c>
      <c r="Q127">
        <v>-129.707809</v>
      </c>
      <c r="R127">
        <v>14985.7</v>
      </c>
      <c r="S127">
        <v>570.05899199999999</v>
      </c>
      <c r="T127">
        <v>791.53527495133301</v>
      </c>
      <c r="U127">
        <v>0</v>
      </c>
      <c r="V127">
        <v>0</v>
      </c>
      <c r="W127">
        <v>0</v>
      </c>
      <c r="X127">
        <v>10792.6</v>
      </c>
      <c r="Y127">
        <v>35.659999999999997</v>
      </c>
      <c r="Z127">
        <v>50832.052720134598</v>
      </c>
      <c r="AA127">
        <v>10</v>
      </c>
      <c r="AB127">
        <v>15.9859504206394</v>
      </c>
      <c r="AC127">
        <v>8.25</v>
      </c>
      <c r="AD127">
        <v>69.098059636363601</v>
      </c>
      <c r="AE127">
        <v>0.48089999999999999</v>
      </c>
      <c r="AF127">
        <v>0.11633782349614499</v>
      </c>
      <c r="AG127">
        <v>0.249700588302987</v>
      </c>
      <c r="AH127">
        <v>0.37065893988290999</v>
      </c>
      <c r="AI127">
        <v>236.259758884744</v>
      </c>
      <c r="AJ127">
        <v>5.4134568836221604</v>
      </c>
      <c r="AK127">
        <v>1.29723244383065</v>
      </c>
      <c r="AL127">
        <v>2.9079898575904699</v>
      </c>
      <c r="AM127">
        <v>3</v>
      </c>
      <c r="AN127">
        <v>1.36438472293344</v>
      </c>
      <c r="AO127">
        <v>20</v>
      </c>
      <c r="AP127">
        <v>3.2608695652173898E-2</v>
      </c>
      <c r="AQ127">
        <v>18.3</v>
      </c>
      <c r="AR127">
        <v>2.7193703171507799</v>
      </c>
      <c r="AS127">
        <v>72368.649999999994</v>
      </c>
      <c r="AT127">
        <v>0.75626675961049805</v>
      </c>
      <c r="AU127">
        <v>8542726.1799999997</v>
      </c>
    </row>
    <row r="128" spans="1:47" ht="15" x14ac:dyDescent="0.25">
      <c r="A128" t="s">
        <v>1090</v>
      </c>
      <c r="B128" t="s">
        <v>449</v>
      </c>
      <c r="C128" t="s">
        <v>167</v>
      </c>
      <c r="D128" t="s">
        <v>963</v>
      </c>
      <c r="E128">
        <v>90.855000000000004</v>
      </c>
      <c r="F128">
        <v>-0.53</v>
      </c>
      <c r="G128" s="129">
        <v>776478</v>
      </c>
      <c r="H128">
        <v>0.27621740065966999</v>
      </c>
      <c r="I128">
        <v>625945</v>
      </c>
      <c r="J128">
        <v>0</v>
      </c>
      <c r="K128">
        <v>0.70652142460318901</v>
      </c>
      <c r="L128" s="130">
        <v>162545.0171</v>
      </c>
      <c r="M128" s="129">
        <v>37476</v>
      </c>
      <c r="N128">
        <v>52</v>
      </c>
      <c r="O128">
        <v>25.869441999999999</v>
      </c>
      <c r="P128">
        <v>0</v>
      </c>
      <c r="Q128">
        <v>368.01455499999997</v>
      </c>
      <c r="R128">
        <v>13046.7</v>
      </c>
      <c r="S128">
        <v>1150.412165</v>
      </c>
      <c r="T128">
        <v>1374.87588262908</v>
      </c>
      <c r="U128">
        <v>0.36711093801759298</v>
      </c>
      <c r="V128">
        <v>0.119802354489184</v>
      </c>
      <c r="W128">
        <v>0</v>
      </c>
      <c r="X128">
        <v>10916.7</v>
      </c>
      <c r="Y128">
        <v>81.28</v>
      </c>
      <c r="Z128">
        <v>60199.373646653497</v>
      </c>
      <c r="AA128">
        <v>13.773809523809501</v>
      </c>
      <c r="AB128">
        <v>14.153692974901601</v>
      </c>
      <c r="AC128">
        <v>11</v>
      </c>
      <c r="AD128">
        <v>104.582924090909</v>
      </c>
      <c r="AE128">
        <v>0.48089999999999999</v>
      </c>
      <c r="AF128">
        <v>0.113869768013161</v>
      </c>
      <c r="AG128">
        <v>0.121169882214646</v>
      </c>
      <c r="AH128">
        <v>0.25412833302152799</v>
      </c>
      <c r="AI128">
        <v>129.114594333241</v>
      </c>
      <c r="AJ128">
        <v>9.4921664254216207</v>
      </c>
      <c r="AK128">
        <v>1.9692170195576799</v>
      </c>
      <c r="AL128">
        <v>5.5769564075806999</v>
      </c>
      <c r="AM128">
        <v>5.7</v>
      </c>
      <c r="AN128">
        <v>1.2823082503701899</v>
      </c>
      <c r="AO128">
        <v>38</v>
      </c>
      <c r="AP128">
        <v>0</v>
      </c>
      <c r="AQ128">
        <v>20</v>
      </c>
      <c r="AR128">
        <v>5.0274612321245398</v>
      </c>
      <c r="AS128">
        <v>-50123.03</v>
      </c>
      <c r="AT128">
        <v>0.451089535278766</v>
      </c>
      <c r="AU128">
        <v>15009079.83</v>
      </c>
    </row>
    <row r="129" spans="1:47" ht="15" x14ac:dyDescent="0.25">
      <c r="A129" t="s">
        <v>1090</v>
      </c>
      <c r="B129" t="s">
        <v>673</v>
      </c>
      <c r="C129" t="s">
        <v>227</v>
      </c>
      <c r="D129" t="s">
        <v>967</v>
      </c>
      <c r="E129">
        <v>85.548000000000002</v>
      </c>
      <c r="F129">
        <v>-7.51</v>
      </c>
      <c r="G129" s="129">
        <v>293373</v>
      </c>
      <c r="H129">
        <v>0.91306771465205505</v>
      </c>
      <c r="I129">
        <v>289793</v>
      </c>
      <c r="J129">
        <v>0</v>
      </c>
      <c r="K129">
        <v>0.66704056726904704</v>
      </c>
      <c r="L129" s="130">
        <v>246029.9528</v>
      </c>
      <c r="M129" t="s">
        <v>943</v>
      </c>
      <c r="N129">
        <v>61</v>
      </c>
      <c r="O129">
        <v>44.651164999999999</v>
      </c>
      <c r="P129">
        <v>0</v>
      </c>
      <c r="Q129">
        <v>-28.461884000000001</v>
      </c>
      <c r="R129">
        <v>15988.3</v>
      </c>
      <c r="S129">
        <v>917.71108300000003</v>
      </c>
      <c r="T129">
        <v>1081.2937728260999</v>
      </c>
      <c r="U129">
        <v>0</v>
      </c>
      <c r="V129">
        <v>0</v>
      </c>
      <c r="W129">
        <v>0</v>
      </c>
      <c r="X129">
        <v>13569.5</v>
      </c>
      <c r="Y129">
        <v>57.91</v>
      </c>
      <c r="Z129">
        <v>61812.260404075299</v>
      </c>
      <c r="AA129">
        <v>15.8166666666667</v>
      </c>
      <c r="AB129">
        <v>15.847195354861</v>
      </c>
      <c r="AC129">
        <v>8.1</v>
      </c>
      <c r="AD129">
        <v>113.29766456790099</v>
      </c>
      <c r="AE129">
        <v>0.25309999999999999</v>
      </c>
      <c r="AF129">
        <v>0.12467671218526299</v>
      </c>
      <c r="AG129">
        <v>0.156240883842164</v>
      </c>
      <c r="AH129">
        <v>0.28486452830798298</v>
      </c>
      <c r="AI129">
        <v>275.141059836149</v>
      </c>
      <c r="AJ129">
        <v>6.7214420198019802</v>
      </c>
      <c r="AK129">
        <v>1.45723203960396</v>
      </c>
      <c r="AL129">
        <v>4.2801214653465296</v>
      </c>
      <c r="AM129">
        <v>3</v>
      </c>
      <c r="AN129">
        <v>1.16221566133424</v>
      </c>
      <c r="AO129">
        <v>104</v>
      </c>
      <c r="AP129">
        <v>1.7821782178217799E-2</v>
      </c>
      <c r="AQ129">
        <v>4.7300000000000004</v>
      </c>
      <c r="AR129">
        <v>3.6314145887296001</v>
      </c>
      <c r="AS129">
        <v>-58460.92</v>
      </c>
      <c r="AT129">
        <v>0.59842121115342095</v>
      </c>
      <c r="AU129">
        <v>14672665.92</v>
      </c>
    </row>
    <row r="130" spans="1:47" ht="15" x14ac:dyDescent="0.25">
      <c r="A130" t="s">
        <v>1090</v>
      </c>
      <c r="B130" t="s">
        <v>751</v>
      </c>
      <c r="C130" t="s">
        <v>310</v>
      </c>
      <c r="D130" t="s">
        <v>967</v>
      </c>
      <c r="E130">
        <v>96.734999999999999</v>
      </c>
      <c r="F130">
        <v>-5.24</v>
      </c>
      <c r="G130" s="129">
        <v>1856114</v>
      </c>
      <c r="H130">
        <v>0.80608858809231998</v>
      </c>
      <c r="I130">
        <v>1855917</v>
      </c>
      <c r="J130">
        <v>0</v>
      </c>
      <c r="K130">
        <v>0.713554033667121</v>
      </c>
      <c r="L130" s="130">
        <v>190657.35430000001</v>
      </c>
      <c r="M130" s="129">
        <v>42464.5</v>
      </c>
      <c r="N130">
        <v>35</v>
      </c>
      <c r="O130">
        <v>4.0385980000000004</v>
      </c>
      <c r="P130">
        <v>0</v>
      </c>
      <c r="Q130">
        <v>41.638477000000002</v>
      </c>
      <c r="R130">
        <v>13223.4</v>
      </c>
      <c r="S130">
        <v>928.92725700000005</v>
      </c>
      <c r="T130">
        <v>1086.7554127741701</v>
      </c>
      <c r="U130">
        <v>0.28961256005000602</v>
      </c>
      <c r="V130">
        <v>0.1746346990871</v>
      </c>
      <c r="W130">
        <v>4.0274951260257799E-3</v>
      </c>
      <c r="X130">
        <v>11303</v>
      </c>
      <c r="Y130">
        <v>73.11</v>
      </c>
      <c r="Z130">
        <v>60158.199972643997</v>
      </c>
      <c r="AA130">
        <v>14.5945945945946</v>
      </c>
      <c r="AB130">
        <v>12.7058850636028</v>
      </c>
      <c r="AC130">
        <v>8</v>
      </c>
      <c r="AD130">
        <v>116.11590712500001</v>
      </c>
      <c r="AE130">
        <v>0.1898</v>
      </c>
      <c r="AF130">
        <v>0.122723931703832</v>
      </c>
      <c r="AG130">
        <v>0.13533686871303599</v>
      </c>
      <c r="AH130">
        <v>0.27168356874845601</v>
      </c>
      <c r="AI130">
        <v>243.130986089689</v>
      </c>
      <c r="AJ130">
        <v>4.20854399582025</v>
      </c>
      <c r="AK130">
        <v>1.4908846983188</v>
      </c>
      <c r="AL130">
        <v>2.0149414879721599</v>
      </c>
      <c r="AM130">
        <v>2.5</v>
      </c>
      <c r="AN130">
        <v>1.4086674635585299</v>
      </c>
      <c r="AO130">
        <v>128</v>
      </c>
      <c r="AP130">
        <v>2.4324324324324301E-2</v>
      </c>
      <c r="AQ130">
        <v>2.76</v>
      </c>
      <c r="AR130">
        <v>4.2853559740568796</v>
      </c>
      <c r="AS130">
        <v>105985.96</v>
      </c>
      <c r="AT130">
        <v>0.59192531106400204</v>
      </c>
      <c r="AU130">
        <v>12283563.52</v>
      </c>
    </row>
    <row r="131" spans="1:47" ht="15" x14ac:dyDescent="0.25">
      <c r="A131" t="s">
        <v>1091</v>
      </c>
      <c r="B131" t="s">
        <v>652</v>
      </c>
      <c r="C131" t="s">
        <v>209</v>
      </c>
      <c r="D131" t="s">
        <v>965</v>
      </c>
      <c r="E131">
        <v>81.033000000000001</v>
      </c>
      <c r="F131">
        <v>-6.59</v>
      </c>
      <c r="G131" s="129">
        <v>786056</v>
      </c>
      <c r="H131">
        <v>0.40717078960453301</v>
      </c>
      <c r="I131">
        <v>786056</v>
      </c>
      <c r="J131">
        <v>0</v>
      </c>
      <c r="K131">
        <v>0.73329083211091495</v>
      </c>
      <c r="L131" s="130">
        <v>244980.304</v>
      </c>
      <c r="M131" s="129">
        <v>43554</v>
      </c>
      <c r="N131">
        <v>79</v>
      </c>
      <c r="O131">
        <v>31.112932000000001</v>
      </c>
      <c r="P131">
        <v>0</v>
      </c>
      <c r="Q131">
        <v>-10.37307</v>
      </c>
      <c r="R131">
        <v>16421.8</v>
      </c>
      <c r="S131">
        <v>1353.297327</v>
      </c>
      <c r="T131">
        <v>1664.7707303304901</v>
      </c>
      <c r="U131">
        <v>0.26889113629351002</v>
      </c>
      <c r="V131">
        <v>0.15862297790528301</v>
      </c>
      <c r="W131">
        <v>2.2168077481172798E-3</v>
      </c>
      <c r="X131">
        <v>13349.4</v>
      </c>
      <c r="Y131">
        <v>109</v>
      </c>
      <c r="Z131">
        <v>57272.541284403698</v>
      </c>
      <c r="AA131">
        <v>12.8090909090909</v>
      </c>
      <c r="AB131">
        <v>12.4155718073395</v>
      </c>
      <c r="AC131">
        <v>13.5</v>
      </c>
      <c r="AD131">
        <v>100.244246444444</v>
      </c>
      <c r="AE131">
        <v>0.37959999999999999</v>
      </c>
      <c r="AF131">
        <v>0.107390435938001</v>
      </c>
      <c r="AG131">
        <v>0.20297157139598901</v>
      </c>
      <c r="AH131">
        <v>0.31353684859136199</v>
      </c>
      <c r="AI131">
        <v>284.99280409795699</v>
      </c>
      <c r="AJ131">
        <v>9.1812701203069906</v>
      </c>
      <c r="AK131">
        <v>1.0980853816635601</v>
      </c>
      <c r="AL131">
        <v>3.31694609520846</v>
      </c>
      <c r="AM131">
        <v>4</v>
      </c>
      <c r="AN131">
        <v>0.91858515593604595</v>
      </c>
      <c r="AO131">
        <v>74</v>
      </c>
      <c r="AP131">
        <v>1.54867256637168E-2</v>
      </c>
      <c r="AQ131">
        <v>11.5</v>
      </c>
      <c r="AR131">
        <v>4.3048825463000098</v>
      </c>
      <c r="AS131">
        <v>16087.35</v>
      </c>
      <c r="AT131">
        <v>0.38312185166813501</v>
      </c>
      <c r="AU131">
        <v>22223636.170000002</v>
      </c>
    </row>
    <row r="132" spans="1:47" ht="15" x14ac:dyDescent="0.25">
      <c r="A132" t="s">
        <v>1092</v>
      </c>
      <c r="B132" t="s">
        <v>356</v>
      </c>
      <c r="C132" t="s">
        <v>251</v>
      </c>
      <c r="D132" t="s">
        <v>965</v>
      </c>
      <c r="E132">
        <v>72.241</v>
      </c>
      <c r="F132">
        <v>-2.82</v>
      </c>
      <c r="G132" s="129">
        <v>-114715</v>
      </c>
      <c r="H132">
        <v>0.104099083783492</v>
      </c>
      <c r="I132">
        <v>-114715</v>
      </c>
      <c r="J132">
        <v>1.9442585839357599E-3</v>
      </c>
      <c r="K132">
        <v>0.69470985658602902</v>
      </c>
      <c r="L132" s="130">
        <v>149127.2751</v>
      </c>
      <c r="M132" s="129">
        <v>34450</v>
      </c>
      <c r="N132">
        <v>15</v>
      </c>
      <c r="O132">
        <v>24.121611000000001</v>
      </c>
      <c r="P132">
        <v>0</v>
      </c>
      <c r="Q132">
        <v>161.74992900000001</v>
      </c>
      <c r="R132">
        <v>16242.3</v>
      </c>
      <c r="S132">
        <v>1086.3118449999999</v>
      </c>
      <c r="T132">
        <v>1569.77941749974</v>
      </c>
      <c r="U132">
        <v>1</v>
      </c>
      <c r="V132">
        <v>0.19513549352856399</v>
      </c>
      <c r="W132">
        <v>0</v>
      </c>
      <c r="X132">
        <v>11240</v>
      </c>
      <c r="Y132">
        <v>55.5</v>
      </c>
      <c r="Z132">
        <v>64729.567567567603</v>
      </c>
      <c r="AA132">
        <v>17.2950819672131</v>
      </c>
      <c r="AB132">
        <v>19.573186396396402</v>
      </c>
      <c r="AC132">
        <v>10.5</v>
      </c>
      <c r="AD132">
        <v>103.458270952381</v>
      </c>
      <c r="AE132">
        <v>0.43020000000000003</v>
      </c>
      <c r="AF132">
        <v>9.3220966450252005E-2</v>
      </c>
      <c r="AG132">
        <v>0.224071906813465</v>
      </c>
      <c r="AH132">
        <v>0.32110942109755902</v>
      </c>
      <c r="AI132">
        <v>179.10878988896599</v>
      </c>
      <c r="AJ132">
        <v>16.7698158998396</v>
      </c>
      <c r="AK132">
        <v>1.2861244911804599</v>
      </c>
      <c r="AL132">
        <v>3.7811653509312899</v>
      </c>
      <c r="AM132">
        <v>2.8</v>
      </c>
      <c r="AN132">
        <v>1.4975156170459001</v>
      </c>
      <c r="AO132">
        <v>45</v>
      </c>
      <c r="AP132">
        <v>1.56739811912226E-3</v>
      </c>
      <c r="AQ132">
        <v>14.13</v>
      </c>
      <c r="AR132">
        <v>2.8743791618847498</v>
      </c>
      <c r="AS132">
        <v>24865.930000000099</v>
      </c>
      <c r="AT132">
        <v>0.720311885518779</v>
      </c>
      <c r="AU132">
        <v>17644245.719999999</v>
      </c>
    </row>
    <row r="133" spans="1:47" ht="15" x14ac:dyDescent="0.25">
      <c r="A133" t="s">
        <v>1093</v>
      </c>
      <c r="B133" t="s">
        <v>155</v>
      </c>
      <c r="C133" t="s">
        <v>97</v>
      </c>
      <c r="D133" t="s">
        <v>967</v>
      </c>
      <c r="E133">
        <v>77.864999999999995</v>
      </c>
      <c r="F133">
        <v>-10.92</v>
      </c>
      <c r="G133" s="129">
        <v>3116476</v>
      </c>
      <c r="H133">
        <v>0.34964687799277</v>
      </c>
      <c r="I133">
        <v>3116476</v>
      </c>
      <c r="J133">
        <v>0</v>
      </c>
      <c r="K133">
        <v>0.78406291976439102</v>
      </c>
      <c r="L133" s="130">
        <v>214300.32980000001</v>
      </c>
      <c r="M133" s="129">
        <v>40676</v>
      </c>
      <c r="N133">
        <v>136</v>
      </c>
      <c r="O133">
        <v>179.88210699999999</v>
      </c>
      <c r="P133">
        <v>4</v>
      </c>
      <c r="Q133">
        <v>152.47837899999999</v>
      </c>
      <c r="R133">
        <v>15247.5</v>
      </c>
      <c r="S133">
        <v>3885.0539469999999</v>
      </c>
      <c r="T133">
        <v>5048.35585315153</v>
      </c>
      <c r="U133">
        <v>0.50385443232044802</v>
      </c>
      <c r="V133">
        <v>0.157180228468009</v>
      </c>
      <c r="W133">
        <v>7.9047113422232196E-2</v>
      </c>
      <c r="X133">
        <v>11734</v>
      </c>
      <c r="Y133">
        <v>306.22000000000003</v>
      </c>
      <c r="Z133">
        <v>69183.098295343196</v>
      </c>
      <c r="AA133">
        <v>14.4239482200647</v>
      </c>
      <c r="AB133">
        <v>12.687133260401</v>
      </c>
      <c r="AC133">
        <v>35</v>
      </c>
      <c r="AD133">
        <v>111.001541342857</v>
      </c>
      <c r="AE133">
        <v>0.41760000000000003</v>
      </c>
      <c r="AF133">
        <v>0.12041466200835101</v>
      </c>
      <c r="AG133">
        <v>0.16872122253319</v>
      </c>
      <c r="AH133">
        <v>0.29289436231978</v>
      </c>
      <c r="AI133">
        <v>209.090018074851</v>
      </c>
      <c r="AJ133">
        <v>5.4382047109165503</v>
      </c>
      <c r="AK133">
        <v>1.2267100277474801</v>
      </c>
      <c r="AL133">
        <v>3.10081501761608</v>
      </c>
      <c r="AM133">
        <v>0.5</v>
      </c>
      <c r="AN133">
        <v>0.61796008166960603</v>
      </c>
      <c r="AO133">
        <v>10</v>
      </c>
      <c r="AP133">
        <v>0.206307490144547</v>
      </c>
      <c r="AQ133">
        <v>58.4</v>
      </c>
      <c r="AR133">
        <v>3.7941242688397701</v>
      </c>
      <c r="AS133">
        <v>4154.6200000001099</v>
      </c>
      <c r="AT133">
        <v>0.44269369546772203</v>
      </c>
      <c r="AU133">
        <v>59237321.75</v>
      </c>
    </row>
    <row r="134" spans="1:47" ht="15" x14ac:dyDescent="0.25">
      <c r="A134" t="s">
        <v>1094</v>
      </c>
      <c r="B134" t="s">
        <v>457</v>
      </c>
      <c r="C134" t="s">
        <v>108</v>
      </c>
      <c r="D134" t="s">
        <v>970</v>
      </c>
      <c r="E134">
        <v>100.89700000000001</v>
      </c>
      <c r="F134">
        <v>12.02</v>
      </c>
      <c r="G134" s="129">
        <v>400090</v>
      </c>
      <c r="H134">
        <v>0.92457576452819901</v>
      </c>
      <c r="I134">
        <v>450037</v>
      </c>
      <c r="J134">
        <v>0</v>
      </c>
      <c r="K134">
        <v>0.78034417531101596</v>
      </c>
      <c r="L134" s="130">
        <v>534656.39659999998</v>
      </c>
      <c r="M134" s="129">
        <v>43490</v>
      </c>
      <c r="N134">
        <v>5</v>
      </c>
      <c r="O134">
        <v>6.0071320000000004</v>
      </c>
      <c r="P134">
        <v>0.51933700000000005</v>
      </c>
      <c r="Q134">
        <v>0</v>
      </c>
      <c r="R134">
        <v>22283.200000000001</v>
      </c>
      <c r="S134">
        <v>782.18679199999997</v>
      </c>
      <c r="T134">
        <v>913.42588017703395</v>
      </c>
      <c r="U134">
        <v>0.25648389624047802</v>
      </c>
      <c r="V134">
        <v>0.113696887891198</v>
      </c>
      <c r="W134">
        <v>3.8354009946002798E-3</v>
      </c>
      <c r="X134">
        <v>19081.599999999999</v>
      </c>
      <c r="Y134">
        <v>65.89</v>
      </c>
      <c r="Z134">
        <v>82809.864926392504</v>
      </c>
      <c r="AA134">
        <v>12.8108108108108</v>
      </c>
      <c r="AB134">
        <v>11.8711001972985</v>
      </c>
      <c r="AC134">
        <v>11.6</v>
      </c>
      <c r="AD134">
        <v>67.429895862069003</v>
      </c>
      <c r="AE134">
        <v>0.44290000000000002</v>
      </c>
      <c r="AF134">
        <v>0.12533972506364199</v>
      </c>
      <c r="AG134">
        <v>0.13012046520484499</v>
      </c>
      <c r="AH134">
        <v>0.26081802523466902</v>
      </c>
      <c r="AI134">
        <v>438.452813966718</v>
      </c>
      <c r="AJ134">
        <v>6.34541553920082</v>
      </c>
      <c r="AK134">
        <v>0.95546636263967</v>
      </c>
      <c r="AL134">
        <v>2.86352002612611</v>
      </c>
      <c r="AM134">
        <v>0</v>
      </c>
      <c r="AN134">
        <v>0.77197100902069304</v>
      </c>
      <c r="AO134">
        <v>11</v>
      </c>
      <c r="AP134">
        <v>6.4516129032258104E-2</v>
      </c>
      <c r="AQ134">
        <v>31.09</v>
      </c>
      <c r="AR134">
        <v>5.9858922394099601</v>
      </c>
      <c r="AS134">
        <v>-10117.73</v>
      </c>
      <c r="AT134">
        <v>0.435275397320525</v>
      </c>
      <c r="AU134">
        <v>17429656.739999998</v>
      </c>
    </row>
    <row r="135" spans="1:47" ht="15" x14ac:dyDescent="0.25">
      <c r="A135" t="s">
        <v>1095</v>
      </c>
      <c r="B135" t="s">
        <v>766</v>
      </c>
      <c r="C135" t="s">
        <v>266</v>
      </c>
      <c r="D135" t="s">
        <v>975</v>
      </c>
      <c r="E135">
        <v>96.82</v>
      </c>
      <c r="F135">
        <v>3.77</v>
      </c>
      <c r="G135" s="129">
        <v>244074</v>
      </c>
      <c r="H135">
        <v>0.43346235654123</v>
      </c>
      <c r="I135">
        <v>244074</v>
      </c>
      <c r="J135">
        <v>0</v>
      </c>
      <c r="K135">
        <v>0.79111779028968199</v>
      </c>
      <c r="L135" s="130">
        <v>235850.2285</v>
      </c>
      <c r="M135" s="129">
        <v>38845.5</v>
      </c>
      <c r="N135">
        <v>105</v>
      </c>
      <c r="O135">
        <v>18.850719999999999</v>
      </c>
      <c r="P135">
        <v>0</v>
      </c>
      <c r="Q135">
        <v>77.421476999999996</v>
      </c>
      <c r="R135">
        <v>14290.7</v>
      </c>
      <c r="S135">
        <v>880.97485400000005</v>
      </c>
      <c r="T135">
        <v>1033.3256353320701</v>
      </c>
      <c r="U135">
        <v>0.21468930826032401</v>
      </c>
      <c r="V135">
        <v>0.10243465246512</v>
      </c>
      <c r="W135">
        <v>2.94271509365919E-2</v>
      </c>
      <c r="X135">
        <v>12183.7</v>
      </c>
      <c r="Y135">
        <v>57.94</v>
      </c>
      <c r="Z135">
        <v>57593.280980324504</v>
      </c>
      <c r="AA135">
        <v>16.140625</v>
      </c>
      <c r="AB135">
        <v>15.204950880220901</v>
      </c>
      <c r="AC135">
        <v>16.18</v>
      </c>
      <c r="AD135">
        <v>54.4483840543881</v>
      </c>
      <c r="AE135">
        <v>0.2024</v>
      </c>
      <c r="AF135">
        <v>0.129660218806639</v>
      </c>
      <c r="AG135">
        <v>0.172095589514874</v>
      </c>
      <c r="AH135">
        <v>0.305723226856502</v>
      </c>
      <c r="AI135">
        <v>196.96021879870801</v>
      </c>
      <c r="AJ135">
        <v>13.219457805287099</v>
      </c>
      <c r="AK135">
        <v>0.99688468565039701</v>
      </c>
      <c r="AL135">
        <v>2.5352688209224499</v>
      </c>
      <c r="AM135">
        <v>2.75</v>
      </c>
      <c r="AN135">
        <v>1.2535447441077601</v>
      </c>
      <c r="AO135">
        <v>43</v>
      </c>
      <c r="AP135">
        <v>5.1724137931034503E-2</v>
      </c>
      <c r="AQ135">
        <v>11.21</v>
      </c>
      <c r="AR135">
        <v>4.4753056519523398</v>
      </c>
      <c r="AS135">
        <v>10936.65</v>
      </c>
      <c r="AT135">
        <v>0.447200303656138</v>
      </c>
      <c r="AU135">
        <v>12589760.4</v>
      </c>
    </row>
    <row r="136" spans="1:47" ht="15" x14ac:dyDescent="0.25">
      <c r="A136" t="s">
        <v>1096</v>
      </c>
      <c r="B136" t="s">
        <v>636</v>
      </c>
      <c r="C136" t="s">
        <v>273</v>
      </c>
      <c r="D136" t="s">
        <v>963</v>
      </c>
      <c r="E136">
        <v>90.652000000000001</v>
      </c>
      <c r="F136">
        <v>-1.75</v>
      </c>
      <c r="G136" s="129">
        <v>554223</v>
      </c>
      <c r="H136">
        <v>0.53047834703951302</v>
      </c>
      <c r="I136">
        <v>787303</v>
      </c>
      <c r="J136">
        <v>0</v>
      </c>
      <c r="K136">
        <v>0.57964602039162605</v>
      </c>
      <c r="L136" s="130">
        <v>1380588.3548999999</v>
      </c>
      <c r="M136" s="129">
        <v>40723</v>
      </c>
      <c r="N136">
        <v>11</v>
      </c>
      <c r="O136">
        <v>4.5839239999999997</v>
      </c>
      <c r="P136">
        <v>0</v>
      </c>
      <c r="Q136">
        <v>73.113117000000003</v>
      </c>
      <c r="R136">
        <v>20576</v>
      </c>
      <c r="S136">
        <v>542.23945200000003</v>
      </c>
      <c r="T136">
        <v>640.24458014403001</v>
      </c>
      <c r="U136">
        <v>0.261116717859179</v>
      </c>
      <c r="V136">
        <v>0.20017680860300099</v>
      </c>
      <c r="W136">
        <v>3.6884073864843002E-3</v>
      </c>
      <c r="X136">
        <v>17426.400000000001</v>
      </c>
      <c r="Y136">
        <v>42.55</v>
      </c>
      <c r="Z136">
        <v>86069.005405405405</v>
      </c>
      <c r="AA136">
        <v>16.304347826087</v>
      </c>
      <c r="AB136">
        <v>12.7435828907168</v>
      </c>
      <c r="AC136">
        <v>7.75</v>
      </c>
      <c r="AD136">
        <v>69.966380903225797</v>
      </c>
      <c r="AE136">
        <v>0.2024</v>
      </c>
      <c r="AF136">
        <v>0.105982448991653</v>
      </c>
      <c r="AG136">
        <v>0.15043473316900099</v>
      </c>
      <c r="AH136">
        <v>0.258977603169806</v>
      </c>
      <c r="AI136">
        <v>256.33509234219298</v>
      </c>
      <c r="AJ136">
        <v>7.1764965646246299</v>
      </c>
      <c r="AK136">
        <v>1.0699737400625899</v>
      </c>
      <c r="AL136">
        <v>2.7715901291413401</v>
      </c>
      <c r="AM136">
        <v>1.5</v>
      </c>
      <c r="AN136">
        <v>0.66711119774493699</v>
      </c>
      <c r="AO136">
        <v>21</v>
      </c>
      <c r="AP136">
        <v>0</v>
      </c>
      <c r="AQ136">
        <v>10.1</v>
      </c>
      <c r="AR136">
        <v>5.88611167844451</v>
      </c>
      <c r="AS136">
        <v>-61852.11</v>
      </c>
      <c r="AT136">
        <v>0.381145675512785</v>
      </c>
      <c r="AU136">
        <v>11157126.439999999</v>
      </c>
    </row>
    <row r="137" spans="1:47" ht="15" x14ac:dyDescent="0.25">
      <c r="A137" t="s">
        <v>1097</v>
      </c>
      <c r="B137" t="s">
        <v>547</v>
      </c>
      <c r="C137" t="s">
        <v>243</v>
      </c>
      <c r="D137" t="s">
        <v>963</v>
      </c>
      <c r="E137">
        <v>83.388999999999996</v>
      </c>
      <c r="F137">
        <v>-1.95</v>
      </c>
      <c r="G137" s="129">
        <v>1117309</v>
      </c>
      <c r="H137">
        <v>1.0530945035427799</v>
      </c>
      <c r="I137">
        <v>1117309</v>
      </c>
      <c r="J137">
        <v>0</v>
      </c>
      <c r="K137">
        <v>0.63685610670544002</v>
      </c>
      <c r="L137" s="130">
        <v>161025.14170000001</v>
      </c>
      <c r="M137" s="129">
        <v>33697</v>
      </c>
      <c r="N137">
        <v>54</v>
      </c>
      <c r="O137">
        <v>12.157688</v>
      </c>
      <c r="P137">
        <v>0</v>
      </c>
      <c r="Q137">
        <v>54.941504999999999</v>
      </c>
      <c r="R137">
        <v>14594.4</v>
      </c>
      <c r="S137">
        <v>598.50679700000001</v>
      </c>
      <c r="T137">
        <v>736.66701998906694</v>
      </c>
      <c r="U137">
        <v>0.39697111409747299</v>
      </c>
      <c r="V137">
        <v>0.137502109270114</v>
      </c>
      <c r="W137">
        <v>7.9643523246403503E-3</v>
      </c>
      <c r="X137">
        <v>11857.3</v>
      </c>
      <c r="Y137">
        <v>47</v>
      </c>
      <c r="Z137">
        <v>55749.276595744697</v>
      </c>
      <c r="AA137">
        <v>11.9583333333333</v>
      </c>
      <c r="AB137">
        <v>12.734187170212801</v>
      </c>
      <c r="AC137">
        <v>5</v>
      </c>
      <c r="AD137">
        <v>119.7013594</v>
      </c>
      <c r="AE137">
        <v>0.2024</v>
      </c>
      <c r="AF137">
        <v>0.107436750593561</v>
      </c>
      <c r="AG137">
        <v>0.182368585846505</v>
      </c>
      <c r="AH137">
        <v>0.29327896432791101</v>
      </c>
      <c r="AI137">
        <v>226.99491581546701</v>
      </c>
      <c r="AJ137">
        <v>10.274138291451401</v>
      </c>
      <c r="AK137">
        <v>1.2967739109953</v>
      </c>
      <c r="AL137">
        <v>4.2895454077051003</v>
      </c>
      <c r="AM137">
        <v>0.5</v>
      </c>
      <c r="AN137">
        <v>1.02724590712471</v>
      </c>
      <c r="AO137">
        <v>78</v>
      </c>
      <c r="AP137">
        <v>0</v>
      </c>
      <c r="AQ137">
        <v>2.5099999999999998</v>
      </c>
      <c r="AR137">
        <v>3.4858538755980901</v>
      </c>
      <c r="AS137">
        <v>-26115.5</v>
      </c>
      <c r="AT137">
        <v>0.55490876349507301</v>
      </c>
      <c r="AU137">
        <v>8734847.0099999998</v>
      </c>
    </row>
    <row r="138" spans="1:47" ht="15" x14ac:dyDescent="0.25">
      <c r="A138" t="s">
        <v>1098</v>
      </c>
      <c r="B138" t="s">
        <v>554</v>
      </c>
      <c r="C138" t="s">
        <v>205</v>
      </c>
      <c r="D138" t="s">
        <v>965</v>
      </c>
      <c r="E138">
        <v>81.269000000000005</v>
      </c>
      <c r="F138">
        <v>-2.2999999999999998</v>
      </c>
      <c r="G138" s="129">
        <v>235622</v>
      </c>
      <c r="H138">
        <v>0.45967517078145997</v>
      </c>
      <c r="I138">
        <v>235622</v>
      </c>
      <c r="J138">
        <v>0</v>
      </c>
      <c r="K138">
        <v>0.67480405171943503</v>
      </c>
      <c r="L138" s="130">
        <v>111630.6278</v>
      </c>
      <c r="M138" s="129">
        <v>33774</v>
      </c>
      <c r="N138">
        <v>30</v>
      </c>
      <c r="O138">
        <v>10.472284</v>
      </c>
      <c r="P138">
        <v>0</v>
      </c>
      <c r="Q138">
        <v>177.40444199999999</v>
      </c>
      <c r="R138">
        <v>14148.3</v>
      </c>
      <c r="S138">
        <v>1122.168975</v>
      </c>
      <c r="T138">
        <v>1687.37321508624</v>
      </c>
      <c r="U138">
        <v>0.99846570789394695</v>
      </c>
      <c r="V138">
        <v>0.19860422713967801</v>
      </c>
      <c r="W138">
        <v>4.53671426800941E-4</v>
      </c>
      <c r="X138">
        <v>9409.2000000000007</v>
      </c>
      <c r="Y138">
        <v>82.65</v>
      </c>
      <c r="Z138">
        <v>60014.6763460375</v>
      </c>
      <c r="AA138">
        <v>17.227272727272702</v>
      </c>
      <c r="AB138">
        <v>13.577362068965501</v>
      </c>
      <c r="AC138">
        <v>11.4</v>
      </c>
      <c r="AD138">
        <v>98.435874999999996</v>
      </c>
      <c r="AE138">
        <v>0.46820000000000001</v>
      </c>
      <c r="AF138">
        <v>0.11082113335628201</v>
      </c>
      <c r="AG138">
        <v>0.158877918241806</v>
      </c>
      <c r="AH138">
        <v>0.27333849166136298</v>
      </c>
      <c r="AI138">
        <v>195.876917734248</v>
      </c>
      <c r="AJ138">
        <v>7.4295217167788099</v>
      </c>
      <c r="AK138">
        <v>1.6378340089260099</v>
      </c>
      <c r="AL138">
        <v>5.6822355066035204</v>
      </c>
      <c r="AM138">
        <v>0</v>
      </c>
      <c r="AN138">
        <v>1.03399540012199</v>
      </c>
      <c r="AO138">
        <v>48</v>
      </c>
      <c r="AP138">
        <v>2.5787965616045801E-2</v>
      </c>
      <c r="AQ138">
        <v>13.71</v>
      </c>
      <c r="AR138">
        <v>3.3830725052617199</v>
      </c>
      <c r="AS138">
        <v>-67936.460000000006</v>
      </c>
      <c r="AT138">
        <v>0.70326604184840602</v>
      </c>
      <c r="AU138">
        <v>15876753.07</v>
      </c>
    </row>
    <row r="139" spans="1:47" ht="15" x14ac:dyDescent="0.25">
      <c r="A139" t="s">
        <v>1099</v>
      </c>
      <c r="B139" t="s">
        <v>156</v>
      </c>
      <c r="C139" t="s">
        <v>140</v>
      </c>
      <c r="D139" t="s">
        <v>965</v>
      </c>
      <c r="E139">
        <v>50.421999999999997</v>
      </c>
      <c r="F139">
        <v>-15.5</v>
      </c>
      <c r="G139" s="129">
        <v>-4312529</v>
      </c>
      <c r="H139">
        <v>0.37779732186065901</v>
      </c>
      <c r="I139">
        <v>-15375505</v>
      </c>
      <c r="J139">
        <v>5.8203360961150002E-3</v>
      </c>
      <c r="K139">
        <v>0.61422915401059297</v>
      </c>
      <c r="L139" s="130">
        <v>73558.978400000007</v>
      </c>
      <c r="M139" s="129">
        <v>28033.5</v>
      </c>
      <c r="N139">
        <v>329</v>
      </c>
      <c r="O139">
        <v>6710.0000890000001</v>
      </c>
      <c r="P139">
        <v>2883.7658120000001</v>
      </c>
      <c r="Q139">
        <v>-876.95998599999996</v>
      </c>
      <c r="R139">
        <v>21439.7</v>
      </c>
      <c r="S139">
        <v>12214.811446</v>
      </c>
      <c r="T139">
        <v>18018.970859007601</v>
      </c>
      <c r="U139">
        <v>0.96804386725692604</v>
      </c>
      <c r="V139">
        <v>0.178838674232287</v>
      </c>
      <c r="W139">
        <v>0.15543796188698</v>
      </c>
      <c r="X139">
        <v>14533.7</v>
      </c>
      <c r="Y139">
        <v>951.31</v>
      </c>
      <c r="Z139">
        <v>61490.255027278203</v>
      </c>
      <c r="AA139">
        <v>10.133738601823699</v>
      </c>
      <c r="AB139">
        <v>12.839990587715899</v>
      </c>
      <c r="AC139">
        <v>187</v>
      </c>
      <c r="AD139">
        <v>65.319847304812797</v>
      </c>
      <c r="AE139">
        <v>0.7339</v>
      </c>
      <c r="AF139">
        <v>0.111886948011512</v>
      </c>
      <c r="AG139">
        <v>0.15175683095461001</v>
      </c>
      <c r="AH139">
        <v>0.268610367714953</v>
      </c>
      <c r="AI139">
        <v>232.27570990701599</v>
      </c>
      <c r="AJ139">
        <v>13.412628714748701</v>
      </c>
      <c r="AK139">
        <v>1.2023406424070999</v>
      </c>
      <c r="AL139">
        <v>4.6084496849715402</v>
      </c>
      <c r="AM139">
        <v>1</v>
      </c>
      <c r="AN139">
        <v>0.72363097716283298</v>
      </c>
      <c r="AO139">
        <v>49</v>
      </c>
      <c r="AP139">
        <v>0.31714998031754399</v>
      </c>
      <c r="AQ139">
        <v>92.06</v>
      </c>
      <c r="AR139">
        <v>3.7419789434246802</v>
      </c>
      <c r="AS139">
        <v>3129160.86</v>
      </c>
      <c r="AT139">
        <v>0.65645348608155296</v>
      </c>
      <c r="AU139">
        <v>261881628.19999999</v>
      </c>
    </row>
    <row r="140" spans="1:47" ht="15" x14ac:dyDescent="0.25">
      <c r="A140" t="s">
        <v>1100</v>
      </c>
      <c r="B140" t="s">
        <v>157</v>
      </c>
      <c r="C140" t="s">
        <v>144</v>
      </c>
      <c r="D140" t="s">
        <v>967</v>
      </c>
      <c r="E140">
        <v>80.527000000000001</v>
      </c>
      <c r="F140">
        <v>-8.7200000000000006</v>
      </c>
      <c r="G140" s="129">
        <v>1612456</v>
      </c>
      <c r="H140">
        <v>0.57313710657240502</v>
      </c>
      <c r="I140">
        <v>1612456</v>
      </c>
      <c r="J140">
        <v>2.4927162307567998E-3</v>
      </c>
      <c r="K140">
        <v>0.64170066026755002</v>
      </c>
      <c r="L140" s="130">
        <v>229334.1893</v>
      </c>
      <c r="M140" s="129">
        <v>44634</v>
      </c>
      <c r="N140">
        <v>34</v>
      </c>
      <c r="O140">
        <v>44.458953999999999</v>
      </c>
      <c r="P140">
        <v>0</v>
      </c>
      <c r="Q140">
        <v>-27.967953999999999</v>
      </c>
      <c r="R140">
        <v>17305.5</v>
      </c>
      <c r="S140">
        <v>1106.6579340000001</v>
      </c>
      <c r="T140">
        <v>1399.9466873450201</v>
      </c>
      <c r="U140">
        <v>0.41313128199196603</v>
      </c>
      <c r="V140">
        <v>0.15539138040463399</v>
      </c>
      <c r="W140">
        <v>2.2610567575798001E-2</v>
      </c>
      <c r="X140">
        <v>13680</v>
      </c>
      <c r="Y140">
        <v>91.23</v>
      </c>
      <c r="Z140">
        <v>68015.159267784693</v>
      </c>
      <c r="AA140">
        <v>10.07</v>
      </c>
      <c r="AB140">
        <v>12.130416902334799</v>
      </c>
      <c r="AC140">
        <v>14</v>
      </c>
      <c r="AD140">
        <v>79.046995285714303</v>
      </c>
      <c r="AE140">
        <v>0.29110000000000003</v>
      </c>
      <c r="AF140">
        <v>0.117506818981825</v>
      </c>
      <c r="AG140">
        <v>0.13582721483003701</v>
      </c>
      <c r="AH140">
        <v>0.25738082015334002</v>
      </c>
      <c r="AI140">
        <v>270.65183449902401</v>
      </c>
      <c r="AJ140">
        <v>5.9076334389471103</v>
      </c>
      <c r="AK140">
        <v>1.0150087640517</v>
      </c>
      <c r="AL140">
        <v>3.0689909488212801</v>
      </c>
      <c r="AM140">
        <v>3.3</v>
      </c>
      <c r="AN140">
        <v>0.22062306200589099</v>
      </c>
      <c r="AO140">
        <v>2</v>
      </c>
      <c r="AP140">
        <v>0.190909090909091</v>
      </c>
      <c r="AQ140">
        <v>30.5</v>
      </c>
      <c r="AR140">
        <v>4.5663429932101902</v>
      </c>
      <c r="AS140">
        <v>107877.03</v>
      </c>
      <c r="AT140">
        <v>0.472714573547108</v>
      </c>
      <c r="AU140">
        <v>19151318.620000001</v>
      </c>
    </row>
    <row r="141" spans="1:47" ht="15" x14ac:dyDescent="0.25">
      <c r="A141" t="s">
        <v>1101</v>
      </c>
      <c r="B141" t="s">
        <v>158</v>
      </c>
      <c r="C141" t="s">
        <v>159</v>
      </c>
      <c r="D141" t="s">
        <v>965</v>
      </c>
      <c r="E141">
        <v>79.266000000000005</v>
      </c>
      <c r="F141">
        <v>-7.19</v>
      </c>
      <c r="G141" s="129">
        <v>453027</v>
      </c>
      <c r="H141">
        <v>0.47333847876950902</v>
      </c>
      <c r="I141">
        <v>453027</v>
      </c>
      <c r="J141">
        <v>0</v>
      </c>
      <c r="K141">
        <v>0.81710190484299305</v>
      </c>
      <c r="L141" s="130">
        <v>114139.4669</v>
      </c>
      <c r="M141" s="129">
        <v>35171</v>
      </c>
      <c r="N141">
        <v>122</v>
      </c>
      <c r="O141">
        <v>61.594667999999999</v>
      </c>
      <c r="P141">
        <v>2.57</v>
      </c>
      <c r="Q141">
        <v>-68.207812000000004</v>
      </c>
      <c r="R141">
        <v>13267.4</v>
      </c>
      <c r="S141">
        <v>2322.5430529999999</v>
      </c>
      <c r="T141">
        <v>2913.3097126299799</v>
      </c>
      <c r="U141">
        <v>0.50664909069795505</v>
      </c>
      <c r="V141">
        <v>0.15458941487493899</v>
      </c>
      <c r="W141">
        <v>6.3127158246806996E-3</v>
      </c>
      <c r="X141">
        <v>10577</v>
      </c>
      <c r="Y141">
        <v>159.88</v>
      </c>
      <c r="Z141">
        <v>73038.370840630494</v>
      </c>
      <c r="AA141">
        <v>15.8720930232558</v>
      </c>
      <c r="AB141">
        <v>14.526789173129799</v>
      </c>
      <c r="AC141">
        <v>21</v>
      </c>
      <c r="AD141">
        <v>110.597288238095</v>
      </c>
      <c r="AE141">
        <v>0.30370000000000003</v>
      </c>
      <c r="AF141">
        <v>0.122431516629893</v>
      </c>
      <c r="AG141">
        <v>0.16482285682718401</v>
      </c>
      <c r="AH141">
        <v>0.29141825772169599</v>
      </c>
      <c r="AI141">
        <v>152.21676926218899</v>
      </c>
      <c r="AJ141">
        <v>8.2018142731875692</v>
      </c>
      <c r="AK141">
        <v>1.4763792606002299</v>
      </c>
      <c r="AL141">
        <v>4.2300276638474799</v>
      </c>
      <c r="AM141">
        <v>0.5</v>
      </c>
      <c r="AN141">
        <v>1.10690556342091</v>
      </c>
      <c r="AO141">
        <v>34</v>
      </c>
      <c r="AP141">
        <v>3.3714285714285697E-2</v>
      </c>
      <c r="AQ141">
        <v>48.91</v>
      </c>
      <c r="AR141">
        <v>3.96071964177488</v>
      </c>
      <c r="AS141">
        <v>195149.71</v>
      </c>
      <c r="AT141">
        <v>0.58451493906972596</v>
      </c>
      <c r="AU141">
        <v>30814211.210000001</v>
      </c>
    </row>
    <row r="142" spans="1:47" ht="15" x14ac:dyDescent="0.25">
      <c r="A142" t="s">
        <v>1102</v>
      </c>
      <c r="B142" t="s">
        <v>160</v>
      </c>
      <c r="C142" t="s">
        <v>161</v>
      </c>
      <c r="D142" t="s">
        <v>970</v>
      </c>
      <c r="E142">
        <v>85.578000000000003</v>
      </c>
      <c r="F142">
        <v>10.45</v>
      </c>
      <c r="G142" s="129">
        <v>2980350</v>
      </c>
      <c r="H142">
        <v>0.32322858464774201</v>
      </c>
      <c r="I142">
        <v>2579451</v>
      </c>
      <c r="J142">
        <v>3.20815635224819E-3</v>
      </c>
      <c r="K142">
        <v>0.81132362552602699</v>
      </c>
      <c r="L142" s="130">
        <v>190972.3426</v>
      </c>
      <c r="M142" s="129">
        <v>44580</v>
      </c>
      <c r="N142">
        <v>261</v>
      </c>
      <c r="O142">
        <v>178.90499600000001</v>
      </c>
      <c r="P142">
        <v>5.13</v>
      </c>
      <c r="Q142">
        <v>40.797058</v>
      </c>
      <c r="R142">
        <v>13509.5</v>
      </c>
      <c r="S142">
        <v>5432.5962719999998</v>
      </c>
      <c r="T142">
        <v>7017.58608063682</v>
      </c>
      <c r="U142">
        <v>0.27876516644636801</v>
      </c>
      <c r="V142">
        <v>0.18978857610201599</v>
      </c>
      <c r="W142">
        <v>2.8719536698161598E-2</v>
      </c>
      <c r="X142">
        <v>10458.200000000001</v>
      </c>
      <c r="Y142">
        <v>339.69</v>
      </c>
      <c r="Z142">
        <v>74384.840001177596</v>
      </c>
      <c r="AA142">
        <v>8.6366197183098592</v>
      </c>
      <c r="AB142">
        <v>15.9928060054756</v>
      </c>
      <c r="AC142">
        <v>37</v>
      </c>
      <c r="AD142">
        <v>146.82692627027001</v>
      </c>
      <c r="AE142">
        <v>0.49349999999999999</v>
      </c>
      <c r="AF142">
        <v>0.110179845812664</v>
      </c>
      <c r="AG142">
        <v>0.14485695089596501</v>
      </c>
      <c r="AH142">
        <v>0.27464218732583201</v>
      </c>
      <c r="AI142">
        <v>173.64643952323499</v>
      </c>
      <c r="AJ142">
        <v>6.2063879298373603</v>
      </c>
      <c r="AK142">
        <v>1.1366947827478799</v>
      </c>
      <c r="AL142">
        <v>3.59431614531601</v>
      </c>
      <c r="AM142">
        <v>3</v>
      </c>
      <c r="AN142">
        <v>0.83824733057161904</v>
      </c>
      <c r="AO142">
        <v>36</v>
      </c>
      <c r="AP142">
        <v>5.7954964931709103E-2</v>
      </c>
      <c r="AQ142">
        <v>69.03</v>
      </c>
      <c r="AR142">
        <v>3.9487653851855402</v>
      </c>
      <c r="AS142">
        <v>356355.37</v>
      </c>
      <c r="AT142">
        <v>0.40231940299959901</v>
      </c>
      <c r="AU142">
        <v>73391400</v>
      </c>
    </row>
    <row r="143" spans="1:47" ht="15" x14ac:dyDescent="0.25">
      <c r="A143" t="s">
        <v>1103</v>
      </c>
      <c r="B143" t="s">
        <v>162</v>
      </c>
      <c r="C143" t="s">
        <v>163</v>
      </c>
      <c r="D143" t="s">
        <v>967</v>
      </c>
      <c r="E143">
        <v>94.418999999999997</v>
      </c>
      <c r="F143">
        <v>-7.11</v>
      </c>
      <c r="G143" s="129">
        <v>2391706</v>
      </c>
      <c r="H143">
        <v>0.38279834941896601</v>
      </c>
      <c r="I143">
        <v>2414493</v>
      </c>
      <c r="J143">
        <v>0</v>
      </c>
      <c r="K143">
        <v>0.65027821085141602</v>
      </c>
      <c r="L143" s="130">
        <v>231244.08559999999</v>
      </c>
      <c r="M143" s="129">
        <v>39163</v>
      </c>
      <c r="N143">
        <v>39</v>
      </c>
      <c r="O143">
        <v>24.913999</v>
      </c>
      <c r="P143">
        <v>3.5</v>
      </c>
      <c r="Q143">
        <v>-75.453101000000004</v>
      </c>
      <c r="R143">
        <v>12293.8</v>
      </c>
      <c r="S143">
        <v>864.14322300000003</v>
      </c>
      <c r="T143">
        <v>1046.1327385208001</v>
      </c>
      <c r="U143">
        <v>0.50243049351554103</v>
      </c>
      <c r="V143">
        <v>0.13416735202470001</v>
      </c>
      <c r="W143">
        <v>1.6377279394575499E-2</v>
      </c>
      <c r="X143">
        <v>10155.1</v>
      </c>
      <c r="Y143">
        <v>64.06</v>
      </c>
      <c r="Z143">
        <v>59507.409928192297</v>
      </c>
      <c r="AA143">
        <v>15.4626865671642</v>
      </c>
      <c r="AB143">
        <v>13.489591367468</v>
      </c>
      <c r="AC143">
        <v>9.52</v>
      </c>
      <c r="AD143">
        <v>90.771346953781503</v>
      </c>
      <c r="AE143">
        <v>0.2152</v>
      </c>
      <c r="AF143">
        <v>0.107116047512437</v>
      </c>
      <c r="AG143">
        <v>0.15049143141162799</v>
      </c>
      <c r="AH143">
        <v>0.26050186440580297</v>
      </c>
      <c r="AI143">
        <v>199.350056119112</v>
      </c>
      <c r="AJ143">
        <v>4.0280837304881398</v>
      </c>
      <c r="AK143">
        <v>1.05849924825997</v>
      </c>
      <c r="AL143">
        <v>2.2486696233172898</v>
      </c>
      <c r="AM143">
        <v>2.25</v>
      </c>
      <c r="AN143">
        <v>1.08826001501069</v>
      </c>
      <c r="AO143">
        <v>53</v>
      </c>
      <c r="AP143">
        <v>0.37628865979381398</v>
      </c>
      <c r="AQ143">
        <v>7.04</v>
      </c>
      <c r="AR143">
        <v>4.5781050469007596</v>
      </c>
      <c r="AS143">
        <v>-4923.7000000000098</v>
      </c>
      <c r="AT143">
        <v>0.58663757973935904</v>
      </c>
      <c r="AU143">
        <v>10623612.82</v>
      </c>
    </row>
    <row r="144" spans="1:47" ht="15" x14ac:dyDescent="0.25">
      <c r="A144" t="s">
        <v>1104</v>
      </c>
      <c r="B144" t="s">
        <v>164</v>
      </c>
      <c r="C144" t="s">
        <v>148</v>
      </c>
      <c r="D144" t="s">
        <v>975</v>
      </c>
      <c r="E144">
        <v>87.802000000000007</v>
      </c>
      <c r="F144">
        <v>6.55</v>
      </c>
      <c r="G144" s="129">
        <v>3234406</v>
      </c>
      <c r="H144">
        <v>0.36979511661161302</v>
      </c>
      <c r="I144">
        <v>3234406</v>
      </c>
      <c r="J144">
        <v>0</v>
      </c>
      <c r="K144">
        <v>0.69649198453581596</v>
      </c>
      <c r="L144" s="130">
        <v>159873.24489999999</v>
      </c>
      <c r="M144" s="129">
        <v>39913.5</v>
      </c>
      <c r="N144">
        <v>82</v>
      </c>
      <c r="O144">
        <v>36.878450999999998</v>
      </c>
      <c r="P144">
        <v>13.67</v>
      </c>
      <c r="Q144">
        <v>1.302346</v>
      </c>
      <c r="R144">
        <v>10082.5</v>
      </c>
      <c r="S144">
        <v>2623.1054899999999</v>
      </c>
      <c r="T144">
        <v>3177.7336895246599</v>
      </c>
      <c r="U144">
        <v>0.38547216566574299</v>
      </c>
      <c r="V144">
        <v>0.13943703804302601</v>
      </c>
      <c r="W144">
        <v>0.1467922614885</v>
      </c>
      <c r="X144">
        <v>8322.7000000000007</v>
      </c>
      <c r="Y144">
        <v>160.02000000000001</v>
      </c>
      <c r="Z144">
        <v>66664.779402574699</v>
      </c>
      <c r="AA144">
        <v>17.099378881987601</v>
      </c>
      <c r="AB144">
        <v>16.3923602674666</v>
      </c>
      <c r="AC144">
        <v>15.25</v>
      </c>
      <c r="AD144">
        <v>172.00691737704901</v>
      </c>
      <c r="AE144">
        <v>0.2024</v>
      </c>
      <c r="AF144">
        <v>0.11415221112278399</v>
      </c>
      <c r="AG144">
        <v>9.4515060357597894E-2</v>
      </c>
      <c r="AH144">
        <v>0.212030404298053</v>
      </c>
      <c r="AI144">
        <v>164.124928120981</v>
      </c>
      <c r="AJ144">
        <v>5.4306800892879998</v>
      </c>
      <c r="AK144">
        <v>1.3452860630358401</v>
      </c>
      <c r="AL144">
        <v>2.5159005103166701</v>
      </c>
      <c r="AM144">
        <v>0.9</v>
      </c>
      <c r="AN144">
        <v>1.83235473372071</v>
      </c>
      <c r="AO144">
        <v>36</v>
      </c>
      <c r="AP144">
        <v>6.8292682926829303E-3</v>
      </c>
      <c r="AQ144">
        <v>27.97</v>
      </c>
      <c r="AR144">
        <v>3.1940751717195601</v>
      </c>
      <c r="AS144">
        <v>87377.619999999893</v>
      </c>
      <c r="AT144">
        <v>0.38775074620087502</v>
      </c>
      <c r="AU144">
        <v>26447427.789999999</v>
      </c>
    </row>
    <row r="145" spans="1:47" ht="15" x14ac:dyDescent="0.25">
      <c r="A145" t="s">
        <v>1105</v>
      </c>
      <c r="B145" t="s">
        <v>493</v>
      </c>
      <c r="C145" t="s">
        <v>121</v>
      </c>
      <c r="D145" t="s">
        <v>975</v>
      </c>
      <c r="E145">
        <v>96.128</v>
      </c>
      <c r="F145">
        <v>15.84</v>
      </c>
      <c r="G145" s="129">
        <v>-8613669</v>
      </c>
      <c r="H145">
        <v>0.42855590287336198</v>
      </c>
      <c r="I145">
        <v>-9610238</v>
      </c>
      <c r="J145">
        <v>0</v>
      </c>
      <c r="K145">
        <v>0.88072739896997698</v>
      </c>
      <c r="L145" s="130">
        <v>258323.82740000001</v>
      </c>
      <c r="M145" s="129">
        <v>62510</v>
      </c>
      <c r="N145">
        <v>198</v>
      </c>
      <c r="O145">
        <v>168.28757899999999</v>
      </c>
      <c r="P145">
        <v>15.6</v>
      </c>
      <c r="Q145">
        <v>-22.925737000000002</v>
      </c>
      <c r="R145">
        <v>17207.7</v>
      </c>
      <c r="S145">
        <v>15939.398593</v>
      </c>
      <c r="T145">
        <v>20519.477949350599</v>
      </c>
      <c r="U145">
        <v>0.16745036366504801</v>
      </c>
      <c r="V145">
        <v>0.14538460855214999</v>
      </c>
      <c r="W145">
        <v>0.10290170343819099</v>
      </c>
      <c r="X145">
        <v>13366.8</v>
      </c>
      <c r="Y145">
        <v>1126.8800000000001</v>
      </c>
      <c r="Z145">
        <v>88804.046349212003</v>
      </c>
      <c r="AA145">
        <v>13.849303135888499</v>
      </c>
      <c r="AB145">
        <v>14.1447169112949</v>
      </c>
      <c r="AC145">
        <v>96</v>
      </c>
      <c r="AD145">
        <v>166.03540201041699</v>
      </c>
      <c r="AE145">
        <v>0.2024</v>
      </c>
      <c r="AF145">
        <v>0.115111166246083</v>
      </c>
      <c r="AG145">
        <v>0.141342001247655</v>
      </c>
      <c r="AH145">
        <v>0.25840266041161603</v>
      </c>
      <c r="AI145">
        <v>153.42831071895</v>
      </c>
      <c r="AJ145">
        <v>8.1307559306578696</v>
      </c>
      <c r="AK145">
        <v>1.6824137179495</v>
      </c>
      <c r="AL145">
        <v>3.72319637873612</v>
      </c>
      <c r="AM145">
        <v>2</v>
      </c>
      <c r="AN145">
        <v>0.82936993639473</v>
      </c>
      <c r="AO145">
        <v>42</v>
      </c>
      <c r="AP145">
        <v>4.8344947735191601E-2</v>
      </c>
      <c r="AQ145">
        <v>210.71</v>
      </c>
      <c r="AR145">
        <v>5.5493215639729501</v>
      </c>
      <c r="AS145">
        <v>-1148885.46</v>
      </c>
      <c r="AT145">
        <v>0.35667698712066898</v>
      </c>
      <c r="AU145">
        <v>274279997.70999998</v>
      </c>
    </row>
    <row r="146" spans="1:47" ht="15" x14ac:dyDescent="0.25">
      <c r="A146" t="s">
        <v>1106</v>
      </c>
      <c r="B146" t="s">
        <v>165</v>
      </c>
      <c r="C146" t="s">
        <v>108</v>
      </c>
      <c r="D146" t="s">
        <v>967</v>
      </c>
      <c r="E146">
        <v>43.274999999999999</v>
      </c>
      <c r="F146">
        <v>-6.98</v>
      </c>
      <c r="G146" s="129">
        <v>5143683</v>
      </c>
      <c r="H146">
        <v>0.46295829191975102</v>
      </c>
      <c r="I146">
        <v>5143683</v>
      </c>
      <c r="J146">
        <v>0</v>
      </c>
      <c r="K146">
        <v>0.57272496007273399</v>
      </c>
      <c r="L146" s="130">
        <v>71767.100900000005</v>
      </c>
      <c r="M146" s="129">
        <v>23078</v>
      </c>
      <c r="N146">
        <v>2</v>
      </c>
      <c r="O146">
        <v>551.80764499999998</v>
      </c>
      <c r="P146">
        <v>179.02739099999999</v>
      </c>
      <c r="Q146">
        <v>103.054694</v>
      </c>
      <c r="R146">
        <v>32925.5</v>
      </c>
      <c r="S146">
        <v>1397.6087600000001</v>
      </c>
      <c r="T146">
        <v>2117.8708421394499</v>
      </c>
      <c r="U146">
        <v>1</v>
      </c>
      <c r="V146">
        <v>0.22983914039004699</v>
      </c>
      <c r="W146">
        <v>1.9262155311619501E-2</v>
      </c>
      <c r="X146">
        <v>21727.9</v>
      </c>
      <c r="Y146">
        <v>108.92</v>
      </c>
      <c r="Z146">
        <v>74187.329232464195</v>
      </c>
      <c r="AA146">
        <v>9.2049180327868907</v>
      </c>
      <c r="AB146">
        <v>12.8315163422696</v>
      </c>
      <c r="AC146">
        <v>22</v>
      </c>
      <c r="AD146">
        <v>63.527670909090901</v>
      </c>
      <c r="AE146">
        <v>0.60740000000000005</v>
      </c>
      <c r="AF146">
        <v>0.107733126821738</v>
      </c>
      <c r="AG146">
        <v>0.16141831992532099</v>
      </c>
      <c r="AH146">
        <v>0.28101928411084898</v>
      </c>
      <c r="AI146">
        <v>394.92955095673602</v>
      </c>
      <c r="AJ146">
        <v>14.993864630759299</v>
      </c>
      <c r="AK146">
        <v>1.3573888908012799</v>
      </c>
      <c r="AL146">
        <v>9.4650068936529497</v>
      </c>
      <c r="AM146">
        <v>0</v>
      </c>
      <c r="AN146">
        <v>0.457932210350528</v>
      </c>
      <c r="AO146">
        <v>4</v>
      </c>
      <c r="AP146">
        <v>2.8436018957346001E-2</v>
      </c>
      <c r="AQ146">
        <v>31.75</v>
      </c>
      <c r="AR146">
        <v>6.3919297455917903</v>
      </c>
      <c r="AS146">
        <v>-218614.84</v>
      </c>
      <c r="AT146">
        <v>0.58683964046005399</v>
      </c>
      <c r="AU146">
        <v>46016957.409999996</v>
      </c>
    </row>
    <row r="147" spans="1:47" ht="15" x14ac:dyDescent="0.25">
      <c r="A147" t="s">
        <v>1107</v>
      </c>
      <c r="B147" t="s">
        <v>447</v>
      </c>
      <c r="C147" t="s">
        <v>327</v>
      </c>
      <c r="D147" t="s">
        <v>965</v>
      </c>
      <c r="E147">
        <v>76.007000000000005</v>
      </c>
      <c r="F147">
        <v>-3.01</v>
      </c>
      <c r="G147" s="129">
        <v>-1402318</v>
      </c>
      <c r="H147">
        <v>0.41349384250800503</v>
      </c>
      <c r="I147">
        <v>-1402318</v>
      </c>
      <c r="J147">
        <v>2.9647501723891702E-3</v>
      </c>
      <c r="K147">
        <v>0.88386265657072505</v>
      </c>
      <c r="L147" s="130">
        <v>137067.82639999999</v>
      </c>
      <c r="M147" s="129">
        <v>38011</v>
      </c>
      <c r="N147">
        <v>49</v>
      </c>
      <c r="O147">
        <v>37.300218000000001</v>
      </c>
      <c r="P147">
        <v>10</v>
      </c>
      <c r="Q147">
        <v>-6.9797380000000002</v>
      </c>
      <c r="R147">
        <v>14422.2</v>
      </c>
      <c r="S147">
        <v>1156.8983250000001</v>
      </c>
      <c r="T147">
        <v>1456.4115569549899</v>
      </c>
      <c r="U147">
        <v>0.48352006560299898</v>
      </c>
      <c r="V147">
        <v>0.236143268683529</v>
      </c>
      <c r="W147">
        <v>0</v>
      </c>
      <c r="X147">
        <v>11456.2</v>
      </c>
      <c r="Y147">
        <v>105.02</v>
      </c>
      <c r="Z147">
        <v>47310.218244144002</v>
      </c>
      <c r="AA147">
        <v>9.0465116279069804</v>
      </c>
      <c r="AB147">
        <v>11.0159810036184</v>
      </c>
      <c r="AC147">
        <v>11.22</v>
      </c>
      <c r="AD147">
        <v>103.11036764705899</v>
      </c>
      <c r="AE147">
        <v>0.27839999999999998</v>
      </c>
      <c r="AF147">
        <v>0.102417498603821</v>
      </c>
      <c r="AG147">
        <v>0.16766499625293599</v>
      </c>
      <c r="AH147">
        <v>0.27232596357333899</v>
      </c>
      <c r="AI147">
        <v>220.68404325851199</v>
      </c>
      <c r="AJ147">
        <v>6.0028064423894198</v>
      </c>
      <c r="AK147">
        <v>0.84273656627851001</v>
      </c>
      <c r="AL147">
        <v>3.6705930852418098</v>
      </c>
      <c r="AM147">
        <v>3.5</v>
      </c>
      <c r="AN147" t="s">
        <v>943</v>
      </c>
      <c r="AO147">
        <v>129</v>
      </c>
      <c r="AP147">
        <v>1.0130246020260501E-2</v>
      </c>
      <c r="AQ147" t="s">
        <v>943</v>
      </c>
      <c r="AR147">
        <v>3.4783039644384299</v>
      </c>
      <c r="AS147">
        <v>37999.480000000003</v>
      </c>
      <c r="AT147">
        <v>0.53100796236542402</v>
      </c>
      <c r="AU147">
        <v>16685014.720000001</v>
      </c>
    </row>
    <row r="148" spans="1:47" ht="15" x14ac:dyDescent="0.25">
      <c r="A148" t="s">
        <v>1108</v>
      </c>
      <c r="B148" t="s">
        <v>786</v>
      </c>
      <c r="C148" t="s">
        <v>133</v>
      </c>
      <c r="D148" t="s">
        <v>963</v>
      </c>
      <c r="E148">
        <v>78.106999999999999</v>
      </c>
      <c r="F148">
        <v>1.27</v>
      </c>
      <c r="G148" s="129">
        <v>-289633</v>
      </c>
      <c r="H148">
        <v>0.31565796993416101</v>
      </c>
      <c r="I148">
        <v>-289633</v>
      </c>
      <c r="J148">
        <v>8.2886541109361694E-3</v>
      </c>
      <c r="K148">
        <v>0.75816380646067105</v>
      </c>
      <c r="L148" s="130">
        <v>358475.0122</v>
      </c>
      <c r="M148" s="129">
        <v>35733</v>
      </c>
      <c r="N148">
        <v>26</v>
      </c>
      <c r="O148">
        <v>33.235275999999999</v>
      </c>
      <c r="P148">
        <v>0</v>
      </c>
      <c r="Q148">
        <v>121.498368</v>
      </c>
      <c r="R148">
        <v>17374.3</v>
      </c>
      <c r="S148">
        <v>1052.7630879999999</v>
      </c>
      <c r="T148">
        <v>1329.5448315456399</v>
      </c>
      <c r="U148">
        <v>0.47135213293116501</v>
      </c>
      <c r="V148">
        <v>0.161067658937525</v>
      </c>
      <c r="W148">
        <v>1.8315706752818799E-3</v>
      </c>
      <c r="X148">
        <v>13757.4</v>
      </c>
      <c r="Y148">
        <v>88.25</v>
      </c>
      <c r="Z148">
        <v>49232.611898016999</v>
      </c>
      <c r="AA148">
        <v>12.2980769230769</v>
      </c>
      <c r="AB148">
        <v>11.929326776204</v>
      </c>
      <c r="AC148">
        <v>14</v>
      </c>
      <c r="AD148">
        <v>75.197363428571407</v>
      </c>
      <c r="AE148">
        <v>0.49349999999999999</v>
      </c>
      <c r="AF148">
        <v>9.4612106696539203E-2</v>
      </c>
      <c r="AG148">
        <v>0.22396157670981801</v>
      </c>
      <c r="AH148">
        <v>0.32195552589371401</v>
      </c>
      <c r="AI148">
        <v>297.54082715331703</v>
      </c>
      <c r="AJ148">
        <v>5.3117068062827197</v>
      </c>
      <c r="AK148">
        <v>0.99636371472353502</v>
      </c>
      <c r="AL148">
        <v>2.0780682224492399</v>
      </c>
      <c r="AM148">
        <v>3.8</v>
      </c>
      <c r="AN148">
        <v>1.6281204468747299</v>
      </c>
      <c r="AO148">
        <v>239</v>
      </c>
      <c r="AP148">
        <v>1.9305019305019301E-2</v>
      </c>
      <c r="AQ148">
        <v>2.16</v>
      </c>
      <c r="AR148">
        <v>3.5521910120823201</v>
      </c>
      <c r="AS148">
        <v>-34029.4</v>
      </c>
      <c r="AT148">
        <v>0.376580452448386</v>
      </c>
      <c r="AU148">
        <v>18291016.52</v>
      </c>
    </row>
    <row r="149" spans="1:47" ht="15" x14ac:dyDescent="0.25">
      <c r="A149" t="s">
        <v>1109</v>
      </c>
      <c r="B149" t="s">
        <v>535</v>
      </c>
      <c r="C149" t="s">
        <v>536</v>
      </c>
      <c r="D149" t="s">
        <v>965</v>
      </c>
      <c r="E149">
        <v>97.700999999999993</v>
      </c>
      <c r="F149">
        <v>-5.37</v>
      </c>
      <c r="G149" s="129">
        <v>-2795692</v>
      </c>
      <c r="H149">
        <v>0.81400807524358298</v>
      </c>
      <c r="I149">
        <v>-2795692</v>
      </c>
      <c r="J149">
        <v>0</v>
      </c>
      <c r="K149">
        <v>0.58527931626769703</v>
      </c>
      <c r="L149" s="130">
        <v>504610.62560000003</v>
      </c>
      <c r="M149" s="129">
        <v>36208.5</v>
      </c>
      <c r="N149">
        <v>136</v>
      </c>
      <c r="O149">
        <v>14.765044</v>
      </c>
      <c r="P149">
        <v>0</v>
      </c>
      <c r="Q149">
        <v>184.49429900000001</v>
      </c>
      <c r="R149">
        <v>15250.4</v>
      </c>
      <c r="S149">
        <v>1472.841829</v>
      </c>
      <c r="T149">
        <v>1745.9627927874401</v>
      </c>
      <c r="U149">
        <v>0.18284568288153899</v>
      </c>
      <c r="V149">
        <v>0.10686756846583299</v>
      </c>
      <c r="W149">
        <v>0.195925487936424</v>
      </c>
      <c r="X149">
        <v>12864.8</v>
      </c>
      <c r="Y149">
        <v>112.22</v>
      </c>
      <c r="Z149">
        <v>65686.7046872215</v>
      </c>
      <c r="AA149">
        <v>15.307086614173199</v>
      </c>
      <c r="AB149">
        <v>13.1245930226341</v>
      </c>
      <c r="AC149">
        <v>8.5</v>
      </c>
      <c r="AD149">
        <v>173.275509294118</v>
      </c>
      <c r="AE149">
        <v>0.25309999999999999</v>
      </c>
      <c r="AF149">
        <v>0.124173191691813</v>
      </c>
      <c r="AG149">
        <v>0.107602062691905</v>
      </c>
      <c r="AH149">
        <v>0.233566375954149</v>
      </c>
      <c r="AI149">
        <v>201.766404340761</v>
      </c>
      <c r="AJ149">
        <v>9.1140758151899597</v>
      </c>
      <c r="AK149">
        <v>1.2199355251202999</v>
      </c>
      <c r="AL149">
        <v>3.3952957566376099</v>
      </c>
      <c r="AM149">
        <v>1</v>
      </c>
      <c r="AN149">
        <v>1.7938277557059601</v>
      </c>
      <c r="AO149">
        <v>149</v>
      </c>
      <c r="AP149">
        <v>4.4309296264118198E-2</v>
      </c>
      <c r="AQ149">
        <v>7.59</v>
      </c>
      <c r="AR149">
        <v>3.67834567361309</v>
      </c>
      <c r="AS149">
        <v>-85915.809999999896</v>
      </c>
      <c r="AT149">
        <v>0.55264665565871196</v>
      </c>
      <c r="AU149">
        <v>22461385.390000001</v>
      </c>
    </row>
    <row r="150" spans="1:47" ht="15" x14ac:dyDescent="0.25">
      <c r="A150" t="s">
        <v>1110</v>
      </c>
      <c r="B150" t="s">
        <v>548</v>
      </c>
      <c r="C150" t="s">
        <v>243</v>
      </c>
      <c r="D150" t="s">
        <v>967</v>
      </c>
      <c r="E150">
        <v>80.31</v>
      </c>
      <c r="F150">
        <v>-10.52</v>
      </c>
      <c r="G150" s="129">
        <v>2822185</v>
      </c>
      <c r="H150">
        <v>1.18565119492108</v>
      </c>
      <c r="I150">
        <v>2698116</v>
      </c>
      <c r="J150">
        <v>0</v>
      </c>
      <c r="K150">
        <v>0.52242264597035604</v>
      </c>
      <c r="L150" s="130">
        <v>317571.6398</v>
      </c>
      <c r="M150" s="129">
        <v>40366</v>
      </c>
      <c r="N150">
        <v>96</v>
      </c>
      <c r="O150">
        <v>36.862813000000003</v>
      </c>
      <c r="P150">
        <v>0</v>
      </c>
      <c r="Q150">
        <v>-137.621556</v>
      </c>
      <c r="R150">
        <v>13558.1</v>
      </c>
      <c r="S150">
        <v>912.36879699999997</v>
      </c>
      <c r="T150">
        <v>1126.34673088515</v>
      </c>
      <c r="U150">
        <v>0.33954245916632297</v>
      </c>
      <c r="V150">
        <v>0.15674974579386</v>
      </c>
      <c r="W150">
        <v>1.0960480052454101E-3</v>
      </c>
      <c r="X150">
        <v>10982.4</v>
      </c>
      <c r="Y150">
        <v>63.81</v>
      </c>
      <c r="Z150">
        <v>48121.407302930602</v>
      </c>
      <c r="AA150">
        <v>9.5294117647058805</v>
      </c>
      <c r="AB150">
        <v>14.2982102648488</v>
      </c>
      <c r="AC150">
        <v>7</v>
      </c>
      <c r="AD150">
        <v>130.33839957142899</v>
      </c>
      <c r="AE150">
        <v>0.27839999999999998</v>
      </c>
      <c r="AF150">
        <v>9.8365843663827196E-2</v>
      </c>
      <c r="AG150">
        <v>0.20544723270329701</v>
      </c>
      <c r="AH150">
        <v>0.306868188891881</v>
      </c>
      <c r="AI150">
        <v>166.92591910286501</v>
      </c>
      <c r="AJ150">
        <v>8.1765554373662201</v>
      </c>
      <c r="AK150">
        <v>1.36397963203719</v>
      </c>
      <c r="AL150">
        <v>4.25239372808573</v>
      </c>
      <c r="AM150">
        <v>3</v>
      </c>
      <c r="AN150">
        <v>1.4871716474837799</v>
      </c>
      <c r="AO150">
        <v>107</v>
      </c>
      <c r="AP150">
        <v>7.2463768115942004E-3</v>
      </c>
      <c r="AQ150">
        <v>5.12</v>
      </c>
      <c r="AR150">
        <v>2.80930905013222</v>
      </c>
      <c r="AS150">
        <v>46185.62</v>
      </c>
      <c r="AT150">
        <v>0.56709523791397298</v>
      </c>
      <c r="AU150">
        <v>12369961.65</v>
      </c>
    </row>
    <row r="151" spans="1:47" ht="15" x14ac:dyDescent="0.25">
      <c r="A151" t="s">
        <v>1111</v>
      </c>
      <c r="B151" t="s">
        <v>166</v>
      </c>
      <c r="C151" t="s">
        <v>167</v>
      </c>
      <c r="D151" t="s">
        <v>963</v>
      </c>
      <c r="E151">
        <v>61.947000000000003</v>
      </c>
      <c r="F151">
        <v>0.55000000000000004</v>
      </c>
      <c r="G151" s="129">
        <v>499562</v>
      </c>
      <c r="H151">
        <v>0.25476032295328499</v>
      </c>
      <c r="I151">
        <v>75506</v>
      </c>
      <c r="J151">
        <v>0</v>
      </c>
      <c r="K151">
        <v>0.818831100344798</v>
      </c>
      <c r="L151" s="130">
        <v>81105.240900000004</v>
      </c>
      <c r="M151" s="129">
        <v>31327</v>
      </c>
      <c r="N151">
        <v>42</v>
      </c>
      <c r="O151">
        <v>95.811223999999996</v>
      </c>
      <c r="P151">
        <v>62.504835999999997</v>
      </c>
      <c r="Q151">
        <v>-238.33032399999999</v>
      </c>
      <c r="R151">
        <v>17013.400000000001</v>
      </c>
      <c r="S151">
        <v>1923.298135</v>
      </c>
      <c r="T151">
        <v>2818.3924653507602</v>
      </c>
      <c r="U151">
        <v>0.96959364128952397</v>
      </c>
      <c r="V151">
        <v>0.21699835943531401</v>
      </c>
      <c r="W151">
        <v>2.9080473267343999E-3</v>
      </c>
      <c r="X151">
        <v>11610.1</v>
      </c>
      <c r="Y151">
        <v>168.83</v>
      </c>
      <c r="Z151">
        <v>60476.388793460901</v>
      </c>
      <c r="AA151">
        <v>12.105882352941199</v>
      </c>
      <c r="AB151">
        <v>11.3919216667654</v>
      </c>
      <c r="AC151">
        <v>23.6</v>
      </c>
      <c r="AD151">
        <v>81.495683686440699</v>
      </c>
      <c r="AE151">
        <v>0.36699999999999999</v>
      </c>
      <c r="AF151">
        <v>0.10401846698778799</v>
      </c>
      <c r="AG151">
        <v>0.22336795563544901</v>
      </c>
      <c r="AH151">
        <v>0.330322999483466</v>
      </c>
      <c r="AI151">
        <v>230.45257099466801</v>
      </c>
      <c r="AJ151">
        <v>9.9254430328340408</v>
      </c>
      <c r="AK151">
        <v>1.0313954186210701</v>
      </c>
      <c r="AL151">
        <v>5.0692058055768001</v>
      </c>
      <c r="AM151">
        <v>0.5</v>
      </c>
      <c r="AN151">
        <v>1.0043898743735999</v>
      </c>
      <c r="AO151">
        <v>14</v>
      </c>
      <c r="AP151">
        <v>3.3463035019455301E-2</v>
      </c>
      <c r="AQ151">
        <v>85.5</v>
      </c>
      <c r="AR151">
        <v>3.6713921816600701</v>
      </c>
      <c r="AS151">
        <v>28717.110000000099</v>
      </c>
      <c r="AT151">
        <v>0.747798202845389</v>
      </c>
      <c r="AU151">
        <v>32721869.5</v>
      </c>
    </row>
    <row r="152" spans="1:47" ht="15" x14ac:dyDescent="0.25">
      <c r="A152" t="s">
        <v>1112</v>
      </c>
      <c r="B152" t="s">
        <v>629</v>
      </c>
      <c r="C152" t="s">
        <v>334</v>
      </c>
      <c r="D152" t="s">
        <v>975</v>
      </c>
      <c r="E152">
        <v>93.629000000000005</v>
      </c>
      <c r="F152">
        <v>3.34</v>
      </c>
      <c r="G152" s="129">
        <v>-206911</v>
      </c>
      <c r="H152">
        <v>0.203421551304651</v>
      </c>
      <c r="I152">
        <v>-84685</v>
      </c>
      <c r="J152">
        <v>0</v>
      </c>
      <c r="K152">
        <v>0.79471942739094104</v>
      </c>
      <c r="L152" s="130">
        <v>190336.37289999999</v>
      </c>
      <c r="M152" s="129">
        <v>41818</v>
      </c>
      <c r="N152">
        <v>89</v>
      </c>
      <c r="O152">
        <v>37.014960000000002</v>
      </c>
      <c r="P152">
        <v>0</v>
      </c>
      <c r="Q152">
        <v>173.206884</v>
      </c>
      <c r="R152">
        <v>11713.6</v>
      </c>
      <c r="S152">
        <v>2053.2925420000001</v>
      </c>
      <c r="T152">
        <v>2451.1385602217701</v>
      </c>
      <c r="U152">
        <v>0.31362262991164203</v>
      </c>
      <c r="V152">
        <v>0.14234659894849</v>
      </c>
      <c r="W152">
        <v>1.1558986123274E-3</v>
      </c>
      <c r="X152">
        <v>9812.2999999999993</v>
      </c>
      <c r="Y152">
        <v>125.75</v>
      </c>
      <c r="Z152">
        <v>59960.008270377701</v>
      </c>
      <c r="AA152">
        <v>14.311111111111099</v>
      </c>
      <c r="AB152">
        <v>16.3283701153082</v>
      </c>
      <c r="AC152">
        <v>15</v>
      </c>
      <c r="AD152">
        <v>136.88616946666701</v>
      </c>
      <c r="AE152">
        <v>0.2024</v>
      </c>
      <c r="AF152">
        <v>0.113156012883356</v>
      </c>
      <c r="AG152">
        <v>0.201270388517823</v>
      </c>
      <c r="AH152">
        <v>0.31599929465071103</v>
      </c>
      <c r="AI152">
        <v>188.01022850060099</v>
      </c>
      <c r="AJ152">
        <v>6.0483132576934997</v>
      </c>
      <c r="AK152">
        <v>1.58719547197182</v>
      </c>
      <c r="AL152">
        <v>2.7952857475909201</v>
      </c>
      <c r="AM152">
        <v>4.3600000000000003</v>
      </c>
      <c r="AN152">
        <v>1.7709373188767601</v>
      </c>
      <c r="AO152">
        <v>192</v>
      </c>
      <c r="AP152">
        <v>0.13413768630234199</v>
      </c>
      <c r="AQ152">
        <v>6.41</v>
      </c>
      <c r="AR152">
        <v>4.4844202935956101</v>
      </c>
      <c r="AS152">
        <v>-30396.240000000002</v>
      </c>
      <c r="AT152">
        <v>0.52768905445135506</v>
      </c>
      <c r="AU152">
        <v>24051359.170000002</v>
      </c>
    </row>
    <row r="153" spans="1:47" ht="15" x14ac:dyDescent="0.25">
      <c r="A153" t="s">
        <v>1113</v>
      </c>
      <c r="B153" t="s">
        <v>168</v>
      </c>
      <c r="C153" t="s">
        <v>167</v>
      </c>
      <c r="D153" t="s">
        <v>967</v>
      </c>
      <c r="E153">
        <v>78.831999999999994</v>
      </c>
      <c r="F153">
        <v>-8.32</v>
      </c>
      <c r="G153" s="129">
        <v>1260134</v>
      </c>
      <c r="H153">
        <v>0.10473893901495999</v>
      </c>
      <c r="I153">
        <v>793435</v>
      </c>
      <c r="J153">
        <v>3.62802289920063E-3</v>
      </c>
      <c r="K153">
        <v>0.65328455599477298</v>
      </c>
      <c r="L153" s="130">
        <v>125968.26360000001</v>
      </c>
      <c r="M153" s="129">
        <v>34277.5</v>
      </c>
      <c r="N153">
        <v>41</v>
      </c>
      <c r="O153">
        <v>24.514507999999999</v>
      </c>
      <c r="P153">
        <v>0</v>
      </c>
      <c r="Q153">
        <v>-208.262945</v>
      </c>
      <c r="R153">
        <v>13410.8</v>
      </c>
      <c r="S153">
        <v>962.12545299999999</v>
      </c>
      <c r="T153">
        <v>1231.84611798279</v>
      </c>
      <c r="U153">
        <v>0.45943357555056802</v>
      </c>
      <c r="V153">
        <v>0.16814335645686301</v>
      </c>
      <c r="W153">
        <v>6.8956080304425705E-4</v>
      </c>
      <c r="X153">
        <v>10474.4</v>
      </c>
      <c r="Y153">
        <v>76.040000000000006</v>
      </c>
      <c r="Z153">
        <v>46937.853498158896</v>
      </c>
      <c r="AA153">
        <v>12.839506172839499</v>
      </c>
      <c r="AB153">
        <v>12.652886020515499</v>
      </c>
      <c r="AC153">
        <v>10.25</v>
      </c>
      <c r="AD153">
        <v>93.865897853658495</v>
      </c>
      <c r="AE153">
        <v>0.1898</v>
      </c>
      <c r="AF153">
        <v>0.105829389078733</v>
      </c>
      <c r="AG153">
        <v>0.235879454476669</v>
      </c>
      <c r="AH153">
        <v>0.34364020676526702</v>
      </c>
      <c r="AI153">
        <v>479.177635891938</v>
      </c>
      <c r="AJ153">
        <v>2.5434989122159299</v>
      </c>
      <c r="AK153">
        <v>0.66462075053846903</v>
      </c>
      <c r="AL153">
        <v>1.5693250749952801</v>
      </c>
      <c r="AM153">
        <v>5.6</v>
      </c>
      <c r="AN153">
        <v>1.03870571242705</v>
      </c>
      <c r="AO153">
        <v>31</v>
      </c>
      <c r="AP153">
        <v>4.3478260869565202E-2</v>
      </c>
      <c r="AQ153">
        <v>11.35</v>
      </c>
      <c r="AR153">
        <v>4.35956994683169</v>
      </c>
      <c r="AS153">
        <v>-57525.57</v>
      </c>
      <c r="AT153">
        <v>0.42536032980306199</v>
      </c>
      <c r="AU153">
        <v>12902907.859999999</v>
      </c>
    </row>
    <row r="154" spans="1:47" ht="15" x14ac:dyDescent="0.25">
      <c r="A154" t="s">
        <v>1114</v>
      </c>
      <c r="B154" t="s">
        <v>602</v>
      </c>
      <c r="C154" t="s">
        <v>603</v>
      </c>
      <c r="D154" t="s">
        <v>967</v>
      </c>
      <c r="E154">
        <v>79.924000000000007</v>
      </c>
      <c r="F154">
        <v>-8.74</v>
      </c>
      <c r="G154" s="129">
        <v>-38898</v>
      </c>
      <c r="H154">
        <v>0.354228547382476</v>
      </c>
      <c r="I154">
        <v>-147129</v>
      </c>
      <c r="J154">
        <v>0</v>
      </c>
      <c r="K154">
        <v>0.80264889407222295</v>
      </c>
      <c r="L154" s="130">
        <v>146793.31839999999</v>
      </c>
      <c r="M154" s="129">
        <v>36486.5</v>
      </c>
      <c r="N154">
        <v>30</v>
      </c>
      <c r="O154">
        <v>12.002291</v>
      </c>
      <c r="P154">
        <v>0</v>
      </c>
      <c r="Q154">
        <v>10.275744</v>
      </c>
      <c r="R154">
        <v>14932.5</v>
      </c>
      <c r="S154">
        <v>682.75889199999995</v>
      </c>
      <c r="T154">
        <v>807.31141228222702</v>
      </c>
      <c r="U154">
        <v>0.39010239356941201</v>
      </c>
      <c r="V154">
        <v>0.14987577635239399</v>
      </c>
      <c r="W154">
        <v>0</v>
      </c>
      <c r="X154">
        <v>12628.7</v>
      </c>
      <c r="Y154">
        <v>52</v>
      </c>
      <c r="Z154">
        <v>63957.634615384603</v>
      </c>
      <c r="AA154">
        <v>17.384615384615401</v>
      </c>
      <c r="AB154">
        <v>13.1299786923077</v>
      </c>
      <c r="AC154">
        <v>10</v>
      </c>
      <c r="AD154">
        <v>68.275889199999995</v>
      </c>
      <c r="AE154">
        <v>0.25309999999999999</v>
      </c>
      <c r="AF154">
        <v>0.1158317330169</v>
      </c>
      <c r="AG154">
        <v>0.18474033591026701</v>
      </c>
      <c r="AH154">
        <v>0.30257195918016999</v>
      </c>
      <c r="AI154">
        <v>189.99386389536801</v>
      </c>
      <c r="AJ154">
        <v>7.7796682084489701</v>
      </c>
      <c r="AK154">
        <v>1.4246463922294199</v>
      </c>
      <c r="AL154">
        <v>4.3571956521739104</v>
      </c>
      <c r="AM154">
        <v>0</v>
      </c>
      <c r="AN154">
        <v>1.4296413477398699</v>
      </c>
      <c r="AO154">
        <v>116</v>
      </c>
      <c r="AP154">
        <v>0</v>
      </c>
      <c r="AQ154">
        <v>2.74</v>
      </c>
      <c r="AR154">
        <v>4.0176106273801704</v>
      </c>
      <c r="AS154">
        <v>-100768.36</v>
      </c>
      <c r="AT154">
        <v>0.43289236445581297</v>
      </c>
      <c r="AU154">
        <v>10195330.289999999</v>
      </c>
    </row>
    <row r="155" spans="1:47" ht="15" x14ac:dyDescent="0.25">
      <c r="A155" t="s">
        <v>1115</v>
      </c>
      <c r="B155" t="s">
        <v>417</v>
      </c>
      <c r="C155" t="s">
        <v>359</v>
      </c>
      <c r="D155" t="s">
        <v>975</v>
      </c>
      <c r="E155">
        <v>84.885999999999996</v>
      </c>
      <c r="F155">
        <v>2.61</v>
      </c>
      <c r="G155" s="129">
        <v>1059746</v>
      </c>
      <c r="H155">
        <v>0.41584687765807898</v>
      </c>
      <c r="I155">
        <v>991711</v>
      </c>
      <c r="J155">
        <v>0</v>
      </c>
      <c r="K155">
        <v>0.629850726184498</v>
      </c>
      <c r="L155" s="130">
        <v>197070.1312</v>
      </c>
      <c r="M155" s="129">
        <v>39056</v>
      </c>
      <c r="N155">
        <v>54</v>
      </c>
      <c r="O155">
        <v>42.539084000000003</v>
      </c>
      <c r="P155">
        <v>0</v>
      </c>
      <c r="Q155">
        <v>-53.217173000000003</v>
      </c>
      <c r="R155">
        <v>14438.9</v>
      </c>
      <c r="S155">
        <v>1076.3700719999999</v>
      </c>
      <c r="T155">
        <v>1269.9821586027199</v>
      </c>
      <c r="U155">
        <v>0.50569701644398801</v>
      </c>
      <c r="V155">
        <v>0.12699558874394301</v>
      </c>
      <c r="W155">
        <v>0</v>
      </c>
      <c r="X155">
        <v>12237.7</v>
      </c>
      <c r="Y155">
        <v>68.92</v>
      </c>
      <c r="Z155">
        <v>62841.886680208903</v>
      </c>
      <c r="AA155">
        <v>15.4868421052632</v>
      </c>
      <c r="AB155">
        <v>15.6176737086477</v>
      </c>
      <c r="AC155">
        <v>7</v>
      </c>
      <c r="AD155">
        <v>153.76715314285701</v>
      </c>
      <c r="AE155">
        <v>0.36699999999999999</v>
      </c>
      <c r="AF155">
        <v>0.102704243501409</v>
      </c>
      <c r="AG155">
        <v>0.198819539916824</v>
      </c>
      <c r="AH155">
        <v>0.31467322017377902</v>
      </c>
      <c r="AI155">
        <v>230.70782666651499</v>
      </c>
      <c r="AJ155">
        <v>7.3595316659082597</v>
      </c>
      <c r="AK155">
        <v>1.85379068727927</v>
      </c>
      <c r="AL155">
        <v>2.2278372468559602</v>
      </c>
      <c r="AM155">
        <v>3.5</v>
      </c>
      <c r="AN155">
        <v>1.7811073397080299</v>
      </c>
      <c r="AO155">
        <v>143</v>
      </c>
      <c r="AP155">
        <v>2.46305418719212E-3</v>
      </c>
      <c r="AQ155">
        <v>5.62</v>
      </c>
      <c r="AR155">
        <v>2.94809532925952</v>
      </c>
      <c r="AS155">
        <v>98184.6899999999</v>
      </c>
      <c r="AT155">
        <v>0.55426001187525498</v>
      </c>
      <c r="AU155">
        <v>15541647.310000001</v>
      </c>
    </row>
    <row r="156" spans="1:47" ht="15" x14ac:dyDescent="0.25">
      <c r="A156" t="s">
        <v>1115</v>
      </c>
      <c r="B156" t="s">
        <v>646</v>
      </c>
      <c r="C156" t="s">
        <v>647</v>
      </c>
      <c r="D156" t="s">
        <v>965</v>
      </c>
      <c r="E156">
        <v>78.988</v>
      </c>
      <c r="F156">
        <v>-3.22</v>
      </c>
      <c r="G156" t="s">
        <v>943</v>
      </c>
      <c r="H156" t="s">
        <v>943</v>
      </c>
      <c r="I156">
        <v>373884</v>
      </c>
      <c r="J156" t="s">
        <v>943</v>
      </c>
      <c r="K156" t="s">
        <v>943</v>
      </c>
      <c r="L156" s="130">
        <v>102498.2749</v>
      </c>
      <c r="M156" s="129">
        <v>34745.5</v>
      </c>
      <c r="N156" t="s">
        <v>943</v>
      </c>
      <c r="O156">
        <v>6.9759820000000001</v>
      </c>
      <c r="P156">
        <v>3.52</v>
      </c>
      <c r="Q156">
        <v>-9.0528930000000098</v>
      </c>
      <c r="R156">
        <v>19056.5</v>
      </c>
      <c r="S156">
        <v>721.64777700000002</v>
      </c>
      <c r="T156">
        <v>973.99849454917398</v>
      </c>
      <c r="U156">
        <v>0.98581436217740903</v>
      </c>
      <c r="V156">
        <v>0.13894127189974001</v>
      </c>
      <c r="W156">
        <v>0</v>
      </c>
      <c r="X156">
        <v>14119.2</v>
      </c>
      <c r="Y156">
        <v>63.3</v>
      </c>
      <c r="Z156">
        <v>65082.799368088497</v>
      </c>
      <c r="AA156">
        <v>14.768115942029</v>
      </c>
      <c r="AB156">
        <v>11.4004388151659</v>
      </c>
      <c r="AC156">
        <v>7</v>
      </c>
      <c r="AD156">
        <v>103.092539571429</v>
      </c>
      <c r="AE156">
        <v>0.49349999999999999</v>
      </c>
      <c r="AF156">
        <v>0.101315731062485</v>
      </c>
      <c r="AG156">
        <v>0.20795096960618201</v>
      </c>
      <c r="AH156">
        <v>0.31381481125430499</v>
      </c>
      <c r="AI156">
        <v>252.90454126903001</v>
      </c>
      <c r="AJ156">
        <v>4.1233143752602599</v>
      </c>
      <c r="AK156">
        <v>1.06130690161527E-2</v>
      </c>
      <c r="AL156">
        <v>3.1669891182852301</v>
      </c>
      <c r="AM156">
        <v>0</v>
      </c>
      <c r="AN156">
        <v>0.98635976499353895</v>
      </c>
      <c r="AO156">
        <v>87</v>
      </c>
      <c r="AP156">
        <v>4.11522633744856E-3</v>
      </c>
      <c r="AQ156">
        <v>5.44</v>
      </c>
      <c r="AR156">
        <v>3.3726428452874901</v>
      </c>
      <c r="AS156">
        <v>-123223.77</v>
      </c>
      <c r="AT156">
        <v>0.78189113579158198</v>
      </c>
      <c r="AU156">
        <v>13752088.59</v>
      </c>
    </row>
    <row r="157" spans="1:47" ht="15" x14ac:dyDescent="0.25">
      <c r="A157" t="s">
        <v>1116</v>
      </c>
      <c r="B157" t="s">
        <v>777</v>
      </c>
      <c r="C157" t="s">
        <v>123</v>
      </c>
      <c r="D157" t="s">
        <v>963</v>
      </c>
      <c r="E157">
        <v>97.796999999999997</v>
      </c>
      <c r="F157">
        <v>1.72</v>
      </c>
      <c r="G157" s="129">
        <v>-817453</v>
      </c>
      <c r="H157">
        <v>0.58541543389372297</v>
      </c>
      <c r="I157">
        <v>-638186</v>
      </c>
      <c r="J157">
        <v>0</v>
      </c>
      <c r="K157">
        <v>0.77270147593929694</v>
      </c>
      <c r="L157" s="130">
        <v>281819.06719999999</v>
      </c>
      <c r="M157" s="129">
        <v>44978</v>
      </c>
      <c r="N157">
        <v>68</v>
      </c>
      <c r="O157">
        <v>19.823978</v>
      </c>
      <c r="P157">
        <v>0</v>
      </c>
      <c r="Q157">
        <v>103.538488</v>
      </c>
      <c r="R157">
        <v>15379.6</v>
      </c>
      <c r="S157">
        <v>1372.672053</v>
      </c>
      <c r="T157">
        <v>1654.8050859477901</v>
      </c>
      <c r="U157">
        <v>0.25110505254819199</v>
      </c>
      <c r="V157">
        <v>0.13223589174361999</v>
      </c>
      <c r="W157">
        <v>0</v>
      </c>
      <c r="X157">
        <v>12757.5</v>
      </c>
      <c r="Y157">
        <v>92.08</v>
      </c>
      <c r="Z157">
        <v>73955.308861859201</v>
      </c>
      <c r="AA157">
        <v>17.959183673469401</v>
      </c>
      <c r="AB157">
        <v>14.907385458297099</v>
      </c>
      <c r="AC157">
        <v>11.31</v>
      </c>
      <c r="AD157">
        <v>121.367997612732</v>
      </c>
      <c r="AE157">
        <v>0.27839999999999998</v>
      </c>
      <c r="AF157">
        <v>0.106430769492697</v>
      </c>
      <c r="AG157">
        <v>0.19268022848848201</v>
      </c>
      <c r="AH157">
        <v>0.30223916296016701</v>
      </c>
      <c r="AI157">
        <v>182.76251742119501</v>
      </c>
      <c r="AJ157">
        <v>8.4660339693789304</v>
      </c>
      <c r="AK157">
        <v>1.1811305321816199</v>
      </c>
      <c r="AL157">
        <v>3.64179309850004</v>
      </c>
      <c r="AM157">
        <v>2</v>
      </c>
      <c r="AN157" t="s">
        <v>943</v>
      </c>
      <c r="AO157">
        <v>105</v>
      </c>
      <c r="AP157">
        <v>1.8498367791077299E-2</v>
      </c>
      <c r="AQ157" t="s">
        <v>943</v>
      </c>
      <c r="AR157">
        <v>4.9748412060698701</v>
      </c>
      <c r="AS157">
        <v>46193.8100000001</v>
      </c>
      <c r="AT157">
        <v>0.51159747444465198</v>
      </c>
      <c r="AU157">
        <v>21111162.789999999</v>
      </c>
    </row>
    <row r="158" spans="1:47" ht="15" x14ac:dyDescent="0.25">
      <c r="A158" t="s">
        <v>1117</v>
      </c>
      <c r="B158" t="s">
        <v>169</v>
      </c>
      <c r="C158" t="s">
        <v>170</v>
      </c>
      <c r="D158" t="s">
        <v>963</v>
      </c>
      <c r="E158">
        <v>88.721999999999994</v>
      </c>
      <c r="F158">
        <v>-0.55000000000000004</v>
      </c>
      <c r="G158" s="129">
        <v>-1092389</v>
      </c>
      <c r="H158">
        <v>0.42796718317289301</v>
      </c>
      <c r="I158">
        <v>-806991</v>
      </c>
      <c r="J158">
        <v>1.1519495014217999E-2</v>
      </c>
      <c r="K158">
        <v>0.77308808328461398</v>
      </c>
      <c r="L158" s="130">
        <v>170988.8971</v>
      </c>
      <c r="M158" s="129">
        <v>38228</v>
      </c>
      <c r="N158">
        <v>165</v>
      </c>
      <c r="O158">
        <v>54.339450999999997</v>
      </c>
      <c r="P158">
        <v>0</v>
      </c>
      <c r="Q158">
        <v>-59.440142999999999</v>
      </c>
      <c r="R158">
        <v>15337.3</v>
      </c>
      <c r="S158">
        <v>1771.6405420000001</v>
      </c>
      <c r="T158">
        <v>2206.0775374270102</v>
      </c>
      <c r="U158">
        <v>0.40934263797176101</v>
      </c>
      <c r="V158">
        <v>0.190893058711681</v>
      </c>
      <c r="W158">
        <v>4.5717710833465403E-3</v>
      </c>
      <c r="X158">
        <v>12316.9</v>
      </c>
      <c r="Y158">
        <v>125.99</v>
      </c>
      <c r="Z158">
        <v>67558.633224859106</v>
      </c>
      <c r="AA158">
        <v>14.287769784172699</v>
      </c>
      <c r="AB158">
        <v>14.0617552345424</v>
      </c>
      <c r="AC158">
        <v>10</v>
      </c>
      <c r="AD158">
        <v>177.16405420000001</v>
      </c>
      <c r="AE158">
        <v>0.37959999999999999</v>
      </c>
      <c r="AF158">
        <v>0.10943548545097199</v>
      </c>
      <c r="AG158">
        <v>0.178541510663176</v>
      </c>
      <c r="AH158">
        <v>0.29278014921088003</v>
      </c>
      <c r="AI158">
        <v>199.74255025825701</v>
      </c>
      <c r="AJ158">
        <v>8.5037258669801492</v>
      </c>
      <c r="AK158">
        <v>1.0758874677849599</v>
      </c>
      <c r="AL158">
        <v>3.0533619783424499</v>
      </c>
      <c r="AM158">
        <v>0.5</v>
      </c>
      <c r="AN158">
        <v>1.3310949651942401</v>
      </c>
      <c r="AO158">
        <v>117</v>
      </c>
      <c r="AP158">
        <v>0</v>
      </c>
      <c r="AQ158">
        <v>8.5299999999999994</v>
      </c>
      <c r="AR158">
        <v>4.4274717330861897</v>
      </c>
      <c r="AS158">
        <v>161873.18</v>
      </c>
      <c r="AT158">
        <v>0.51946517012792304</v>
      </c>
      <c r="AU158">
        <v>27172119.620000001</v>
      </c>
    </row>
    <row r="159" spans="1:47" ht="15" x14ac:dyDescent="0.25">
      <c r="A159" t="s">
        <v>1118</v>
      </c>
      <c r="B159" t="s">
        <v>772</v>
      </c>
      <c r="C159" t="s">
        <v>129</v>
      </c>
      <c r="D159" t="s">
        <v>963</v>
      </c>
      <c r="E159">
        <v>89.28</v>
      </c>
      <c r="F159">
        <v>-1.94</v>
      </c>
      <c r="G159" s="129">
        <v>-74583</v>
      </c>
      <c r="H159">
        <v>0.73642972974179399</v>
      </c>
      <c r="I159">
        <v>75417</v>
      </c>
      <c r="J159">
        <v>5.7881590417347096E-3</v>
      </c>
      <c r="K159">
        <v>0.76390193136317797</v>
      </c>
      <c r="L159" s="130">
        <v>176091.3377</v>
      </c>
      <c r="M159" s="129">
        <v>38766</v>
      </c>
      <c r="N159">
        <v>32</v>
      </c>
      <c r="O159">
        <v>3.1111629999999999</v>
      </c>
      <c r="P159">
        <v>0</v>
      </c>
      <c r="Q159">
        <v>7.4326980000000002</v>
      </c>
      <c r="R159">
        <v>15479.3</v>
      </c>
      <c r="S159">
        <v>512.75804800000003</v>
      </c>
      <c r="T159">
        <v>606.63677296231299</v>
      </c>
      <c r="U159">
        <v>0.34262064473730097</v>
      </c>
      <c r="V159">
        <v>0.12808635038723001</v>
      </c>
      <c r="W159">
        <v>0</v>
      </c>
      <c r="X159">
        <v>13083.8</v>
      </c>
      <c r="Y159">
        <v>40.36</v>
      </c>
      <c r="Z159">
        <v>57571.747274529203</v>
      </c>
      <c r="AA159">
        <v>13.7755102040816</v>
      </c>
      <c r="AB159">
        <v>12.7046097125867</v>
      </c>
      <c r="AC159">
        <v>4</v>
      </c>
      <c r="AD159">
        <v>128.18951200000001</v>
      </c>
      <c r="AE159">
        <v>0.30370000000000003</v>
      </c>
      <c r="AF159">
        <v>0.100600974292751</v>
      </c>
      <c r="AG159">
        <v>0.19379869763496599</v>
      </c>
      <c r="AH159">
        <v>0.31667957419620102</v>
      </c>
      <c r="AI159">
        <v>203.487786114671</v>
      </c>
      <c r="AJ159">
        <v>8.8808815411155795</v>
      </c>
      <c r="AK159">
        <v>2.22994326241135</v>
      </c>
      <c r="AL159">
        <v>2.3801800843396599</v>
      </c>
      <c r="AM159">
        <v>2.5</v>
      </c>
      <c r="AN159">
        <v>1.2216736265442301</v>
      </c>
      <c r="AO159">
        <v>69</v>
      </c>
      <c r="AP159">
        <v>9.3023255813953501E-2</v>
      </c>
      <c r="AQ159">
        <v>1.81</v>
      </c>
      <c r="AR159">
        <v>4.1728462389857501</v>
      </c>
      <c r="AS159">
        <v>71665.679999999993</v>
      </c>
      <c r="AT159">
        <v>0.65037171943780603</v>
      </c>
      <c r="AU159">
        <v>7937141.3300000001</v>
      </c>
    </row>
    <row r="160" spans="1:47" ht="15" x14ac:dyDescent="0.25">
      <c r="A160" t="s">
        <v>1119</v>
      </c>
      <c r="B160" t="s">
        <v>421</v>
      </c>
      <c r="C160" t="s">
        <v>197</v>
      </c>
      <c r="D160" t="s">
        <v>965</v>
      </c>
      <c r="E160">
        <v>79.072000000000003</v>
      </c>
      <c r="F160">
        <v>-4.57</v>
      </c>
      <c r="G160" s="129">
        <v>-189243</v>
      </c>
      <c r="H160">
        <v>0.20570605633622499</v>
      </c>
      <c r="I160">
        <v>-261544</v>
      </c>
      <c r="J160">
        <v>0</v>
      </c>
      <c r="K160">
        <v>0.84923700167625904</v>
      </c>
      <c r="L160" s="130">
        <v>149752.16020000001</v>
      </c>
      <c r="M160" s="129">
        <v>42783</v>
      </c>
      <c r="N160">
        <v>80</v>
      </c>
      <c r="O160">
        <v>111.67032399999999</v>
      </c>
      <c r="P160">
        <v>0</v>
      </c>
      <c r="Q160">
        <v>156.16114899999999</v>
      </c>
      <c r="R160">
        <v>12263.7</v>
      </c>
      <c r="S160">
        <v>3442.5689870000001</v>
      </c>
      <c r="T160">
        <v>4435.0432729805498</v>
      </c>
      <c r="U160">
        <v>0.41825959405239899</v>
      </c>
      <c r="V160">
        <v>0.187248147948298</v>
      </c>
      <c r="W160">
        <v>1.2787360011153199E-2</v>
      </c>
      <c r="X160">
        <v>9519.4</v>
      </c>
      <c r="Y160">
        <v>195.16</v>
      </c>
      <c r="Z160">
        <v>69966.886247181799</v>
      </c>
      <c r="AA160">
        <v>14.2807881773399</v>
      </c>
      <c r="AB160">
        <v>17.639726311744202</v>
      </c>
      <c r="AC160">
        <v>28.6</v>
      </c>
      <c r="AD160">
        <v>120.369545</v>
      </c>
      <c r="AE160">
        <v>0.32900000000000001</v>
      </c>
      <c r="AF160">
        <v>0.11561909653706599</v>
      </c>
      <c r="AG160">
        <v>0.182120464060152</v>
      </c>
      <c r="AH160">
        <v>0.30334272152555197</v>
      </c>
      <c r="AI160">
        <v>177.79542031295199</v>
      </c>
      <c r="AJ160">
        <v>6.2049143811277396</v>
      </c>
      <c r="AK160">
        <v>1.2623200827352301</v>
      </c>
      <c r="AL160">
        <v>3.1107636670789298</v>
      </c>
      <c r="AM160">
        <v>2.38</v>
      </c>
      <c r="AN160">
        <v>1.3535080056217099</v>
      </c>
      <c r="AO160">
        <v>63</v>
      </c>
      <c r="AP160">
        <v>2.14677983025462E-2</v>
      </c>
      <c r="AQ160">
        <v>30.92</v>
      </c>
      <c r="AR160">
        <v>4.9812286966795902</v>
      </c>
      <c r="AS160">
        <v>-64176.839999999902</v>
      </c>
      <c r="AT160">
        <v>0.54477888343589198</v>
      </c>
      <c r="AU160">
        <v>42218742.32</v>
      </c>
    </row>
    <row r="161" spans="1:47" ht="15" x14ac:dyDescent="0.25">
      <c r="A161" t="s">
        <v>1120</v>
      </c>
      <c r="B161" t="s">
        <v>544</v>
      </c>
      <c r="C161" t="s">
        <v>294</v>
      </c>
      <c r="D161" t="s">
        <v>967</v>
      </c>
      <c r="E161">
        <v>80.947000000000003</v>
      </c>
      <c r="F161">
        <v>-6.6</v>
      </c>
      <c r="G161" s="129">
        <v>4123308</v>
      </c>
      <c r="H161">
        <v>0.56668610951782505</v>
      </c>
      <c r="I161">
        <v>4123308</v>
      </c>
      <c r="J161">
        <v>3.6099151023664802E-2</v>
      </c>
      <c r="K161">
        <v>0.599934565030524</v>
      </c>
      <c r="L161" s="130">
        <v>343975.07</v>
      </c>
      <c r="M161" s="129">
        <v>38312</v>
      </c>
      <c r="N161">
        <v>40</v>
      </c>
      <c r="O161">
        <v>29.870826999999998</v>
      </c>
      <c r="P161">
        <v>1</v>
      </c>
      <c r="Q161">
        <v>-293.718639</v>
      </c>
      <c r="R161">
        <v>15091.7</v>
      </c>
      <c r="S161">
        <v>1387.923916</v>
      </c>
      <c r="T161">
        <v>1728.6281673614701</v>
      </c>
      <c r="U161">
        <v>0.51244908874385298</v>
      </c>
      <c r="V161">
        <v>0.15596426756868401</v>
      </c>
      <c r="W161">
        <v>7.2050058974558397E-4</v>
      </c>
      <c r="X161">
        <v>12117.2</v>
      </c>
      <c r="Y161">
        <v>85.85</v>
      </c>
      <c r="Z161">
        <v>60606.984274898103</v>
      </c>
      <c r="AA161">
        <v>14.7368421052632</v>
      </c>
      <c r="AB161">
        <v>16.166848177053001</v>
      </c>
      <c r="AC161">
        <v>9</v>
      </c>
      <c r="AD161">
        <v>154.21376844444401</v>
      </c>
      <c r="AE161">
        <v>0.44290000000000002</v>
      </c>
      <c r="AF161">
        <v>9.4885229163151202E-2</v>
      </c>
      <c r="AG161">
        <v>0.247901752079529</v>
      </c>
      <c r="AH161">
        <v>0.34846952754613097</v>
      </c>
      <c r="AI161">
        <v>198.57860854096</v>
      </c>
      <c r="AJ161">
        <v>6.6088765728633003</v>
      </c>
      <c r="AK161">
        <v>1.35832761273094</v>
      </c>
      <c r="AL161">
        <v>3.2297274792099002</v>
      </c>
      <c r="AM161">
        <v>0</v>
      </c>
      <c r="AN161" t="s">
        <v>943</v>
      </c>
      <c r="AO161">
        <v>208</v>
      </c>
      <c r="AP161">
        <v>1.3903743315508E-2</v>
      </c>
      <c r="AQ161" t="s">
        <v>943</v>
      </c>
      <c r="AR161">
        <v>3.4004738773141598</v>
      </c>
      <c r="AS161">
        <v>6587.1600000000299</v>
      </c>
      <c r="AT161">
        <v>0.41215035402079903</v>
      </c>
      <c r="AU161">
        <v>20946092.170000002</v>
      </c>
    </row>
    <row r="162" spans="1:47" ht="15" x14ac:dyDescent="0.25">
      <c r="A162" t="s">
        <v>1121</v>
      </c>
      <c r="B162" t="s">
        <v>474</v>
      </c>
      <c r="C162" t="s">
        <v>203</v>
      </c>
      <c r="D162" t="s">
        <v>975</v>
      </c>
      <c r="E162">
        <v>94.861999999999995</v>
      </c>
      <c r="F162">
        <v>3.94</v>
      </c>
      <c r="G162" s="129">
        <v>-24447</v>
      </c>
      <c r="H162">
        <v>0.21719956387539599</v>
      </c>
      <c r="I162">
        <v>68488</v>
      </c>
      <c r="J162">
        <v>0</v>
      </c>
      <c r="K162">
        <v>0.70490543998918498</v>
      </c>
      <c r="L162" s="130">
        <v>276779.86719999998</v>
      </c>
      <c r="M162" s="129">
        <v>39523.5</v>
      </c>
      <c r="N162">
        <v>42</v>
      </c>
      <c r="O162">
        <v>40.309233999999996</v>
      </c>
      <c r="P162">
        <v>0</v>
      </c>
      <c r="Q162">
        <v>88.815704999999994</v>
      </c>
      <c r="R162">
        <v>13072</v>
      </c>
      <c r="S162">
        <v>1397.4561719999999</v>
      </c>
      <c r="T162">
        <v>1672.4350617314799</v>
      </c>
      <c r="U162">
        <v>0.33712874824957301</v>
      </c>
      <c r="V162">
        <v>0.14275389954769899</v>
      </c>
      <c r="W162">
        <v>9.2002813809891702E-3</v>
      </c>
      <c r="X162">
        <v>10922.7</v>
      </c>
      <c r="Y162">
        <v>87.95</v>
      </c>
      <c r="Z162">
        <v>72514.093007390606</v>
      </c>
      <c r="AA162">
        <v>18.1553398058252</v>
      </c>
      <c r="AB162">
        <v>15.8892117339397</v>
      </c>
      <c r="AC162">
        <v>16.86</v>
      </c>
      <c r="AD162">
        <v>82.885893950177902</v>
      </c>
      <c r="AE162">
        <v>0.44290000000000002</v>
      </c>
      <c r="AF162">
        <v>0.102906523040773</v>
      </c>
      <c r="AG162">
        <v>0.14674243567499001</v>
      </c>
      <c r="AH162">
        <v>0.25472735206122199</v>
      </c>
      <c r="AI162">
        <v>154.482125683438</v>
      </c>
      <c r="AJ162">
        <v>6.1186501422073203</v>
      </c>
      <c r="AK162">
        <v>1.0529149720680699</v>
      </c>
      <c r="AL162">
        <v>3.9090488322324202</v>
      </c>
      <c r="AM162">
        <v>3.5</v>
      </c>
      <c r="AN162">
        <v>1.3550144763130101</v>
      </c>
      <c r="AO162">
        <v>69</v>
      </c>
      <c r="AP162">
        <v>2.4691358024691398E-2</v>
      </c>
      <c r="AQ162">
        <v>7.87</v>
      </c>
      <c r="AR162">
        <v>4.16541777211377</v>
      </c>
      <c r="AS162">
        <v>36721.870000000003</v>
      </c>
      <c r="AT162">
        <v>0.49031949175147399</v>
      </c>
      <c r="AU162">
        <v>18267589.600000001</v>
      </c>
    </row>
    <row r="163" spans="1:47" ht="15" x14ac:dyDescent="0.25">
      <c r="A163" t="s">
        <v>1122</v>
      </c>
      <c r="B163" t="s">
        <v>773</v>
      </c>
      <c r="C163" t="s">
        <v>129</v>
      </c>
      <c r="D163" t="s">
        <v>965</v>
      </c>
      <c r="E163">
        <v>88.724000000000004</v>
      </c>
      <c r="F163">
        <v>-2.88</v>
      </c>
      <c r="G163" s="129">
        <v>336600</v>
      </c>
      <c r="H163">
        <v>0.42138484922594899</v>
      </c>
      <c r="I163">
        <v>336600</v>
      </c>
      <c r="J163">
        <v>0</v>
      </c>
      <c r="K163">
        <v>0.75429083923820095</v>
      </c>
      <c r="L163" s="130">
        <v>177129.98190000001</v>
      </c>
      <c r="M163" s="129">
        <v>40000</v>
      </c>
      <c r="N163">
        <v>39</v>
      </c>
      <c r="O163">
        <v>8.8073080000000008</v>
      </c>
      <c r="P163">
        <v>0</v>
      </c>
      <c r="Q163">
        <v>15.868862</v>
      </c>
      <c r="R163">
        <v>13221.8</v>
      </c>
      <c r="S163">
        <v>534.50349900000003</v>
      </c>
      <c r="T163">
        <v>643.63936729372301</v>
      </c>
      <c r="U163">
        <v>0.32623064643399102</v>
      </c>
      <c r="V163">
        <v>0.17788456984450901</v>
      </c>
      <c r="W163">
        <v>0</v>
      </c>
      <c r="X163">
        <v>10979.9</v>
      </c>
      <c r="Y163">
        <v>39.89</v>
      </c>
      <c r="Z163">
        <v>54974.696164452202</v>
      </c>
      <c r="AA163">
        <v>13.914893617021299</v>
      </c>
      <c r="AB163">
        <v>13.399435923790399</v>
      </c>
      <c r="AC163">
        <v>6.02</v>
      </c>
      <c r="AD163">
        <v>88.787956644518303</v>
      </c>
      <c r="AE163">
        <v>0.30370000000000003</v>
      </c>
      <c r="AF163">
        <v>0.11396829054369199</v>
      </c>
      <c r="AG163">
        <v>0.18766174736518701</v>
      </c>
      <c r="AH163">
        <v>0.307769344035981</v>
      </c>
      <c r="AI163">
        <v>249.02736885544701</v>
      </c>
      <c r="AJ163">
        <v>5.4336244797379498</v>
      </c>
      <c r="AK163">
        <v>1.2313889681907699</v>
      </c>
      <c r="AL163">
        <v>2.98103045692906</v>
      </c>
      <c r="AM163">
        <v>3.5</v>
      </c>
      <c r="AN163">
        <v>1.2705946395743299</v>
      </c>
      <c r="AO163">
        <v>79</v>
      </c>
      <c r="AP163">
        <v>2.23642172523962E-2</v>
      </c>
      <c r="AQ163">
        <v>3.95</v>
      </c>
      <c r="AR163">
        <v>3.2206866651454198</v>
      </c>
      <c r="AS163">
        <v>77678.47</v>
      </c>
      <c r="AT163">
        <v>0.53009735094154897</v>
      </c>
      <c r="AU163">
        <v>7067098.2300000004</v>
      </c>
    </row>
    <row r="164" spans="1:47" ht="15" x14ac:dyDescent="0.25">
      <c r="A164" t="s">
        <v>1123</v>
      </c>
      <c r="B164" t="s">
        <v>594</v>
      </c>
      <c r="C164" t="s">
        <v>232</v>
      </c>
      <c r="D164" t="s">
        <v>975</v>
      </c>
      <c r="E164">
        <v>81.605000000000004</v>
      </c>
      <c r="F164">
        <v>4.82</v>
      </c>
      <c r="G164" s="129">
        <v>5241105</v>
      </c>
      <c r="H164">
        <v>1.4286528042675599</v>
      </c>
      <c r="I164">
        <v>4864454</v>
      </c>
      <c r="J164">
        <v>0</v>
      </c>
      <c r="K164">
        <v>0.62220850710850195</v>
      </c>
      <c r="L164" s="130">
        <v>188681.14550000001</v>
      </c>
      <c r="M164" s="129">
        <v>39121</v>
      </c>
      <c r="N164">
        <v>30</v>
      </c>
      <c r="O164">
        <v>39.236992000000001</v>
      </c>
      <c r="P164">
        <v>3.5999989999999999</v>
      </c>
      <c r="Q164">
        <v>94.383765999999994</v>
      </c>
      <c r="R164">
        <v>13323.5</v>
      </c>
      <c r="S164">
        <v>997.00671899999998</v>
      </c>
      <c r="T164">
        <v>1230.8022508026199</v>
      </c>
      <c r="U164">
        <v>0.52841893435624898</v>
      </c>
      <c r="V164">
        <v>0.16384301217532701</v>
      </c>
      <c r="W164">
        <v>1.46221441863723E-2</v>
      </c>
      <c r="X164">
        <v>10792.7</v>
      </c>
      <c r="Y164">
        <v>91</v>
      </c>
      <c r="Z164">
        <v>56847.784285714297</v>
      </c>
      <c r="AA164">
        <v>13.702127659574501</v>
      </c>
      <c r="AB164">
        <v>10.956117791208801</v>
      </c>
      <c r="AC164">
        <v>15.75</v>
      </c>
      <c r="AD164">
        <v>63.3020139047619</v>
      </c>
      <c r="AE164">
        <v>0.25309999999999999</v>
      </c>
      <c r="AF164">
        <v>0.11304866312463301</v>
      </c>
      <c r="AG164">
        <v>0.18782242765420701</v>
      </c>
      <c r="AH164">
        <v>0.304350734505763</v>
      </c>
      <c r="AI164">
        <v>162.646847718987</v>
      </c>
      <c r="AJ164">
        <v>5.9680879995066602</v>
      </c>
      <c r="AK164">
        <v>1.78081037247163</v>
      </c>
      <c r="AL164">
        <v>2.5304017636901799</v>
      </c>
      <c r="AM164">
        <v>1</v>
      </c>
      <c r="AN164">
        <v>2.0161406785048399</v>
      </c>
      <c r="AO164">
        <v>132</v>
      </c>
      <c r="AP164">
        <v>1.61527165932452E-2</v>
      </c>
      <c r="AQ164">
        <v>5.1100000000000003</v>
      </c>
      <c r="AR164">
        <v>3.6811945264656099</v>
      </c>
      <c r="AS164">
        <v>58397.8100000001</v>
      </c>
      <c r="AT164">
        <v>0.61054976924606097</v>
      </c>
      <c r="AU164">
        <v>13283647.699999999</v>
      </c>
    </row>
    <row r="165" spans="1:47" ht="15" x14ac:dyDescent="0.25">
      <c r="A165" t="s">
        <v>1124</v>
      </c>
      <c r="B165" t="s">
        <v>397</v>
      </c>
      <c r="C165" t="s">
        <v>163</v>
      </c>
      <c r="D165" t="s">
        <v>975</v>
      </c>
      <c r="E165">
        <v>88.460999999999999</v>
      </c>
      <c r="F165">
        <v>3.4</v>
      </c>
      <c r="G165" s="129">
        <v>416529</v>
      </c>
      <c r="H165">
        <v>0.21737714582744</v>
      </c>
      <c r="I165">
        <v>832911</v>
      </c>
      <c r="J165">
        <v>5.07633222775396E-3</v>
      </c>
      <c r="K165">
        <v>0.75910773004527299</v>
      </c>
      <c r="L165" s="130">
        <v>185740.90820000001</v>
      </c>
      <c r="M165" s="129">
        <v>36903</v>
      </c>
      <c r="N165">
        <v>122</v>
      </c>
      <c r="O165">
        <v>111.265963</v>
      </c>
      <c r="P165">
        <v>3</v>
      </c>
      <c r="Q165">
        <v>-83.837470999999994</v>
      </c>
      <c r="R165">
        <v>13128.3</v>
      </c>
      <c r="S165">
        <v>2084.7320239999999</v>
      </c>
      <c r="T165">
        <v>2522.8222033531902</v>
      </c>
      <c r="U165">
        <v>0.49967768279459202</v>
      </c>
      <c r="V165">
        <v>0.12580584218051</v>
      </c>
      <c r="W165">
        <v>1.57211965963449E-2</v>
      </c>
      <c r="X165">
        <v>10848.6</v>
      </c>
      <c r="Y165">
        <v>142.80000000000001</v>
      </c>
      <c r="Z165">
        <v>62348.101750700298</v>
      </c>
      <c r="AA165">
        <v>10.909090909090899</v>
      </c>
      <c r="AB165">
        <v>14.598963753501399</v>
      </c>
      <c r="AC165">
        <v>15.5</v>
      </c>
      <c r="AD165">
        <v>134.498840258065</v>
      </c>
      <c r="AE165">
        <v>0.27839999999999998</v>
      </c>
      <c r="AF165">
        <v>0.112645299829967</v>
      </c>
      <c r="AG165">
        <v>0.14789664596691601</v>
      </c>
      <c r="AH165">
        <v>0.266694267207777</v>
      </c>
      <c r="AI165">
        <v>191.554595699922</v>
      </c>
      <c r="AJ165">
        <v>12.602768367806901</v>
      </c>
      <c r="AK165">
        <v>1.5518935493564401</v>
      </c>
      <c r="AL165">
        <v>2.71662610807833</v>
      </c>
      <c r="AM165">
        <v>1.5</v>
      </c>
      <c r="AN165">
        <v>1.39635367304875</v>
      </c>
      <c r="AO165">
        <v>68</v>
      </c>
      <c r="AP165">
        <v>4.6529366895499601E-2</v>
      </c>
      <c r="AQ165">
        <v>18.75</v>
      </c>
      <c r="AR165">
        <v>4.1930166573381902</v>
      </c>
      <c r="AS165">
        <v>179497.95</v>
      </c>
      <c r="AT165">
        <v>0.64478311098270902</v>
      </c>
      <c r="AU165">
        <v>27369085.300000001</v>
      </c>
    </row>
    <row r="166" spans="1:47" ht="15" x14ac:dyDescent="0.25">
      <c r="A166" t="s">
        <v>1125</v>
      </c>
      <c r="B166" t="s">
        <v>778</v>
      </c>
      <c r="C166" t="s">
        <v>123</v>
      </c>
      <c r="D166" t="s">
        <v>967</v>
      </c>
      <c r="E166">
        <v>86.972999999999999</v>
      </c>
      <c r="F166">
        <v>-9.11</v>
      </c>
      <c r="G166" s="129">
        <v>-488815</v>
      </c>
      <c r="H166">
        <v>0.42262859113948098</v>
      </c>
      <c r="I166">
        <v>-488815</v>
      </c>
      <c r="J166">
        <v>1.46824235578172E-2</v>
      </c>
      <c r="K166">
        <v>0.823335547913012</v>
      </c>
      <c r="L166" s="130">
        <v>263916.92369999998</v>
      </c>
      <c r="M166" s="129">
        <v>40338</v>
      </c>
      <c r="N166">
        <v>30</v>
      </c>
      <c r="O166">
        <v>17.261347000000001</v>
      </c>
      <c r="P166">
        <v>0</v>
      </c>
      <c r="Q166">
        <v>26.167142999999999</v>
      </c>
      <c r="R166">
        <v>14348.9</v>
      </c>
      <c r="S166">
        <v>1193.8986030000001</v>
      </c>
      <c r="T166">
        <v>1477.4308024287</v>
      </c>
      <c r="U166">
        <v>0.30542152079224799</v>
      </c>
      <c r="V166">
        <v>0.16273662563285499</v>
      </c>
      <c r="W166">
        <v>0</v>
      </c>
      <c r="X166">
        <v>11595.3</v>
      </c>
      <c r="Y166">
        <v>89.53</v>
      </c>
      <c r="Z166">
        <v>67702.010275885201</v>
      </c>
      <c r="AA166">
        <v>16.839622641509401</v>
      </c>
      <c r="AB166">
        <v>13.3351793030269</v>
      </c>
      <c r="AC166">
        <v>12</v>
      </c>
      <c r="AD166">
        <v>99.491550250000003</v>
      </c>
      <c r="AE166">
        <v>0.39229999999999998</v>
      </c>
      <c r="AF166">
        <v>0.115876844852768</v>
      </c>
      <c r="AG166">
        <v>0.18369882911371499</v>
      </c>
      <c r="AH166">
        <v>0.30265270940375999</v>
      </c>
      <c r="AI166">
        <v>164.58014064700299</v>
      </c>
      <c r="AJ166">
        <v>8.4174426948679795</v>
      </c>
      <c r="AK166">
        <v>2.0811729230706599</v>
      </c>
      <c r="AL166">
        <v>4.1538062109398899</v>
      </c>
      <c r="AM166">
        <v>2.5</v>
      </c>
      <c r="AN166">
        <v>1.47118294962914</v>
      </c>
      <c r="AO166">
        <v>112</v>
      </c>
      <c r="AP166">
        <v>0.01</v>
      </c>
      <c r="AQ166">
        <v>6.13</v>
      </c>
      <c r="AR166">
        <v>5.6240456478567999</v>
      </c>
      <c r="AS166">
        <v>-39256.58</v>
      </c>
      <c r="AT166">
        <v>0.39501307260978102</v>
      </c>
      <c r="AU166">
        <v>17131184.649999999</v>
      </c>
    </row>
    <row r="167" spans="1:47" ht="15" x14ac:dyDescent="0.25">
      <c r="A167" t="s">
        <v>1126</v>
      </c>
      <c r="B167" t="s">
        <v>171</v>
      </c>
      <c r="C167" t="s">
        <v>172</v>
      </c>
      <c r="D167" t="s">
        <v>965</v>
      </c>
      <c r="E167">
        <v>65.191000000000003</v>
      </c>
      <c r="F167">
        <v>-5.31</v>
      </c>
      <c r="G167" s="129">
        <v>261502</v>
      </c>
      <c r="H167">
        <v>0.38828172876903599</v>
      </c>
      <c r="I167">
        <v>261502</v>
      </c>
      <c r="J167">
        <v>1.2854984823454001E-3</v>
      </c>
      <c r="K167">
        <v>0.74257071943133601</v>
      </c>
      <c r="L167" s="130">
        <v>140387.5324</v>
      </c>
      <c r="M167" s="129">
        <v>32612</v>
      </c>
      <c r="N167">
        <v>151</v>
      </c>
      <c r="O167">
        <v>716.70387900000003</v>
      </c>
      <c r="P167">
        <v>354.60703599999999</v>
      </c>
      <c r="Q167">
        <v>-227.51654300000001</v>
      </c>
      <c r="R167">
        <v>15818.2</v>
      </c>
      <c r="S167">
        <v>5717.3701929999997</v>
      </c>
      <c r="T167">
        <v>7649.6403300913898</v>
      </c>
      <c r="U167">
        <v>0.72781159143668595</v>
      </c>
      <c r="V167">
        <v>0.19110491924027101</v>
      </c>
      <c r="W167">
        <v>2.77618162969984E-2</v>
      </c>
      <c r="X167">
        <v>11822.6</v>
      </c>
      <c r="Y167">
        <v>409.59</v>
      </c>
      <c r="Z167">
        <v>68166.959056617605</v>
      </c>
      <c r="AA167">
        <v>14.116009280742499</v>
      </c>
      <c r="AB167">
        <v>13.9587641128934</v>
      </c>
      <c r="AC167">
        <v>49.5</v>
      </c>
      <c r="AD167">
        <v>115.502428141414</v>
      </c>
      <c r="AE167">
        <v>0.48089999999999999</v>
      </c>
      <c r="AF167">
        <v>0.12691070580227801</v>
      </c>
      <c r="AG167">
        <v>0.1371705177549</v>
      </c>
      <c r="AH167">
        <v>0.268047114142411</v>
      </c>
      <c r="AI167">
        <v>149.16298424127601</v>
      </c>
      <c r="AJ167">
        <v>19.5303026078188</v>
      </c>
      <c r="AK167">
        <v>1.6156300860674</v>
      </c>
      <c r="AL167">
        <v>4.3974684693135702</v>
      </c>
      <c r="AM167">
        <v>0.5</v>
      </c>
      <c r="AN167">
        <v>0.91200582233353</v>
      </c>
      <c r="AO167">
        <v>26</v>
      </c>
      <c r="AP167">
        <v>0.15966010733452601</v>
      </c>
      <c r="AQ167">
        <v>83.19</v>
      </c>
      <c r="AR167">
        <v>4.2964924256878296</v>
      </c>
      <c r="AS167">
        <v>-655929.54</v>
      </c>
      <c r="AT167">
        <v>0.51905176872130399</v>
      </c>
      <c r="AU167">
        <v>90438555.409999996</v>
      </c>
    </row>
    <row r="168" spans="1:47" ht="15" x14ac:dyDescent="0.25">
      <c r="A168" t="s">
        <v>1127</v>
      </c>
      <c r="B168" t="s">
        <v>173</v>
      </c>
      <c r="C168" t="s">
        <v>108</v>
      </c>
      <c r="D168" t="s">
        <v>975</v>
      </c>
      <c r="E168">
        <v>56.363</v>
      </c>
      <c r="F168">
        <v>3.33</v>
      </c>
      <c r="G168" s="129">
        <v>13629461</v>
      </c>
      <c r="H168">
        <v>0.42376622133662101</v>
      </c>
      <c r="I168">
        <v>19386153</v>
      </c>
      <c r="J168">
        <v>6.8651348276666802E-3</v>
      </c>
      <c r="K168">
        <v>0.64129863771017004</v>
      </c>
      <c r="L168" s="130">
        <v>101291.58960000001</v>
      </c>
      <c r="M168" s="129">
        <v>30643</v>
      </c>
      <c r="N168">
        <v>74</v>
      </c>
      <c r="O168">
        <v>1468.502062</v>
      </c>
      <c r="P168">
        <v>1131.108007</v>
      </c>
      <c r="Q168">
        <v>-248.65300400000001</v>
      </c>
      <c r="R168">
        <v>19796.099999999999</v>
      </c>
      <c r="S168">
        <v>4547.480536</v>
      </c>
      <c r="T168">
        <v>6884.3022915543597</v>
      </c>
      <c r="U168">
        <v>0.99914789519837999</v>
      </c>
      <c r="V168">
        <v>0.215555380664086</v>
      </c>
      <c r="W168">
        <v>4.2654388174823803E-3</v>
      </c>
      <c r="X168">
        <v>13076.5</v>
      </c>
      <c r="Y168">
        <v>363.15</v>
      </c>
      <c r="Z168">
        <v>77827.187277984296</v>
      </c>
      <c r="AA168">
        <v>11.4921875</v>
      </c>
      <c r="AB168">
        <v>12.5223200771031</v>
      </c>
      <c r="AC168">
        <v>58.58</v>
      </c>
      <c r="AD168">
        <v>77.628551314441793</v>
      </c>
      <c r="AE168">
        <v>0.58209999999999995</v>
      </c>
      <c r="AF168">
        <v>0.121993992778043</v>
      </c>
      <c r="AG168">
        <v>0.112868951779872</v>
      </c>
      <c r="AH168">
        <v>0.261925708586975</v>
      </c>
      <c r="AI168">
        <v>173.76654913515401</v>
      </c>
      <c r="AJ168">
        <v>9.9995699443178907</v>
      </c>
      <c r="AK168">
        <v>2.6251973677549998</v>
      </c>
      <c r="AL168">
        <v>2.8455207795494801</v>
      </c>
      <c r="AM168">
        <v>2.5</v>
      </c>
      <c r="AN168">
        <v>0.41324337187368998</v>
      </c>
      <c r="AO168">
        <v>11</v>
      </c>
      <c r="AP168">
        <v>0.236970118137596</v>
      </c>
      <c r="AQ168">
        <v>115.36</v>
      </c>
      <c r="AR168">
        <v>3.8832767069277399</v>
      </c>
      <c r="AS168">
        <v>-115359.12</v>
      </c>
      <c r="AT168">
        <v>0.71197543756665405</v>
      </c>
      <c r="AU168">
        <v>90022375.390000001</v>
      </c>
    </row>
    <row r="169" spans="1:47" ht="15" x14ac:dyDescent="0.25">
      <c r="A169" t="s">
        <v>1128</v>
      </c>
      <c r="B169" t="s">
        <v>495</v>
      </c>
      <c r="C169" t="s">
        <v>391</v>
      </c>
      <c r="D169" t="s">
        <v>963</v>
      </c>
      <c r="E169">
        <v>95.055000000000007</v>
      </c>
      <c r="F169">
        <v>-0.47</v>
      </c>
      <c r="G169" s="129">
        <v>1211542</v>
      </c>
      <c r="H169">
        <v>0.72890575069010999</v>
      </c>
      <c r="I169">
        <v>1212150</v>
      </c>
      <c r="J169">
        <v>0</v>
      </c>
      <c r="K169">
        <v>0.73803548191228896</v>
      </c>
      <c r="L169" s="130">
        <v>273630.31479999999</v>
      </c>
      <c r="M169" s="129">
        <v>43449</v>
      </c>
      <c r="N169">
        <v>73</v>
      </c>
      <c r="O169">
        <v>22.249962</v>
      </c>
      <c r="P169">
        <v>0</v>
      </c>
      <c r="Q169">
        <v>23.727623000000001</v>
      </c>
      <c r="R169">
        <v>14713.3</v>
      </c>
      <c r="S169">
        <v>1136.448948</v>
      </c>
      <c r="T169">
        <v>1323.91382896051</v>
      </c>
      <c r="U169">
        <v>0.258815394670945</v>
      </c>
      <c r="V169">
        <v>0.14598062437557</v>
      </c>
      <c r="W169">
        <v>3.3700889131361099E-3</v>
      </c>
      <c r="X169">
        <v>12629.9</v>
      </c>
      <c r="Y169">
        <v>82.66</v>
      </c>
      <c r="Z169">
        <v>69078.399225743997</v>
      </c>
      <c r="AA169">
        <v>9.2906976744186007</v>
      </c>
      <c r="AB169">
        <v>13.748475054439901</v>
      </c>
      <c r="AC169">
        <v>11</v>
      </c>
      <c r="AD169">
        <v>103.31354072727299</v>
      </c>
      <c r="AE169">
        <v>0.30370000000000003</v>
      </c>
      <c r="AF169">
        <v>0.121594368160187</v>
      </c>
      <c r="AG169">
        <v>0.16904035160974101</v>
      </c>
      <c r="AH169">
        <v>0.29416279883323199</v>
      </c>
      <c r="AI169">
        <v>207.07749381453101</v>
      </c>
      <c r="AJ169">
        <v>7.1593152256589603</v>
      </c>
      <c r="AK169">
        <v>1.00235385602529</v>
      </c>
      <c r="AL169">
        <v>2.2780352521745799</v>
      </c>
      <c r="AM169">
        <v>2.2999999999999998</v>
      </c>
      <c r="AN169">
        <v>1.02620611281973</v>
      </c>
      <c r="AO169">
        <v>131</v>
      </c>
      <c r="AP169">
        <v>5.1314142678347899E-2</v>
      </c>
      <c r="AQ169">
        <v>5.76</v>
      </c>
      <c r="AR169">
        <v>5.8956220435853401</v>
      </c>
      <c r="AS169">
        <v>-61285.65</v>
      </c>
      <c r="AT169">
        <v>0.39320336944476197</v>
      </c>
      <c r="AU169">
        <v>16720882.01</v>
      </c>
    </row>
    <row r="170" spans="1:47" ht="15" x14ac:dyDescent="0.25">
      <c r="A170" t="s">
        <v>1129</v>
      </c>
      <c r="B170" t="s">
        <v>749</v>
      </c>
      <c r="C170" t="s">
        <v>370</v>
      </c>
      <c r="D170" t="s">
        <v>963</v>
      </c>
      <c r="E170">
        <v>95.783000000000001</v>
      </c>
      <c r="F170">
        <v>0.39</v>
      </c>
      <c r="G170" s="129">
        <v>1114772</v>
      </c>
      <c r="H170">
        <v>0.65575876932754795</v>
      </c>
      <c r="I170">
        <v>1114819</v>
      </c>
      <c r="J170">
        <v>0</v>
      </c>
      <c r="K170">
        <v>0.75012734782662804</v>
      </c>
      <c r="L170" s="130">
        <v>276946.19750000001</v>
      </c>
      <c r="M170" s="129">
        <v>52406</v>
      </c>
      <c r="N170">
        <v>103</v>
      </c>
      <c r="O170">
        <v>14.822322</v>
      </c>
      <c r="P170">
        <v>0</v>
      </c>
      <c r="Q170">
        <v>41.392597000000002</v>
      </c>
      <c r="R170">
        <v>14091.9</v>
      </c>
      <c r="S170">
        <v>1046.914706</v>
      </c>
      <c r="T170">
        <v>1226.1938049283201</v>
      </c>
      <c r="U170">
        <v>0.14554375359017999</v>
      </c>
      <c r="V170">
        <v>0.14190377415521799</v>
      </c>
      <c r="W170">
        <v>4.8634659259433497E-3</v>
      </c>
      <c r="X170">
        <v>12031.6</v>
      </c>
      <c r="Y170">
        <v>61.29</v>
      </c>
      <c r="Z170">
        <v>74017.163811388498</v>
      </c>
      <c r="AA170">
        <v>16.739130434782599</v>
      </c>
      <c r="AB170">
        <v>17.081329841736</v>
      </c>
      <c r="AC170">
        <v>10.25</v>
      </c>
      <c r="AD170">
        <v>102.138020097561</v>
      </c>
      <c r="AE170">
        <v>0.27839999999999998</v>
      </c>
      <c r="AF170">
        <v>0.10682960803054101</v>
      </c>
      <c r="AG170">
        <v>0.17331117639660801</v>
      </c>
      <c r="AH170">
        <v>0.29399270866065902</v>
      </c>
      <c r="AI170">
        <v>162.328410352849</v>
      </c>
      <c r="AJ170">
        <v>11.150486748576</v>
      </c>
      <c r="AK170">
        <v>1.72561732099986</v>
      </c>
      <c r="AL170">
        <v>3.5424250341288901</v>
      </c>
      <c r="AM170">
        <v>0</v>
      </c>
      <c r="AN170">
        <v>1.1876584706894999</v>
      </c>
      <c r="AO170">
        <v>133</v>
      </c>
      <c r="AP170">
        <v>7.4363992172211305E-2</v>
      </c>
      <c r="AQ170">
        <v>3.79</v>
      </c>
      <c r="AR170">
        <v>4.2306521623660096</v>
      </c>
      <c r="AS170">
        <v>59667.46</v>
      </c>
      <c r="AT170">
        <v>0.43069411234347499</v>
      </c>
      <c r="AU170">
        <v>14753054.869999999</v>
      </c>
    </row>
    <row r="171" spans="1:47" ht="15" x14ac:dyDescent="0.25">
      <c r="A171" t="s">
        <v>1130</v>
      </c>
      <c r="B171" t="s">
        <v>174</v>
      </c>
      <c r="C171" t="s">
        <v>175</v>
      </c>
      <c r="D171" t="s">
        <v>975</v>
      </c>
      <c r="E171">
        <v>76.278999999999996</v>
      </c>
      <c r="F171">
        <v>6.74</v>
      </c>
      <c r="G171" s="129">
        <v>2752106</v>
      </c>
      <c r="H171">
        <v>0.58016980914722105</v>
      </c>
      <c r="I171">
        <v>2641732</v>
      </c>
      <c r="J171">
        <v>0</v>
      </c>
      <c r="K171">
        <v>0.75746463651456497</v>
      </c>
      <c r="L171" s="130">
        <v>162269.41080000001</v>
      </c>
      <c r="M171" s="129">
        <v>35224.5</v>
      </c>
      <c r="N171">
        <v>304</v>
      </c>
      <c r="O171">
        <v>302.20081399999998</v>
      </c>
      <c r="P171">
        <v>1</v>
      </c>
      <c r="Q171">
        <v>-1.863782</v>
      </c>
      <c r="R171">
        <v>13751.9</v>
      </c>
      <c r="S171">
        <v>4175.4302090000001</v>
      </c>
      <c r="T171">
        <v>5784.3149719952999</v>
      </c>
      <c r="U171">
        <v>0.84252653449152604</v>
      </c>
      <c r="V171">
        <v>0.19563705992241601</v>
      </c>
      <c r="W171">
        <v>2.61163792810984E-2</v>
      </c>
      <c r="X171">
        <v>9926.7999999999993</v>
      </c>
      <c r="Y171">
        <v>260.14</v>
      </c>
      <c r="Z171">
        <v>62895.988429307297</v>
      </c>
      <c r="AA171">
        <v>12.979310344827599</v>
      </c>
      <c r="AB171">
        <v>16.050704270777299</v>
      </c>
      <c r="AC171">
        <v>26.5</v>
      </c>
      <c r="AD171">
        <v>157.56340411320801</v>
      </c>
      <c r="AE171">
        <v>0.43020000000000003</v>
      </c>
      <c r="AF171">
        <v>0.103861306536693</v>
      </c>
      <c r="AG171">
        <v>0.16601781527179399</v>
      </c>
      <c r="AH171">
        <v>0.27314346650721699</v>
      </c>
      <c r="AI171">
        <v>139.86894062824501</v>
      </c>
      <c r="AJ171">
        <v>8.09248903705911</v>
      </c>
      <c r="AK171">
        <v>0.960942735863757</v>
      </c>
      <c r="AL171">
        <v>4.9487630412336703</v>
      </c>
      <c r="AM171">
        <v>2.08</v>
      </c>
      <c r="AN171">
        <v>0.728117192304094</v>
      </c>
      <c r="AO171">
        <v>38</v>
      </c>
      <c r="AP171">
        <v>6.5235690235690202E-2</v>
      </c>
      <c r="AQ171">
        <v>58.92</v>
      </c>
      <c r="AR171">
        <v>3.5238780658884998</v>
      </c>
      <c r="AS171">
        <v>-366904.18</v>
      </c>
      <c r="AT171">
        <v>0.50125240746047495</v>
      </c>
      <c r="AU171">
        <v>57419954.890000001</v>
      </c>
    </row>
    <row r="172" spans="1:47" ht="15" x14ac:dyDescent="0.25">
      <c r="A172" t="s">
        <v>1131</v>
      </c>
      <c r="B172" t="s">
        <v>422</v>
      </c>
      <c r="C172" t="s">
        <v>197</v>
      </c>
      <c r="D172" t="s">
        <v>963</v>
      </c>
      <c r="E172">
        <v>82.304000000000002</v>
      </c>
      <c r="F172">
        <v>1.54</v>
      </c>
      <c r="G172" s="129">
        <v>-8178128</v>
      </c>
      <c r="H172">
        <v>0.461373063974862</v>
      </c>
      <c r="I172">
        <v>-8178128</v>
      </c>
      <c r="J172">
        <v>0</v>
      </c>
      <c r="K172">
        <v>0.87432371860383196</v>
      </c>
      <c r="L172" s="130">
        <v>180914.45139999999</v>
      </c>
      <c r="M172" s="129">
        <v>42127</v>
      </c>
      <c r="N172">
        <v>361</v>
      </c>
      <c r="O172">
        <v>233.43129099999999</v>
      </c>
      <c r="P172">
        <v>3.564651</v>
      </c>
      <c r="Q172">
        <v>56.488954999999997</v>
      </c>
      <c r="R172">
        <v>13379.8</v>
      </c>
      <c r="S172">
        <v>8884.4967550000001</v>
      </c>
      <c r="T172">
        <v>11506.319953095501</v>
      </c>
      <c r="U172">
        <v>0.48122146902624402</v>
      </c>
      <c r="V172">
        <v>0.17423726438178</v>
      </c>
      <c r="W172">
        <v>0.13500498993654</v>
      </c>
      <c r="X172">
        <v>10331.1</v>
      </c>
      <c r="Y172">
        <v>559.72</v>
      </c>
      <c r="Z172">
        <v>69143.5761094833</v>
      </c>
      <c r="AA172">
        <v>14.005102040816301</v>
      </c>
      <c r="AB172">
        <v>15.873109331451399</v>
      </c>
      <c r="AC172">
        <v>52</v>
      </c>
      <c r="AD172">
        <v>170.85570682692301</v>
      </c>
      <c r="AE172" t="s">
        <v>943</v>
      </c>
      <c r="AF172">
        <v>0.123050529946162</v>
      </c>
      <c r="AG172">
        <v>0.119225934714078</v>
      </c>
      <c r="AH172">
        <v>0.24298007136421701</v>
      </c>
      <c r="AI172">
        <v>145.49906828121701</v>
      </c>
      <c r="AJ172">
        <v>6.2993780237428103</v>
      </c>
      <c r="AK172">
        <v>1.0407325831640499</v>
      </c>
      <c r="AL172">
        <v>3.1514590937010198</v>
      </c>
      <c r="AM172">
        <v>0.5</v>
      </c>
      <c r="AN172">
        <v>1.0851507732729799</v>
      </c>
      <c r="AO172">
        <v>35</v>
      </c>
      <c r="AP172">
        <v>5.5195911413969297E-2</v>
      </c>
      <c r="AQ172">
        <v>160.31</v>
      </c>
      <c r="AR172">
        <v>4.0967137859099596</v>
      </c>
      <c r="AS172">
        <v>765763.32</v>
      </c>
      <c r="AT172">
        <v>0.53341919545910299</v>
      </c>
      <c r="AU172">
        <v>118873079.28</v>
      </c>
    </row>
    <row r="173" spans="1:47" ht="15" x14ac:dyDescent="0.25">
      <c r="A173" t="s">
        <v>1132</v>
      </c>
      <c r="B173" t="s">
        <v>533</v>
      </c>
      <c r="C173" t="s">
        <v>201</v>
      </c>
      <c r="D173" t="s">
        <v>975</v>
      </c>
      <c r="E173">
        <v>91.626999999999995</v>
      </c>
      <c r="F173">
        <v>2.96</v>
      </c>
      <c r="G173" s="129">
        <v>546413</v>
      </c>
      <c r="H173">
        <v>0.70203991292646895</v>
      </c>
      <c r="I173">
        <v>476887</v>
      </c>
      <c r="J173">
        <v>0</v>
      </c>
      <c r="K173">
        <v>0.70037242980013403</v>
      </c>
      <c r="L173" s="130">
        <v>122417.6868</v>
      </c>
      <c r="M173" s="129">
        <v>39147.5</v>
      </c>
      <c r="N173">
        <v>22</v>
      </c>
      <c r="O173">
        <v>19.991788</v>
      </c>
      <c r="P173">
        <v>1</v>
      </c>
      <c r="Q173">
        <v>56.733386000000003</v>
      </c>
      <c r="R173">
        <v>13623.7</v>
      </c>
      <c r="S173">
        <v>894.76091199999996</v>
      </c>
      <c r="T173">
        <v>1057.5970381777699</v>
      </c>
      <c r="U173">
        <v>0.316636540779064</v>
      </c>
      <c r="V173">
        <v>0.16998124187168301</v>
      </c>
      <c r="W173">
        <v>3.24817273645052E-3</v>
      </c>
      <c r="X173">
        <v>11526.1</v>
      </c>
      <c r="Y173">
        <v>56</v>
      </c>
      <c r="Z173">
        <v>57053.125</v>
      </c>
      <c r="AA173">
        <v>9.53571428571429</v>
      </c>
      <c r="AB173">
        <v>15.977873428571399</v>
      </c>
      <c r="AC173">
        <v>12</v>
      </c>
      <c r="AD173">
        <v>74.563409333333297</v>
      </c>
      <c r="AE173">
        <v>0.55679999999999996</v>
      </c>
      <c r="AF173">
        <v>0.104674507698964</v>
      </c>
      <c r="AG173">
        <v>0.196585904972886</v>
      </c>
      <c r="AH173">
        <v>0.307509761535396</v>
      </c>
      <c r="AI173">
        <v>168.71322604222101</v>
      </c>
      <c r="AJ173">
        <v>7.6639177122113402</v>
      </c>
      <c r="AK173">
        <v>2.19257349726414</v>
      </c>
      <c r="AL173">
        <v>3.5244695213238102</v>
      </c>
      <c r="AM173">
        <v>2.29</v>
      </c>
      <c r="AN173">
        <v>1.52541010406957</v>
      </c>
      <c r="AO173">
        <v>60</v>
      </c>
      <c r="AP173">
        <v>0</v>
      </c>
      <c r="AQ173">
        <v>8.42</v>
      </c>
      <c r="AR173">
        <v>3.8288568006599202</v>
      </c>
      <c r="AS173">
        <v>26003.27</v>
      </c>
      <c r="AT173">
        <v>0.46409045637881002</v>
      </c>
      <c r="AU173">
        <v>12189997.33</v>
      </c>
    </row>
    <row r="174" spans="1:47" ht="15" x14ac:dyDescent="0.25">
      <c r="A174" t="s">
        <v>1133</v>
      </c>
      <c r="B174" t="s">
        <v>481</v>
      </c>
      <c r="C174" t="s">
        <v>215</v>
      </c>
      <c r="D174" t="s">
        <v>975</v>
      </c>
      <c r="E174">
        <v>87.076999999999998</v>
      </c>
      <c r="F174">
        <v>5.34</v>
      </c>
      <c r="G174" s="129">
        <v>2334951</v>
      </c>
      <c r="H174">
        <v>0.634366865324267</v>
      </c>
      <c r="I174">
        <v>2334951</v>
      </c>
      <c r="J174">
        <v>0</v>
      </c>
      <c r="K174">
        <v>0.661488455853116</v>
      </c>
      <c r="L174" s="130">
        <v>181281.56830000001</v>
      </c>
      <c r="M174" s="129">
        <v>42065.5</v>
      </c>
      <c r="N174">
        <v>118</v>
      </c>
      <c r="O174">
        <v>50.917023</v>
      </c>
      <c r="P174">
        <v>0</v>
      </c>
      <c r="Q174">
        <v>169.026948</v>
      </c>
      <c r="R174">
        <v>12852.1</v>
      </c>
      <c r="S174">
        <v>1904.5942299999999</v>
      </c>
      <c r="T174">
        <v>2317.9390720115098</v>
      </c>
      <c r="U174">
        <v>0.348266020421578</v>
      </c>
      <c r="V174">
        <v>0.138767921711072</v>
      </c>
      <c r="W174">
        <v>5.2504621942491101E-4</v>
      </c>
      <c r="X174">
        <v>10560.3</v>
      </c>
      <c r="Y174">
        <v>113.66</v>
      </c>
      <c r="Z174">
        <v>69379.183617807503</v>
      </c>
      <c r="AA174">
        <v>14.6666666666667</v>
      </c>
      <c r="AB174">
        <v>16.756943779693799</v>
      </c>
      <c r="AC174">
        <v>13</v>
      </c>
      <c r="AD174">
        <v>146.50724846153801</v>
      </c>
      <c r="AE174">
        <v>0.25309999999999999</v>
      </c>
      <c r="AF174">
        <v>0.10986166005058</v>
      </c>
      <c r="AG174">
        <v>0.18173980378055901</v>
      </c>
      <c r="AH174">
        <v>0.29494808346325202</v>
      </c>
      <c r="AI174">
        <v>0</v>
      </c>
      <c r="AJ174" t="s">
        <v>943</v>
      </c>
      <c r="AK174" t="s">
        <v>943</v>
      </c>
      <c r="AL174" t="s">
        <v>943</v>
      </c>
      <c r="AM174">
        <v>3</v>
      </c>
      <c r="AN174">
        <v>1.2851203870390999</v>
      </c>
      <c r="AO174">
        <v>101</v>
      </c>
      <c r="AP174">
        <v>1.1258955987717501E-2</v>
      </c>
      <c r="AQ174">
        <v>9.52</v>
      </c>
      <c r="AR174">
        <v>4.3771233720634699</v>
      </c>
      <c r="AS174">
        <v>1012.03000000003</v>
      </c>
      <c r="AT174">
        <v>0.49551820342914299</v>
      </c>
      <c r="AU174">
        <v>24478064.52</v>
      </c>
    </row>
    <row r="175" spans="1:47" ht="15" x14ac:dyDescent="0.25">
      <c r="A175" t="s">
        <v>1134</v>
      </c>
      <c r="B175" t="s">
        <v>555</v>
      </c>
      <c r="C175" t="s">
        <v>205</v>
      </c>
      <c r="D175" t="s">
        <v>967</v>
      </c>
      <c r="E175">
        <v>85.24</v>
      </c>
      <c r="F175">
        <v>-14.88</v>
      </c>
      <c r="G175" s="129">
        <v>101317</v>
      </c>
      <c r="H175">
        <v>0.14915979865833101</v>
      </c>
      <c r="I175">
        <v>-140234</v>
      </c>
      <c r="J175">
        <v>0</v>
      </c>
      <c r="K175">
        <v>0.78810978534107501</v>
      </c>
      <c r="L175" s="130">
        <v>149913.4437</v>
      </c>
      <c r="M175" s="129">
        <v>39802</v>
      </c>
      <c r="N175">
        <v>53</v>
      </c>
      <c r="O175">
        <v>29.689318</v>
      </c>
      <c r="P175">
        <v>0</v>
      </c>
      <c r="Q175">
        <v>-34.525787000000001</v>
      </c>
      <c r="R175">
        <v>10732</v>
      </c>
      <c r="S175">
        <v>1413.4700969999999</v>
      </c>
      <c r="T175">
        <v>1749.9090539308199</v>
      </c>
      <c r="U175">
        <v>0.38636321996417899</v>
      </c>
      <c r="V175">
        <v>0.166030295581131</v>
      </c>
      <c r="W175">
        <v>0</v>
      </c>
      <c r="X175">
        <v>8668.7000000000007</v>
      </c>
      <c r="Y175">
        <v>86.97</v>
      </c>
      <c r="Z175">
        <v>57614.418765091403</v>
      </c>
      <c r="AA175">
        <v>16.8586956521739</v>
      </c>
      <c r="AB175">
        <v>16.2523869955157</v>
      </c>
      <c r="AC175">
        <v>8.01</v>
      </c>
      <c r="AD175">
        <v>176.463183146067</v>
      </c>
      <c r="AE175">
        <v>0.2024</v>
      </c>
      <c r="AF175">
        <v>0.11164366197367299</v>
      </c>
      <c r="AG175">
        <v>0.15585194908883601</v>
      </c>
      <c r="AH175">
        <v>0.28009168096451398</v>
      </c>
      <c r="AI175">
        <v>225.20320781855199</v>
      </c>
      <c r="AJ175">
        <v>7.6104270572195096</v>
      </c>
      <c r="AK175">
        <v>1.78945095784718</v>
      </c>
      <c r="AL175">
        <v>3.4332061649042802</v>
      </c>
      <c r="AM175">
        <v>0</v>
      </c>
      <c r="AN175">
        <v>0.828802082572208</v>
      </c>
      <c r="AO175">
        <v>37</v>
      </c>
      <c r="AP175">
        <v>0</v>
      </c>
      <c r="AQ175">
        <v>15.51</v>
      </c>
      <c r="AR175">
        <v>3.9205891923512799</v>
      </c>
      <c r="AS175">
        <v>-98.439999999944106</v>
      </c>
      <c r="AT175">
        <v>0.42359894681553001</v>
      </c>
      <c r="AU175">
        <v>15169419.310000001</v>
      </c>
    </row>
    <row r="176" spans="1:47" ht="15" x14ac:dyDescent="0.25">
      <c r="A176" t="s">
        <v>1135</v>
      </c>
      <c r="B176" t="s">
        <v>701</v>
      </c>
      <c r="C176" t="s">
        <v>288</v>
      </c>
      <c r="D176" t="s">
        <v>965</v>
      </c>
      <c r="E176">
        <v>97.991</v>
      </c>
      <c r="F176">
        <v>-4.22</v>
      </c>
      <c r="G176" s="129">
        <v>822247</v>
      </c>
      <c r="H176">
        <v>1.0482623195515799</v>
      </c>
      <c r="I176">
        <v>822247</v>
      </c>
      <c r="J176">
        <v>0</v>
      </c>
      <c r="K176">
        <v>0.66359678193793503</v>
      </c>
      <c r="L176" s="130">
        <v>178890.46160000001</v>
      </c>
      <c r="M176" s="129">
        <v>40632</v>
      </c>
      <c r="N176">
        <v>4</v>
      </c>
      <c r="O176">
        <v>6.2529009999999996</v>
      </c>
      <c r="P176">
        <v>0</v>
      </c>
      <c r="Q176">
        <v>209.90500900000001</v>
      </c>
      <c r="R176">
        <v>13517.6</v>
      </c>
      <c r="S176">
        <v>535.82524100000001</v>
      </c>
      <c r="T176">
        <v>632.157247531444</v>
      </c>
      <c r="U176">
        <v>0.26832856498449298</v>
      </c>
      <c r="V176">
        <v>0.17063441212542699</v>
      </c>
      <c r="W176">
        <v>0</v>
      </c>
      <c r="X176">
        <v>11457.7</v>
      </c>
      <c r="Y176">
        <v>34.450000000000003</v>
      </c>
      <c r="Z176">
        <v>60433.824092888302</v>
      </c>
      <c r="AA176">
        <v>14.0555555555556</v>
      </c>
      <c r="AB176">
        <v>15.553708011611</v>
      </c>
      <c r="AC176">
        <v>6</v>
      </c>
      <c r="AD176">
        <v>89.304206833333296</v>
      </c>
      <c r="AE176">
        <v>0.2278</v>
      </c>
      <c r="AF176">
        <v>0.11136642243686699</v>
      </c>
      <c r="AG176">
        <v>0.16613887963203799</v>
      </c>
      <c r="AH176">
        <v>0.28724569967770502</v>
      </c>
      <c r="AI176">
        <v>194.09313343639201</v>
      </c>
      <c r="AJ176">
        <v>7.6927000961538496</v>
      </c>
      <c r="AK176">
        <v>1.8584914423076899</v>
      </c>
      <c r="AL176">
        <v>3.99777605769231</v>
      </c>
      <c r="AM176">
        <v>0</v>
      </c>
      <c r="AN176">
        <v>0.84896365920148598</v>
      </c>
      <c r="AO176">
        <v>56</v>
      </c>
      <c r="AP176">
        <v>3.515625E-2</v>
      </c>
      <c r="AQ176">
        <v>4.3</v>
      </c>
      <c r="AR176">
        <v>4.8181638405572498</v>
      </c>
      <c r="AS176">
        <v>-27175.09</v>
      </c>
      <c r="AT176">
        <v>0.57902377830602303</v>
      </c>
      <c r="AU176">
        <v>7243059.21</v>
      </c>
    </row>
    <row r="177" spans="1:47" ht="15" x14ac:dyDescent="0.25">
      <c r="A177" t="s">
        <v>1136</v>
      </c>
      <c r="B177" t="s">
        <v>707</v>
      </c>
      <c r="C177" t="s">
        <v>99</v>
      </c>
      <c r="D177" t="s">
        <v>965</v>
      </c>
      <c r="E177">
        <v>84.275000000000006</v>
      </c>
      <c r="F177">
        <v>-2.75</v>
      </c>
      <c r="G177" s="129">
        <v>2264064</v>
      </c>
      <c r="H177">
        <v>0.51330821225560397</v>
      </c>
      <c r="I177">
        <v>2264064</v>
      </c>
      <c r="J177">
        <v>0</v>
      </c>
      <c r="K177">
        <v>0.63064129493931598</v>
      </c>
      <c r="L177" s="130">
        <v>273977.92229999998</v>
      </c>
      <c r="M177" s="129">
        <v>36579</v>
      </c>
      <c r="N177">
        <v>66</v>
      </c>
      <c r="O177">
        <v>39.331598</v>
      </c>
      <c r="P177">
        <v>6</v>
      </c>
      <c r="Q177">
        <v>-6.1968300000000101</v>
      </c>
      <c r="R177">
        <v>15082.8</v>
      </c>
      <c r="S177">
        <v>1238.445669</v>
      </c>
      <c r="T177">
        <v>1533.53402236886</v>
      </c>
      <c r="U177">
        <v>0.39496501642657</v>
      </c>
      <c r="V177">
        <v>0.16034054134998099</v>
      </c>
      <c r="W177">
        <v>1.6149275257387201E-3</v>
      </c>
      <c r="X177">
        <v>12180.5</v>
      </c>
      <c r="Y177">
        <v>100.26</v>
      </c>
      <c r="Z177">
        <v>57219.637941352499</v>
      </c>
      <c r="AA177">
        <v>13.2972972972973</v>
      </c>
      <c r="AB177">
        <v>12.3523406044285</v>
      </c>
      <c r="AC177">
        <v>12</v>
      </c>
      <c r="AD177">
        <v>103.20380575</v>
      </c>
      <c r="AE177">
        <v>0.4556</v>
      </c>
      <c r="AF177">
        <v>0.15709277459766</v>
      </c>
      <c r="AG177">
        <v>0.172056458772989</v>
      </c>
      <c r="AH177">
        <v>0.33341893616795298</v>
      </c>
      <c r="AI177">
        <v>233.363487179348</v>
      </c>
      <c r="AJ177">
        <v>5.4826961191385699</v>
      </c>
      <c r="AK177">
        <v>1.2920930216464599</v>
      </c>
      <c r="AL177">
        <v>3.3756665559430901</v>
      </c>
      <c r="AM177">
        <v>3.5</v>
      </c>
      <c r="AN177">
        <v>1.2053179416097199</v>
      </c>
      <c r="AO177">
        <v>65</v>
      </c>
      <c r="AP177">
        <v>2.5806451612903201E-2</v>
      </c>
      <c r="AQ177">
        <v>13.77</v>
      </c>
      <c r="AR177">
        <v>4.4777050322720298</v>
      </c>
      <c r="AS177">
        <v>31801.15</v>
      </c>
      <c r="AT177">
        <v>0.45794410129176899</v>
      </c>
      <c r="AU177">
        <v>18679191.18</v>
      </c>
    </row>
    <row r="178" spans="1:47" ht="15" x14ac:dyDescent="0.25">
      <c r="A178" t="s">
        <v>1137</v>
      </c>
      <c r="B178" t="s">
        <v>357</v>
      </c>
      <c r="C178" t="s">
        <v>268</v>
      </c>
      <c r="D178" t="s">
        <v>965</v>
      </c>
      <c r="E178">
        <v>60.832000000000001</v>
      </c>
      <c r="F178">
        <v>-4.28</v>
      </c>
      <c r="G178" s="129">
        <v>1224517</v>
      </c>
      <c r="H178">
        <v>0.560698761446077</v>
      </c>
      <c r="I178">
        <v>1148510</v>
      </c>
      <c r="J178">
        <v>0</v>
      </c>
      <c r="K178">
        <v>0.60357013656847003</v>
      </c>
      <c r="L178" s="130">
        <v>187767.9173</v>
      </c>
      <c r="M178" s="129">
        <v>34024.5</v>
      </c>
      <c r="N178">
        <v>15</v>
      </c>
      <c r="O178">
        <v>7.515771</v>
      </c>
      <c r="P178">
        <v>2</v>
      </c>
      <c r="Q178">
        <v>256.13897400000002</v>
      </c>
      <c r="R178">
        <v>12891</v>
      </c>
      <c r="S178">
        <v>579.404766</v>
      </c>
      <c r="T178">
        <v>694.608224734808</v>
      </c>
      <c r="U178">
        <v>0.53594047585034899</v>
      </c>
      <c r="V178">
        <v>0.120089276241818</v>
      </c>
      <c r="W178">
        <v>3.9576880180512697E-2</v>
      </c>
      <c r="X178">
        <v>10753</v>
      </c>
      <c r="Y178">
        <v>39.200000000000003</v>
      </c>
      <c r="Z178">
        <v>61995.6887755102</v>
      </c>
      <c r="AA178">
        <v>11.0731707317073</v>
      </c>
      <c r="AB178">
        <v>14.7807338265306</v>
      </c>
      <c r="AC178">
        <v>4</v>
      </c>
      <c r="AD178">
        <v>144.8511915</v>
      </c>
      <c r="AE178">
        <v>0.37959999999999999</v>
      </c>
      <c r="AF178">
        <v>0.116342909960977</v>
      </c>
      <c r="AG178">
        <v>0.149377898524098</v>
      </c>
      <c r="AH178">
        <v>0.27000458255419002</v>
      </c>
      <c r="AI178">
        <v>142.670555802781</v>
      </c>
      <c r="AJ178">
        <v>7.7817631617148901</v>
      </c>
      <c r="AK178">
        <v>1.64706849414497</v>
      </c>
      <c r="AL178">
        <v>5.81591877963805</v>
      </c>
      <c r="AM178">
        <v>0.5</v>
      </c>
      <c r="AN178" t="s">
        <v>943</v>
      </c>
      <c r="AO178">
        <v>2</v>
      </c>
      <c r="AP178">
        <v>1.6949152542372899E-2</v>
      </c>
      <c r="AQ178" t="s">
        <v>943</v>
      </c>
      <c r="AR178" t="s">
        <v>943</v>
      </c>
      <c r="AS178" t="s">
        <v>943</v>
      </c>
      <c r="AT178" t="s">
        <v>943</v>
      </c>
      <c r="AU178">
        <v>7469104.8399999999</v>
      </c>
    </row>
    <row r="179" spans="1:47" ht="15" x14ac:dyDescent="0.25">
      <c r="A179" t="s">
        <v>1138</v>
      </c>
      <c r="B179" t="s">
        <v>176</v>
      </c>
      <c r="C179" t="s">
        <v>108</v>
      </c>
      <c r="D179" t="s">
        <v>970</v>
      </c>
      <c r="E179">
        <v>89.98</v>
      </c>
      <c r="F179">
        <v>10.62</v>
      </c>
      <c r="G179" s="129">
        <v>2237548</v>
      </c>
      <c r="H179">
        <v>0.73937764927358895</v>
      </c>
      <c r="I179">
        <v>2237548</v>
      </c>
      <c r="J179">
        <v>0</v>
      </c>
      <c r="K179">
        <v>0.70141701265493195</v>
      </c>
      <c r="L179" s="130">
        <v>306390.19069999998</v>
      </c>
      <c r="M179" s="129">
        <v>48882</v>
      </c>
      <c r="N179">
        <v>42</v>
      </c>
      <c r="O179">
        <v>40.119816</v>
      </c>
      <c r="P179">
        <v>0</v>
      </c>
      <c r="Q179">
        <v>-10</v>
      </c>
      <c r="R179">
        <v>16813.099999999999</v>
      </c>
      <c r="S179">
        <v>1456.746596</v>
      </c>
      <c r="T179">
        <v>1867.6159870725601</v>
      </c>
      <c r="U179">
        <v>0.20968848792147801</v>
      </c>
      <c r="V179">
        <v>0.16714249044313501</v>
      </c>
      <c r="W179">
        <v>2.9153170576552399E-2</v>
      </c>
      <c r="X179">
        <v>13114.3</v>
      </c>
      <c r="Y179">
        <v>114.69</v>
      </c>
      <c r="Z179">
        <v>84220.160694044796</v>
      </c>
      <c r="AA179">
        <v>13.1</v>
      </c>
      <c r="AB179">
        <v>12.7016008021624</v>
      </c>
      <c r="AC179">
        <v>12.7</v>
      </c>
      <c r="AD179">
        <v>114.70445637795299</v>
      </c>
      <c r="AE179">
        <v>0.25309999999999999</v>
      </c>
      <c r="AF179">
        <v>0.11583576420175699</v>
      </c>
      <c r="AG179">
        <v>0.13892923796603199</v>
      </c>
      <c r="AH179">
        <v>0.25912385023371098</v>
      </c>
      <c r="AI179">
        <v>222.77724958555501</v>
      </c>
      <c r="AJ179">
        <v>6.4058709826518303</v>
      </c>
      <c r="AK179">
        <v>1.32715295966475</v>
      </c>
      <c r="AL179">
        <v>3.5542944257849798</v>
      </c>
      <c r="AM179">
        <v>2.15</v>
      </c>
      <c r="AN179">
        <v>0.81661277608118898</v>
      </c>
      <c r="AO179">
        <v>4</v>
      </c>
      <c r="AP179">
        <v>0.29641693811074898</v>
      </c>
      <c r="AQ179">
        <v>144.25</v>
      </c>
      <c r="AR179">
        <v>4.5294031344659604</v>
      </c>
      <c r="AS179">
        <v>62562.75</v>
      </c>
      <c r="AT179">
        <v>0.34059915981891697</v>
      </c>
      <c r="AU179">
        <v>24492424.02</v>
      </c>
    </row>
    <row r="180" spans="1:47" ht="15" x14ac:dyDescent="0.25">
      <c r="A180" t="s">
        <v>1139</v>
      </c>
      <c r="B180" t="s">
        <v>496</v>
      </c>
      <c r="C180" t="s">
        <v>391</v>
      </c>
      <c r="D180" t="s">
        <v>967</v>
      </c>
      <c r="E180">
        <v>79.841999999999999</v>
      </c>
      <c r="F180">
        <v>-6.8</v>
      </c>
      <c r="G180" s="129">
        <v>92206</v>
      </c>
      <c r="H180">
        <v>0.45988867915908899</v>
      </c>
      <c r="I180">
        <v>316752</v>
      </c>
      <c r="J180">
        <v>1.2844203126437901E-4</v>
      </c>
      <c r="K180">
        <v>0.746254160296979</v>
      </c>
      <c r="L180" s="130">
        <v>166685.88579999999</v>
      </c>
      <c r="M180" s="129">
        <v>35144</v>
      </c>
      <c r="N180">
        <v>5</v>
      </c>
      <c r="O180">
        <v>13.155841000000001</v>
      </c>
      <c r="P180">
        <v>0</v>
      </c>
      <c r="Q180">
        <v>-39.576220999999997</v>
      </c>
      <c r="R180">
        <v>18176.599999999999</v>
      </c>
      <c r="S180">
        <v>366.58411100000001</v>
      </c>
      <c r="T180">
        <v>490.445716953427</v>
      </c>
      <c r="U180">
        <v>0.401987902852669</v>
      </c>
      <c r="V180">
        <v>0.20316911935116599</v>
      </c>
      <c r="W180">
        <v>4.3646190655546403E-2</v>
      </c>
      <c r="X180">
        <v>13586.1</v>
      </c>
      <c r="Y180">
        <v>32.96</v>
      </c>
      <c r="Z180">
        <v>61339.119842232998</v>
      </c>
      <c r="AA180">
        <v>12.6216216216216</v>
      </c>
      <c r="AB180">
        <v>11.1220907463592</v>
      </c>
      <c r="AC180">
        <v>7.9</v>
      </c>
      <c r="AD180">
        <v>46.403052025316498</v>
      </c>
      <c r="AE180">
        <v>0.30370000000000003</v>
      </c>
      <c r="AF180">
        <v>0.11888160866735201</v>
      </c>
      <c r="AG180">
        <v>0.19217132485458899</v>
      </c>
      <c r="AH180">
        <v>0.31453501890418101</v>
      </c>
      <c r="AI180">
        <v>280.75412139180202</v>
      </c>
      <c r="AJ180">
        <v>7.1568642635056303</v>
      </c>
      <c r="AK180">
        <v>0.98690886125145705</v>
      </c>
      <c r="AL180">
        <v>2.8862507773027599</v>
      </c>
      <c r="AM180">
        <v>1.6</v>
      </c>
      <c r="AN180">
        <v>0.998210345688749</v>
      </c>
      <c r="AO180">
        <v>56</v>
      </c>
      <c r="AP180">
        <v>0</v>
      </c>
      <c r="AQ180">
        <v>3.05</v>
      </c>
      <c r="AR180">
        <v>3.8453681595728901</v>
      </c>
      <c r="AS180">
        <v>34028.17</v>
      </c>
      <c r="AT180">
        <v>0.57288656220866896</v>
      </c>
      <c r="AU180">
        <v>6663246.9000000004</v>
      </c>
    </row>
    <row r="181" spans="1:47" ht="15" x14ac:dyDescent="0.25">
      <c r="A181" t="s">
        <v>1140</v>
      </c>
      <c r="B181" t="s">
        <v>418</v>
      </c>
      <c r="C181" t="s">
        <v>359</v>
      </c>
      <c r="D181" t="s">
        <v>963</v>
      </c>
      <c r="E181">
        <v>84.123000000000005</v>
      </c>
      <c r="F181">
        <v>1.37</v>
      </c>
      <c r="G181" s="129">
        <v>-8937</v>
      </c>
      <c r="H181">
        <v>0.29637095597320301</v>
      </c>
      <c r="I181">
        <v>127346</v>
      </c>
      <c r="J181">
        <v>1.10584241518578E-4</v>
      </c>
      <c r="K181">
        <v>0.74489718043694497</v>
      </c>
      <c r="L181" s="130">
        <v>187262.4896</v>
      </c>
      <c r="M181" s="129">
        <v>42840.5</v>
      </c>
      <c r="N181">
        <v>47</v>
      </c>
      <c r="O181">
        <v>18.816748</v>
      </c>
      <c r="P181">
        <v>0</v>
      </c>
      <c r="Q181">
        <v>106.693631</v>
      </c>
      <c r="R181">
        <v>14593.6</v>
      </c>
      <c r="S181">
        <v>726.225325</v>
      </c>
      <c r="T181">
        <v>835.87730388893794</v>
      </c>
      <c r="U181">
        <v>0.42002458121382602</v>
      </c>
      <c r="V181">
        <v>0.13736729850339499</v>
      </c>
      <c r="W181">
        <v>0</v>
      </c>
      <c r="X181">
        <v>12679.2</v>
      </c>
      <c r="Y181">
        <v>54.52</v>
      </c>
      <c r="Z181">
        <v>53301.837490829101</v>
      </c>
      <c r="AA181">
        <v>14.4464285714286</v>
      </c>
      <c r="AB181">
        <v>13.320347120322801</v>
      </c>
      <c r="AC181">
        <v>13.5</v>
      </c>
      <c r="AD181">
        <v>53.794468518518499</v>
      </c>
      <c r="AE181">
        <v>0.48089999999999999</v>
      </c>
      <c r="AF181">
        <v>9.8878199952499995E-2</v>
      </c>
      <c r="AG181">
        <v>0.21199052107219901</v>
      </c>
      <c r="AH181">
        <v>0.31170942635308402</v>
      </c>
      <c r="AI181">
        <v>222.13215987751499</v>
      </c>
      <c r="AJ181">
        <v>7.20426778164867</v>
      </c>
      <c r="AK181">
        <v>1.72411392405063</v>
      </c>
      <c r="AL181">
        <v>2.6565996974919099</v>
      </c>
      <c r="AM181">
        <v>3.5</v>
      </c>
      <c r="AN181">
        <v>0.87027446275910203</v>
      </c>
      <c r="AO181">
        <v>57</v>
      </c>
      <c r="AP181">
        <v>2.00501253132832E-2</v>
      </c>
      <c r="AQ181">
        <v>5.96</v>
      </c>
      <c r="AR181">
        <v>5.0277153935055701</v>
      </c>
      <c r="AS181">
        <v>-86424.06</v>
      </c>
      <c r="AT181">
        <v>0.45468746983665898</v>
      </c>
      <c r="AU181">
        <v>10598217.060000001</v>
      </c>
    </row>
    <row r="182" spans="1:47" ht="15" x14ac:dyDescent="0.25">
      <c r="A182" t="s">
        <v>1141</v>
      </c>
      <c r="B182" t="s">
        <v>408</v>
      </c>
      <c r="C182" t="s">
        <v>105</v>
      </c>
      <c r="D182" t="s">
        <v>965</v>
      </c>
      <c r="E182">
        <v>70.77</v>
      </c>
      <c r="F182">
        <v>-3.36</v>
      </c>
      <c r="G182" s="129">
        <v>-1091277</v>
      </c>
      <c r="H182">
        <v>0.39329097824786102</v>
      </c>
      <c r="I182">
        <v>-1056103</v>
      </c>
      <c r="J182">
        <v>1.5445185546940301E-2</v>
      </c>
      <c r="K182">
        <v>0.89429209844992896</v>
      </c>
      <c r="L182" s="130">
        <v>189081.32199999999</v>
      </c>
      <c r="M182" s="129">
        <v>35218</v>
      </c>
      <c r="N182" t="s">
        <v>943</v>
      </c>
      <c r="O182">
        <v>27.578188000000001</v>
      </c>
      <c r="P182">
        <v>0</v>
      </c>
      <c r="Q182">
        <v>-101.703638</v>
      </c>
      <c r="R182">
        <v>21384.5</v>
      </c>
      <c r="S182">
        <v>854.07112700000005</v>
      </c>
      <c r="T182">
        <v>1222.93775224655</v>
      </c>
      <c r="U182">
        <v>1</v>
      </c>
      <c r="V182">
        <v>0.234440635762178</v>
      </c>
      <c r="W182">
        <v>0</v>
      </c>
      <c r="X182">
        <v>14934.4</v>
      </c>
      <c r="Y182">
        <v>77.41</v>
      </c>
      <c r="Z182">
        <v>52348.040304870199</v>
      </c>
      <c r="AA182">
        <v>12.9247311827957</v>
      </c>
      <c r="AB182">
        <v>11.0330852215476</v>
      </c>
      <c r="AC182">
        <v>13.61</v>
      </c>
      <c r="AD182">
        <v>62.753205510653899</v>
      </c>
      <c r="AE182">
        <v>0.2152</v>
      </c>
      <c r="AF182">
        <v>0.113065985229116</v>
      </c>
      <c r="AG182">
        <v>0.19372215987792801</v>
      </c>
      <c r="AH182">
        <v>0.30864214509672999</v>
      </c>
      <c r="AI182">
        <v>295.26814808247201</v>
      </c>
      <c r="AJ182">
        <v>13.2615291855024</v>
      </c>
      <c r="AK182">
        <v>0.79621092077087796</v>
      </c>
      <c r="AL182">
        <v>2.8635032516456498</v>
      </c>
      <c r="AM182">
        <v>3.5</v>
      </c>
      <c r="AN182">
        <v>1.2713141541931501</v>
      </c>
      <c r="AO182">
        <v>207</v>
      </c>
      <c r="AP182">
        <v>0</v>
      </c>
      <c r="AQ182">
        <v>3.19</v>
      </c>
      <c r="AR182">
        <v>3.3815320136249198</v>
      </c>
      <c r="AS182">
        <v>-74186.690000000104</v>
      </c>
      <c r="AT182">
        <v>0.59881169332373196</v>
      </c>
      <c r="AU182">
        <v>18263883.57</v>
      </c>
    </row>
    <row r="183" spans="1:47" ht="15" x14ac:dyDescent="0.25">
      <c r="A183" t="s">
        <v>1142</v>
      </c>
      <c r="B183" t="s">
        <v>441</v>
      </c>
      <c r="C183" t="s">
        <v>374</v>
      </c>
      <c r="D183" t="s">
        <v>967</v>
      </c>
      <c r="E183">
        <v>83.837999999999994</v>
      </c>
      <c r="F183">
        <v>-6.77</v>
      </c>
      <c r="G183" s="129">
        <v>582247</v>
      </c>
      <c r="H183">
        <v>0.54390466655877201</v>
      </c>
      <c r="I183">
        <v>766984</v>
      </c>
      <c r="J183">
        <v>0</v>
      </c>
      <c r="K183">
        <v>0.64485514604748195</v>
      </c>
      <c r="L183" s="130">
        <v>129706.0652</v>
      </c>
      <c r="M183" s="129">
        <v>37410</v>
      </c>
      <c r="N183">
        <v>62</v>
      </c>
      <c r="O183">
        <v>15.394393000000001</v>
      </c>
      <c r="P183">
        <v>0</v>
      </c>
      <c r="Q183">
        <v>-5.0014209999999997</v>
      </c>
      <c r="R183">
        <v>15836</v>
      </c>
      <c r="S183">
        <v>684.18022399999995</v>
      </c>
      <c r="T183">
        <v>839.34946988357297</v>
      </c>
      <c r="U183">
        <v>0.43049720624488602</v>
      </c>
      <c r="V183">
        <v>0.19673858915863701</v>
      </c>
      <c r="W183">
        <v>4.6397424079886902E-3</v>
      </c>
      <c r="X183">
        <v>12908.4</v>
      </c>
      <c r="Y183">
        <v>54.72</v>
      </c>
      <c r="Z183">
        <v>59457.639437134501</v>
      </c>
      <c r="AA183">
        <v>13.045454545454501</v>
      </c>
      <c r="AB183">
        <v>12.5032935672515</v>
      </c>
      <c r="AC183">
        <v>9</v>
      </c>
      <c r="AD183">
        <v>76.020024888888898</v>
      </c>
      <c r="AE183">
        <v>0.5948</v>
      </c>
      <c r="AF183">
        <v>0.12422074806934</v>
      </c>
      <c r="AG183">
        <v>0.15255035401133701</v>
      </c>
      <c r="AH183">
        <v>0.28741611613858198</v>
      </c>
      <c r="AI183">
        <v>315.20788300364597</v>
      </c>
      <c r="AJ183">
        <v>7.8589471341330501</v>
      </c>
      <c r="AK183">
        <v>1.54973272620201</v>
      </c>
      <c r="AL183">
        <v>0.40603985922219799</v>
      </c>
      <c r="AM183">
        <v>0.5</v>
      </c>
      <c r="AN183">
        <v>1.29996801303499</v>
      </c>
      <c r="AO183">
        <v>64</v>
      </c>
      <c r="AP183">
        <v>0</v>
      </c>
      <c r="AQ183">
        <v>4.58</v>
      </c>
      <c r="AR183">
        <v>4.0120338392508099</v>
      </c>
      <c r="AS183">
        <v>13201.16</v>
      </c>
      <c r="AT183">
        <v>0.62749061081699198</v>
      </c>
      <c r="AU183">
        <v>10834674.560000001</v>
      </c>
    </row>
    <row r="184" spans="1:47" ht="15" x14ac:dyDescent="0.25">
      <c r="A184" t="s">
        <v>1143</v>
      </c>
      <c r="B184" t="s">
        <v>653</v>
      </c>
      <c r="C184" t="s">
        <v>209</v>
      </c>
      <c r="D184" t="s">
        <v>963</v>
      </c>
      <c r="E184">
        <v>87.93</v>
      </c>
      <c r="F184">
        <v>0.22</v>
      </c>
      <c r="G184" s="129">
        <v>2479444</v>
      </c>
      <c r="H184">
        <v>0.36080251282602499</v>
      </c>
      <c r="I184">
        <v>2957018</v>
      </c>
      <c r="J184">
        <v>0</v>
      </c>
      <c r="K184">
        <v>0.68287709813879804</v>
      </c>
      <c r="L184" s="130">
        <v>261235.84280000001</v>
      </c>
      <c r="M184" s="129">
        <v>43547</v>
      </c>
      <c r="N184">
        <v>78</v>
      </c>
      <c r="O184">
        <v>36.080443000000002</v>
      </c>
      <c r="P184">
        <v>4</v>
      </c>
      <c r="Q184">
        <v>46.705883999999998</v>
      </c>
      <c r="R184">
        <v>12440</v>
      </c>
      <c r="S184">
        <v>1891.3117689999999</v>
      </c>
      <c r="T184">
        <v>2328.2051021745401</v>
      </c>
      <c r="U184">
        <v>0.32403078807257202</v>
      </c>
      <c r="V184">
        <v>0.14271503642295599</v>
      </c>
      <c r="W184">
        <v>2.2708858319381599E-2</v>
      </c>
      <c r="X184">
        <v>10105.6</v>
      </c>
      <c r="Y184">
        <v>120.25</v>
      </c>
      <c r="Z184">
        <v>64049.446985447001</v>
      </c>
      <c r="AA184">
        <v>13.393442622950801</v>
      </c>
      <c r="AB184">
        <v>15.728164399168399</v>
      </c>
      <c r="AC184">
        <v>11.8</v>
      </c>
      <c r="AD184">
        <v>160.28065838982999</v>
      </c>
      <c r="AE184">
        <v>0.46820000000000001</v>
      </c>
      <c r="AF184">
        <v>0.115966002370975</v>
      </c>
      <c r="AG184">
        <v>0.15935900915626</v>
      </c>
      <c r="AH184">
        <v>0.28090872932665301</v>
      </c>
      <c r="AI184">
        <v>160.544657404921</v>
      </c>
      <c r="AJ184">
        <v>9.4961695428797306</v>
      </c>
      <c r="AK184">
        <v>0.76044269529706199</v>
      </c>
      <c r="AL184">
        <v>4.0640063562112996</v>
      </c>
      <c r="AM184">
        <v>1</v>
      </c>
      <c r="AN184">
        <v>0.84776648143896305</v>
      </c>
      <c r="AO184">
        <v>46</v>
      </c>
      <c r="AP184">
        <v>4.8101265822784803E-2</v>
      </c>
      <c r="AQ184">
        <v>15.72</v>
      </c>
      <c r="AR184">
        <v>4.45878755158573</v>
      </c>
      <c r="AS184">
        <v>31822.12</v>
      </c>
      <c r="AT184">
        <v>0.42604175101380498</v>
      </c>
      <c r="AU184">
        <v>23527932.260000002</v>
      </c>
    </row>
    <row r="185" spans="1:47" ht="15" x14ac:dyDescent="0.25">
      <c r="A185" t="s">
        <v>1144</v>
      </c>
      <c r="B185" t="s">
        <v>177</v>
      </c>
      <c r="C185" t="s">
        <v>178</v>
      </c>
      <c r="D185" t="s">
        <v>975</v>
      </c>
      <c r="E185">
        <v>82.286000000000001</v>
      </c>
      <c r="F185">
        <v>2.16</v>
      </c>
      <c r="G185" s="129">
        <v>1663892</v>
      </c>
      <c r="H185">
        <v>0.22993625350117</v>
      </c>
      <c r="I185">
        <v>1663892</v>
      </c>
      <c r="J185">
        <v>0</v>
      </c>
      <c r="K185">
        <v>0.82777030553369002</v>
      </c>
      <c r="L185" s="130">
        <v>180029.94</v>
      </c>
      <c r="M185" s="129">
        <v>38265</v>
      </c>
      <c r="N185">
        <v>183</v>
      </c>
      <c r="O185">
        <v>153.10307</v>
      </c>
      <c r="P185">
        <v>21.79</v>
      </c>
      <c r="Q185">
        <v>-133.26300900000001</v>
      </c>
      <c r="R185">
        <v>13670.4</v>
      </c>
      <c r="S185">
        <v>5299.5807299999997</v>
      </c>
      <c r="T185">
        <v>6814.1321837447604</v>
      </c>
      <c r="U185">
        <v>0.38060716286135299</v>
      </c>
      <c r="V185">
        <v>0.173291009004027</v>
      </c>
      <c r="W185">
        <v>2.4464866110266801E-2</v>
      </c>
      <c r="X185">
        <v>10631.9</v>
      </c>
      <c r="Y185">
        <v>301.57</v>
      </c>
      <c r="Z185">
        <v>66009.672348045206</v>
      </c>
      <c r="AA185">
        <v>12.120915032679701</v>
      </c>
      <c r="AB185">
        <v>17.573302152070799</v>
      </c>
      <c r="AC185">
        <v>32.5</v>
      </c>
      <c r="AD185">
        <v>163.064022461538</v>
      </c>
      <c r="AE185">
        <v>0.31630000000000003</v>
      </c>
      <c r="AF185">
        <v>0.113802845564983</v>
      </c>
      <c r="AG185">
        <v>0.181121555025896</v>
      </c>
      <c r="AH185">
        <v>0.30072274280294797</v>
      </c>
      <c r="AI185">
        <v>150.87401074461999</v>
      </c>
      <c r="AJ185">
        <v>7.5345334423920898</v>
      </c>
      <c r="AK185">
        <v>1.3391406870451501</v>
      </c>
      <c r="AL185">
        <v>3.30053288709292</v>
      </c>
      <c r="AM185">
        <v>2.5</v>
      </c>
      <c r="AN185">
        <v>1.0589082426693801</v>
      </c>
      <c r="AO185">
        <v>32</v>
      </c>
      <c r="AP185">
        <v>6.2190423775454001E-2</v>
      </c>
      <c r="AQ185">
        <v>52</v>
      </c>
      <c r="AR185">
        <v>4.4877236867475796</v>
      </c>
      <c r="AS185">
        <v>112103.29</v>
      </c>
      <c r="AT185">
        <v>0.29171070754581102</v>
      </c>
      <c r="AU185">
        <v>72447484.75</v>
      </c>
    </row>
    <row r="186" spans="1:47" ht="15" x14ac:dyDescent="0.25">
      <c r="A186" t="s">
        <v>1145</v>
      </c>
      <c r="B186" t="s">
        <v>511</v>
      </c>
      <c r="C186" t="s">
        <v>144</v>
      </c>
      <c r="D186" t="s">
        <v>963</v>
      </c>
      <c r="E186">
        <v>67.213999999999999</v>
      </c>
      <c r="F186">
        <v>-0.39</v>
      </c>
      <c r="G186" s="129">
        <v>574133</v>
      </c>
      <c r="H186">
        <v>0.66952855995165905</v>
      </c>
      <c r="I186">
        <v>574133</v>
      </c>
      <c r="J186">
        <v>6.2236503300237998E-3</v>
      </c>
      <c r="K186">
        <v>0.64604765260474095</v>
      </c>
      <c r="L186" s="130">
        <v>168015.19080000001</v>
      </c>
      <c r="M186" s="129">
        <v>44252</v>
      </c>
      <c r="N186">
        <v>68</v>
      </c>
      <c r="O186">
        <v>60.393379000000003</v>
      </c>
      <c r="P186">
        <v>3</v>
      </c>
      <c r="Q186">
        <v>-49.795839999999998</v>
      </c>
      <c r="R186">
        <v>16144.2</v>
      </c>
      <c r="S186">
        <v>1166.688079</v>
      </c>
      <c r="T186">
        <v>1549.9373704428499</v>
      </c>
      <c r="U186">
        <v>0.59833457679479696</v>
      </c>
      <c r="V186">
        <v>0.18555838522457399</v>
      </c>
      <c r="W186">
        <v>6.5585650849870405E-2</v>
      </c>
      <c r="X186">
        <v>12152.3</v>
      </c>
      <c r="Y186">
        <v>90.27</v>
      </c>
      <c r="Z186">
        <v>68493.120305749399</v>
      </c>
      <c r="AA186">
        <v>13.292929292929299</v>
      </c>
      <c r="AB186">
        <v>12.9244275949928</v>
      </c>
      <c r="AC186">
        <v>18.2</v>
      </c>
      <c r="AD186">
        <v>64.103740604395597</v>
      </c>
      <c r="AE186">
        <v>0.41760000000000003</v>
      </c>
      <c r="AF186">
        <v>0.13641834265788699</v>
      </c>
      <c r="AG186">
        <v>0.10737675539770999</v>
      </c>
      <c r="AH186">
        <v>0.24685956377160201</v>
      </c>
      <c r="AI186">
        <v>218.79112728981599</v>
      </c>
      <c r="AJ186">
        <v>5.3981901269680801</v>
      </c>
      <c r="AK186">
        <v>1.6256992646741999</v>
      </c>
      <c r="AL186">
        <v>2.60712948707401</v>
      </c>
      <c r="AM186">
        <v>2</v>
      </c>
      <c r="AN186">
        <v>0.67488286619202498</v>
      </c>
      <c r="AO186">
        <v>4</v>
      </c>
      <c r="AP186">
        <v>0.11754068716094</v>
      </c>
      <c r="AQ186">
        <v>126.75</v>
      </c>
      <c r="AR186" t="s">
        <v>943</v>
      </c>
      <c r="AS186" t="s">
        <v>943</v>
      </c>
      <c r="AT186" t="s">
        <v>943</v>
      </c>
      <c r="AU186">
        <v>18835250.699999999</v>
      </c>
    </row>
    <row r="187" spans="1:47" ht="15" x14ac:dyDescent="0.25">
      <c r="A187" t="s">
        <v>1146</v>
      </c>
      <c r="B187" t="s">
        <v>573</v>
      </c>
      <c r="C187" t="s">
        <v>172</v>
      </c>
      <c r="D187" t="s">
        <v>967</v>
      </c>
      <c r="E187">
        <v>89.757999999999996</v>
      </c>
      <c r="F187">
        <v>-8.5299999999999994</v>
      </c>
      <c r="G187" s="129">
        <v>-5390</v>
      </c>
      <c r="H187">
        <v>0.82937159257932302</v>
      </c>
      <c r="I187">
        <v>-875323</v>
      </c>
      <c r="J187">
        <v>4.0351991873241897E-3</v>
      </c>
      <c r="K187">
        <v>0.766674636282908</v>
      </c>
      <c r="L187" s="130">
        <v>283526.20529999997</v>
      </c>
      <c r="M187" s="129">
        <v>43257</v>
      </c>
      <c r="N187">
        <v>66</v>
      </c>
      <c r="O187">
        <v>37.710935999999997</v>
      </c>
      <c r="P187">
        <v>0</v>
      </c>
      <c r="Q187">
        <v>282.62829900000003</v>
      </c>
      <c r="R187">
        <v>12986.5</v>
      </c>
      <c r="S187">
        <v>1650.961609</v>
      </c>
      <c r="T187">
        <v>1960.7903600759701</v>
      </c>
      <c r="U187">
        <v>0.36861789800709999</v>
      </c>
      <c r="V187">
        <v>0.14197257629871399</v>
      </c>
      <c r="W187">
        <v>1.88421098530826E-4</v>
      </c>
      <c r="X187">
        <v>10934.5</v>
      </c>
      <c r="Y187">
        <v>106.73</v>
      </c>
      <c r="Z187">
        <v>60925.9587744776</v>
      </c>
      <c r="AA187">
        <v>13.969696969697001</v>
      </c>
      <c r="AB187">
        <v>15.468580614635099</v>
      </c>
      <c r="AC187">
        <v>11.38</v>
      </c>
      <c r="AD187">
        <v>145.07571256590501</v>
      </c>
      <c r="AE187">
        <v>0.27839999999999998</v>
      </c>
      <c r="AF187">
        <v>0.11195485813496001</v>
      </c>
      <c r="AG187">
        <v>0.15580282630158299</v>
      </c>
      <c r="AH187">
        <v>0.28089289341242402</v>
      </c>
      <c r="AI187">
        <v>171.816230282796</v>
      </c>
      <c r="AJ187">
        <v>6.6806999527606798</v>
      </c>
      <c r="AK187">
        <v>1.3872118577743899</v>
      </c>
      <c r="AL187">
        <v>4.2025648130521498</v>
      </c>
      <c r="AM187">
        <v>1.9</v>
      </c>
      <c r="AN187">
        <v>1.22439780893567</v>
      </c>
      <c r="AO187">
        <v>89</v>
      </c>
      <c r="AP187">
        <v>3.4682080924855502E-2</v>
      </c>
      <c r="AQ187">
        <v>11.28</v>
      </c>
      <c r="AR187">
        <v>3.8727672118093799</v>
      </c>
      <c r="AS187">
        <v>191037</v>
      </c>
      <c r="AT187">
        <v>0.45172327067587098</v>
      </c>
      <c r="AU187">
        <v>21440185.859999999</v>
      </c>
    </row>
    <row r="188" spans="1:47" ht="15" x14ac:dyDescent="0.25">
      <c r="A188" t="s">
        <v>1147</v>
      </c>
      <c r="B188" t="s">
        <v>512</v>
      </c>
      <c r="C188" t="s">
        <v>144</v>
      </c>
      <c r="D188" t="s">
        <v>975</v>
      </c>
      <c r="E188">
        <v>99.965000000000003</v>
      </c>
      <c r="F188">
        <v>4.59</v>
      </c>
      <c r="G188" s="129">
        <v>1987915</v>
      </c>
      <c r="H188">
        <v>0.22747773069753599</v>
      </c>
      <c r="I188">
        <v>1987915</v>
      </c>
      <c r="J188">
        <v>5.0247094588315201E-3</v>
      </c>
      <c r="K188">
        <v>0.82379977691120398</v>
      </c>
      <c r="L188" s="130">
        <v>206539.07870000001</v>
      </c>
      <c r="M188" s="129">
        <v>62208</v>
      </c>
      <c r="N188">
        <v>211</v>
      </c>
      <c r="O188">
        <v>79.641300999999999</v>
      </c>
      <c r="P188">
        <v>4.6399999999999997</v>
      </c>
      <c r="Q188">
        <v>-90.542556000000005</v>
      </c>
      <c r="R188">
        <v>13332.3</v>
      </c>
      <c r="S188">
        <v>7045.9936520000001</v>
      </c>
      <c r="T188">
        <v>8159.1833509251501</v>
      </c>
      <c r="U188">
        <v>0.120920221629516</v>
      </c>
      <c r="V188">
        <v>0.102474934929164</v>
      </c>
      <c r="W188">
        <v>1.2480309143485999E-2</v>
      </c>
      <c r="X188">
        <v>11513.3</v>
      </c>
      <c r="Y188">
        <v>429.66</v>
      </c>
      <c r="Z188">
        <v>83766.224316901702</v>
      </c>
      <c r="AA188">
        <v>16.893095768374199</v>
      </c>
      <c r="AB188">
        <v>16.398998398733902</v>
      </c>
      <c r="AC188">
        <v>51</v>
      </c>
      <c r="AD188">
        <v>138.15673827450999</v>
      </c>
      <c r="AE188" t="s">
        <v>943</v>
      </c>
      <c r="AF188">
        <v>0.124359282109926</v>
      </c>
      <c r="AG188">
        <v>0.128561278021709</v>
      </c>
      <c r="AH188">
        <v>0.26976014928241299</v>
      </c>
      <c r="AI188">
        <v>150.47941459598701</v>
      </c>
      <c r="AJ188">
        <v>6.3010814060853901</v>
      </c>
      <c r="AK188">
        <v>1.3503942931894199</v>
      </c>
      <c r="AL188">
        <v>3.24159393252895</v>
      </c>
      <c r="AM188">
        <v>0.5</v>
      </c>
      <c r="AN188">
        <v>0.86996151438015601</v>
      </c>
      <c r="AO188">
        <v>33</v>
      </c>
      <c r="AP188">
        <v>8.16443048815301E-2</v>
      </c>
      <c r="AQ188">
        <v>102.94</v>
      </c>
      <c r="AR188">
        <v>3.85386617446746</v>
      </c>
      <c r="AS188">
        <v>1012077.03</v>
      </c>
      <c r="AT188">
        <v>0.34069400234222302</v>
      </c>
      <c r="AU188">
        <v>93939199.650000006</v>
      </c>
    </row>
    <row r="189" spans="1:47" ht="15" x14ac:dyDescent="0.25">
      <c r="A189" t="s">
        <v>1148</v>
      </c>
      <c r="B189" t="s">
        <v>761</v>
      </c>
      <c r="C189" t="s">
        <v>118</v>
      </c>
      <c r="D189" t="s">
        <v>963</v>
      </c>
      <c r="E189">
        <v>90.866</v>
      </c>
      <c r="F189">
        <v>-1.21</v>
      </c>
      <c r="G189" s="129">
        <v>-877715</v>
      </c>
      <c r="H189">
        <v>0.88922346830495103</v>
      </c>
      <c r="I189">
        <v>-877715</v>
      </c>
      <c r="J189">
        <v>0</v>
      </c>
      <c r="K189">
        <v>0.67212486227647095</v>
      </c>
      <c r="L189" s="130">
        <v>279577.97830000002</v>
      </c>
      <c r="M189" s="129">
        <v>33453</v>
      </c>
      <c r="N189">
        <v>0</v>
      </c>
      <c r="O189">
        <v>13.860223</v>
      </c>
      <c r="P189">
        <v>0</v>
      </c>
      <c r="Q189">
        <v>67.345849999999999</v>
      </c>
      <c r="R189">
        <v>15947.1</v>
      </c>
      <c r="S189">
        <v>903.71066299999995</v>
      </c>
      <c r="T189">
        <v>1131.7385577447001</v>
      </c>
      <c r="U189">
        <v>0.44554128161260798</v>
      </c>
      <c r="V189">
        <v>0.2040788568188</v>
      </c>
      <c r="W189">
        <v>0</v>
      </c>
      <c r="X189">
        <v>12734</v>
      </c>
      <c r="Y189">
        <v>68.180000000000007</v>
      </c>
      <c r="Z189">
        <v>59620.137870343198</v>
      </c>
      <c r="AA189">
        <v>15.9861111111111</v>
      </c>
      <c r="AB189">
        <v>13.254776518040501</v>
      </c>
      <c r="AC189">
        <v>9.51</v>
      </c>
      <c r="AD189">
        <v>95.027409358569898</v>
      </c>
      <c r="AE189">
        <v>0.2152</v>
      </c>
      <c r="AF189">
        <v>0.12892041801173601</v>
      </c>
      <c r="AG189">
        <v>0.19711217551101801</v>
      </c>
      <c r="AH189">
        <v>0.32992956906028198</v>
      </c>
      <c r="AI189">
        <v>209.276052328709</v>
      </c>
      <c r="AJ189">
        <v>8.0917950561797696</v>
      </c>
      <c r="AK189">
        <v>1.3303509847984101</v>
      </c>
      <c r="AL189">
        <v>4.6548913681427599</v>
      </c>
      <c r="AM189">
        <v>0</v>
      </c>
      <c r="AN189">
        <v>1.41614565209889</v>
      </c>
      <c r="AO189">
        <v>136</v>
      </c>
      <c r="AP189">
        <v>2.3032629558541299E-2</v>
      </c>
      <c r="AQ189">
        <v>3.79</v>
      </c>
      <c r="AR189">
        <v>3.3556738436581601</v>
      </c>
      <c r="AS189">
        <v>8837.2099999999591</v>
      </c>
      <c r="AT189">
        <v>0.65740067515392397</v>
      </c>
      <c r="AU189">
        <v>14411578.41</v>
      </c>
    </row>
    <row r="190" spans="1:47" ht="15" x14ac:dyDescent="0.25">
      <c r="A190" t="s">
        <v>1149</v>
      </c>
      <c r="B190" t="s">
        <v>702</v>
      </c>
      <c r="C190" t="s">
        <v>288</v>
      </c>
      <c r="D190" t="s">
        <v>963</v>
      </c>
      <c r="E190">
        <v>106.82899999999999</v>
      </c>
      <c r="F190">
        <v>0.56999999999999995</v>
      </c>
      <c r="G190" s="129">
        <v>772300</v>
      </c>
      <c r="H190">
        <v>0.96027401870279105</v>
      </c>
      <c r="I190">
        <v>783374</v>
      </c>
      <c r="J190">
        <v>0</v>
      </c>
      <c r="K190">
        <v>0.75361468194422399</v>
      </c>
      <c r="L190" s="130">
        <v>172099.94579999999</v>
      </c>
      <c r="M190" s="129">
        <v>48185</v>
      </c>
      <c r="N190">
        <v>9</v>
      </c>
      <c r="O190">
        <v>2.3315220000000001</v>
      </c>
      <c r="P190">
        <v>0</v>
      </c>
      <c r="Q190">
        <v>-14.486948</v>
      </c>
      <c r="R190">
        <v>15906.2</v>
      </c>
      <c r="S190">
        <v>671.08874500000002</v>
      </c>
      <c r="T190">
        <v>744.16383404605597</v>
      </c>
      <c r="U190">
        <v>4.629312774423E-2</v>
      </c>
      <c r="V190">
        <v>0.10981871555601801</v>
      </c>
      <c r="W190">
        <v>0</v>
      </c>
      <c r="X190">
        <v>14344.2</v>
      </c>
      <c r="Y190">
        <v>47.06</v>
      </c>
      <c r="Z190">
        <v>74439.655758605993</v>
      </c>
      <c r="AA190">
        <v>18.867924528301899</v>
      </c>
      <c r="AB190">
        <v>14.2602793242669</v>
      </c>
      <c r="AC190">
        <v>5</v>
      </c>
      <c r="AD190">
        <v>134.217749</v>
      </c>
      <c r="AE190">
        <v>0.1898</v>
      </c>
      <c r="AF190">
        <v>0.102032998825566</v>
      </c>
      <c r="AG190">
        <v>0.22086964574964599</v>
      </c>
      <c r="AH190">
        <v>0.32864092966686898</v>
      </c>
      <c r="AI190">
        <v>264.85468773582198</v>
      </c>
      <c r="AJ190">
        <v>6.8643877889738398</v>
      </c>
      <c r="AK190">
        <v>0.83386911292273602</v>
      </c>
      <c r="AL190">
        <v>2.86603608621534</v>
      </c>
      <c r="AM190">
        <v>2.4</v>
      </c>
      <c r="AN190">
        <v>1.0145223334740501</v>
      </c>
      <c r="AO190">
        <v>45</v>
      </c>
      <c r="AP190">
        <v>5.1546391752577301E-3</v>
      </c>
      <c r="AQ190">
        <v>8.3800000000000008</v>
      </c>
      <c r="AR190">
        <v>4.7956325977870602</v>
      </c>
      <c r="AS190">
        <v>-24098.43</v>
      </c>
      <c r="AT190">
        <v>0.78858588384031203</v>
      </c>
      <c r="AU190">
        <v>10674441.369999999</v>
      </c>
    </row>
    <row r="191" spans="1:47" ht="15" x14ac:dyDescent="0.25">
      <c r="A191" t="s">
        <v>1150</v>
      </c>
      <c r="B191" t="s">
        <v>609</v>
      </c>
      <c r="C191" t="s">
        <v>138</v>
      </c>
      <c r="D191" t="s">
        <v>963</v>
      </c>
      <c r="E191">
        <v>102.73</v>
      </c>
      <c r="F191">
        <v>-0.23</v>
      </c>
      <c r="G191" s="129">
        <v>1507741</v>
      </c>
      <c r="H191">
        <v>0.76023431163418498</v>
      </c>
      <c r="I191">
        <v>1538223</v>
      </c>
      <c r="J191">
        <v>0</v>
      </c>
      <c r="K191">
        <v>0.70011363815906702</v>
      </c>
      <c r="L191" s="130">
        <v>147251.6796</v>
      </c>
      <c r="M191" s="129">
        <v>42327.5</v>
      </c>
      <c r="N191">
        <v>22</v>
      </c>
      <c r="O191">
        <v>1.075145</v>
      </c>
      <c r="P191">
        <v>0</v>
      </c>
      <c r="Q191">
        <v>34.933709</v>
      </c>
      <c r="R191">
        <v>11949.9</v>
      </c>
      <c r="S191">
        <v>971.309211</v>
      </c>
      <c r="T191">
        <v>1067.51534818802</v>
      </c>
      <c r="U191">
        <v>9.66472663255738E-2</v>
      </c>
      <c r="V191">
        <v>8.7570198075677494E-2</v>
      </c>
      <c r="W191">
        <v>6.6253948043739899E-3</v>
      </c>
      <c r="X191">
        <v>10872.9</v>
      </c>
      <c r="Y191">
        <v>62.76</v>
      </c>
      <c r="Z191">
        <v>66809.268164435998</v>
      </c>
      <c r="AA191">
        <v>15.8857142857143</v>
      </c>
      <c r="AB191">
        <v>15.476564866156799</v>
      </c>
      <c r="AC191">
        <v>6</v>
      </c>
      <c r="AD191">
        <v>161.88486850000001</v>
      </c>
      <c r="AE191">
        <v>0.2024</v>
      </c>
      <c r="AF191">
        <v>0.105347609959203</v>
      </c>
      <c r="AG191">
        <v>0.16512221349777401</v>
      </c>
      <c r="AH191">
        <v>0.29916114776286401</v>
      </c>
      <c r="AI191">
        <v>233.27998688154099</v>
      </c>
      <c r="AJ191">
        <v>4.6479495734530198</v>
      </c>
      <c r="AK191">
        <v>0.74597942512147697</v>
      </c>
      <c r="AL191">
        <v>2.7937339741468001</v>
      </c>
      <c r="AM191">
        <v>0</v>
      </c>
      <c r="AN191">
        <v>1.54270372148519</v>
      </c>
      <c r="AO191">
        <v>61</v>
      </c>
      <c r="AP191">
        <v>0</v>
      </c>
      <c r="AQ191">
        <v>6.52</v>
      </c>
      <c r="AR191">
        <v>4.2639793600557301</v>
      </c>
      <c r="AS191">
        <v>-24848.180000000099</v>
      </c>
      <c r="AT191">
        <v>0.75541798238382496</v>
      </c>
      <c r="AU191">
        <v>11607035.050000001</v>
      </c>
    </row>
    <row r="192" spans="1:47" ht="15" x14ac:dyDescent="0.25">
      <c r="A192" t="s">
        <v>1151</v>
      </c>
      <c r="B192" t="s">
        <v>179</v>
      </c>
      <c r="C192" t="s">
        <v>180</v>
      </c>
      <c r="D192" t="s">
        <v>965</v>
      </c>
      <c r="E192">
        <v>68.947000000000003</v>
      </c>
      <c r="F192">
        <v>-3.89</v>
      </c>
      <c r="G192" s="129">
        <v>1886806</v>
      </c>
      <c r="H192">
        <v>0.65839794549819797</v>
      </c>
      <c r="I192">
        <v>2970002</v>
      </c>
      <c r="J192">
        <v>3.3225390626357202E-4</v>
      </c>
      <c r="K192">
        <v>0.72181157859259804</v>
      </c>
      <c r="L192" s="130">
        <v>90627.723100000003</v>
      </c>
      <c r="M192" s="129">
        <v>31155</v>
      </c>
      <c r="N192">
        <v>20</v>
      </c>
      <c r="O192">
        <v>149.20127099999999</v>
      </c>
      <c r="P192">
        <v>14.68</v>
      </c>
      <c r="Q192">
        <v>-322.68523299999998</v>
      </c>
      <c r="R192">
        <v>13745.5</v>
      </c>
      <c r="S192">
        <v>1797.131623</v>
      </c>
      <c r="T192">
        <v>2411.5424864040501</v>
      </c>
      <c r="U192">
        <v>0.69804562333941</v>
      </c>
      <c r="V192">
        <v>0.211863388928859</v>
      </c>
      <c r="W192">
        <v>1.7521994269642901E-2</v>
      </c>
      <c r="X192">
        <v>10243.4</v>
      </c>
      <c r="Y192">
        <v>130.15</v>
      </c>
      <c r="Z192">
        <v>53082.056242796803</v>
      </c>
      <c r="AA192">
        <v>11.8091603053435</v>
      </c>
      <c r="AB192">
        <v>13.8081569189397</v>
      </c>
      <c r="AC192">
        <v>16</v>
      </c>
      <c r="AD192">
        <v>112.3207264375</v>
      </c>
      <c r="AE192">
        <v>0.36699999999999999</v>
      </c>
      <c r="AF192">
        <v>0.11473265857571401</v>
      </c>
      <c r="AG192">
        <v>0.17445919567828799</v>
      </c>
      <c r="AH192">
        <v>0.293126867452628</v>
      </c>
      <c r="AI192">
        <v>136.49695818635101</v>
      </c>
      <c r="AJ192">
        <v>10.2081019392343</v>
      </c>
      <c r="AK192">
        <v>1.6340131592357201</v>
      </c>
      <c r="AL192">
        <v>4.0973424703326096</v>
      </c>
      <c r="AM192">
        <v>2.23</v>
      </c>
      <c r="AN192">
        <v>1.0266346551008301</v>
      </c>
      <c r="AO192">
        <v>22</v>
      </c>
      <c r="AP192">
        <v>3.8461538461538498E-2</v>
      </c>
      <c r="AQ192">
        <v>33.82</v>
      </c>
      <c r="AR192">
        <v>4.2098244427917901</v>
      </c>
      <c r="AS192">
        <v>-47099.340000000098</v>
      </c>
      <c r="AT192">
        <v>0.55293050112272701</v>
      </c>
      <c r="AU192">
        <v>24702444.41</v>
      </c>
    </row>
    <row r="193" spans="1:47" ht="15" x14ac:dyDescent="0.25">
      <c r="A193" t="s">
        <v>1152</v>
      </c>
      <c r="B193" t="s">
        <v>181</v>
      </c>
      <c r="C193" t="s">
        <v>182</v>
      </c>
      <c r="D193" t="s">
        <v>963</v>
      </c>
      <c r="E193">
        <v>85.364999999999995</v>
      </c>
      <c r="F193">
        <v>-0.8</v>
      </c>
      <c r="G193" s="129">
        <v>-2235050</v>
      </c>
      <c r="H193">
        <v>0.11357353796526</v>
      </c>
      <c r="I193">
        <v>-2235050</v>
      </c>
      <c r="J193">
        <v>1.91310851020568E-3</v>
      </c>
      <c r="K193">
        <v>0.84647945839917205</v>
      </c>
      <c r="L193" s="130">
        <v>194219.8671</v>
      </c>
      <c r="M193" s="129">
        <v>37917.5</v>
      </c>
      <c r="N193">
        <v>158</v>
      </c>
      <c r="O193">
        <v>146.255458</v>
      </c>
      <c r="P193">
        <v>14</v>
      </c>
      <c r="Q193">
        <v>12.035097</v>
      </c>
      <c r="R193">
        <v>15684</v>
      </c>
      <c r="S193">
        <v>2527.5827439999998</v>
      </c>
      <c r="T193">
        <v>3363.6074674353699</v>
      </c>
      <c r="U193">
        <v>0.51922838376522795</v>
      </c>
      <c r="V193">
        <v>0.22504861585651001</v>
      </c>
      <c r="W193">
        <v>1.48946676777914E-2</v>
      </c>
      <c r="X193">
        <v>11785.7</v>
      </c>
      <c r="Y193">
        <v>179.71</v>
      </c>
      <c r="Z193">
        <v>78055.772188525996</v>
      </c>
      <c r="AA193">
        <v>15.858536585365901</v>
      </c>
      <c r="AB193">
        <v>14.0647862890212</v>
      </c>
      <c r="AC193">
        <v>19</v>
      </c>
      <c r="AD193">
        <v>133.03067073684201</v>
      </c>
      <c r="AE193">
        <v>0.32900000000000001</v>
      </c>
      <c r="AF193">
        <v>0.101978062234441</v>
      </c>
      <c r="AG193">
        <v>0.194303548543836</v>
      </c>
      <c r="AH193">
        <v>0.30053539369349902</v>
      </c>
      <c r="AI193">
        <v>207.89309519039799</v>
      </c>
      <c r="AJ193">
        <v>6.0289618377557499</v>
      </c>
      <c r="AK193">
        <v>0.84556940778393297</v>
      </c>
      <c r="AL193">
        <v>3.6064505477984299</v>
      </c>
      <c r="AM193">
        <v>1.53</v>
      </c>
      <c r="AN193">
        <v>0.94313445681947305</v>
      </c>
      <c r="AO193">
        <v>24</v>
      </c>
      <c r="AP193">
        <v>4.5075125208681101E-2</v>
      </c>
      <c r="AQ193">
        <v>45</v>
      </c>
      <c r="AR193">
        <v>3.7336576032623698</v>
      </c>
      <c r="AS193">
        <v>-23913.5</v>
      </c>
      <c r="AT193">
        <v>0.47764564454111902</v>
      </c>
      <c r="AU193">
        <v>39642550.609999999</v>
      </c>
    </row>
    <row r="194" spans="1:47" ht="15" x14ac:dyDescent="0.25">
      <c r="A194" t="s">
        <v>1153</v>
      </c>
      <c r="B194" t="s">
        <v>630</v>
      </c>
      <c r="C194" t="s">
        <v>334</v>
      </c>
      <c r="D194" t="s">
        <v>967</v>
      </c>
      <c r="E194">
        <v>79.257999999999996</v>
      </c>
      <c r="F194">
        <v>-9.5399999999999991</v>
      </c>
      <c r="G194" s="129">
        <v>100000</v>
      </c>
      <c r="H194">
        <v>0.19284202475015999</v>
      </c>
      <c r="I194">
        <v>100000</v>
      </c>
      <c r="J194">
        <v>0</v>
      </c>
      <c r="K194">
        <v>0.78294060782758002</v>
      </c>
      <c r="L194" s="130">
        <v>246570.1391</v>
      </c>
      <c r="M194" s="129">
        <v>37104</v>
      </c>
      <c r="N194">
        <v>88</v>
      </c>
      <c r="O194">
        <v>67.525536000000002</v>
      </c>
      <c r="P194">
        <v>10.54386</v>
      </c>
      <c r="Q194">
        <v>-26.919051</v>
      </c>
      <c r="R194">
        <v>14960</v>
      </c>
      <c r="S194">
        <v>1815.7823980000001</v>
      </c>
      <c r="T194">
        <v>2346.7556743382602</v>
      </c>
      <c r="U194">
        <v>0.48278375810095298</v>
      </c>
      <c r="V194">
        <v>0.200629147744387</v>
      </c>
      <c r="W194">
        <v>5.7664343544319295E-4</v>
      </c>
      <c r="X194">
        <v>11575.2</v>
      </c>
      <c r="Y194">
        <v>147.5</v>
      </c>
      <c r="Z194">
        <v>58764.844067796599</v>
      </c>
      <c r="AA194">
        <v>11.9194630872483</v>
      </c>
      <c r="AB194">
        <v>12.310389138983099</v>
      </c>
      <c r="AC194">
        <v>19</v>
      </c>
      <c r="AD194">
        <v>95.567494631578995</v>
      </c>
      <c r="AE194">
        <v>0.1898</v>
      </c>
      <c r="AF194">
        <v>0.123084844775924</v>
      </c>
      <c r="AG194">
        <v>0.15402882204913801</v>
      </c>
      <c r="AH194">
        <v>0.27906547052184399</v>
      </c>
      <c r="AI194">
        <v>199.906112318201</v>
      </c>
      <c r="AJ194">
        <v>6.3681614442430297</v>
      </c>
      <c r="AK194">
        <v>1.6448315637517701</v>
      </c>
      <c r="AL194">
        <v>3.6049565272489801</v>
      </c>
      <c r="AM194">
        <v>3.5</v>
      </c>
      <c r="AN194">
        <v>1.41571093422622</v>
      </c>
      <c r="AO194">
        <v>191</v>
      </c>
      <c r="AP194">
        <v>5.4102795311091103E-3</v>
      </c>
      <c r="AQ194">
        <v>5.68</v>
      </c>
      <c r="AR194">
        <v>3.8149860007462602</v>
      </c>
      <c r="AS194">
        <v>-230884.61</v>
      </c>
      <c r="AT194">
        <v>0.58389277448113197</v>
      </c>
      <c r="AU194">
        <v>27164155.23</v>
      </c>
    </row>
    <row r="195" spans="1:47" ht="15" x14ac:dyDescent="0.25">
      <c r="A195" t="s">
        <v>1154</v>
      </c>
      <c r="B195" t="s">
        <v>465</v>
      </c>
      <c r="C195" t="s">
        <v>195</v>
      </c>
      <c r="D195" t="s">
        <v>965</v>
      </c>
      <c r="E195">
        <v>94.35</v>
      </c>
      <c r="F195">
        <v>-4.0199999999999996</v>
      </c>
      <c r="G195" s="129">
        <v>7665</v>
      </c>
      <c r="H195">
        <v>0.89834689690527403</v>
      </c>
      <c r="I195">
        <v>7665</v>
      </c>
      <c r="J195">
        <v>0</v>
      </c>
      <c r="K195">
        <v>0.72263311195815405</v>
      </c>
      <c r="L195" s="130">
        <v>188504.57339999999</v>
      </c>
      <c r="M195" s="129">
        <v>38945</v>
      </c>
      <c r="N195">
        <v>77</v>
      </c>
      <c r="O195">
        <v>10.208826999999999</v>
      </c>
      <c r="P195">
        <v>0</v>
      </c>
      <c r="Q195">
        <v>47.086708000000002</v>
      </c>
      <c r="R195">
        <v>16536.5</v>
      </c>
      <c r="S195">
        <v>459.57738799999998</v>
      </c>
      <c r="T195">
        <v>517.74056355721996</v>
      </c>
      <c r="U195">
        <v>0.182195837276485</v>
      </c>
      <c r="V195">
        <v>0.11984471916620899</v>
      </c>
      <c r="W195">
        <v>3.2638681518421401E-3</v>
      </c>
      <c r="X195">
        <v>14678.8</v>
      </c>
      <c r="Y195">
        <v>37.24</v>
      </c>
      <c r="Z195">
        <v>67114.422126745398</v>
      </c>
      <c r="AA195">
        <v>16.75</v>
      </c>
      <c r="AB195">
        <v>12.340961009667</v>
      </c>
      <c r="AC195">
        <v>6.75</v>
      </c>
      <c r="AD195">
        <v>68.085538962963</v>
      </c>
      <c r="AE195">
        <v>0.37959999999999999</v>
      </c>
      <c r="AF195">
        <v>0.113254962825884</v>
      </c>
      <c r="AG195">
        <v>0.147913708867629</v>
      </c>
      <c r="AH195">
        <v>0.26573952279198998</v>
      </c>
      <c r="AI195">
        <v>276.94356450800802</v>
      </c>
      <c r="AJ195">
        <v>6.3268203996008703</v>
      </c>
      <c r="AK195">
        <v>1.2264005279822701</v>
      </c>
      <c r="AL195">
        <v>3.1269663804143701</v>
      </c>
      <c r="AM195">
        <v>1.5</v>
      </c>
      <c r="AN195">
        <v>1.230631827114</v>
      </c>
      <c r="AO195">
        <v>63</v>
      </c>
      <c r="AP195">
        <v>0</v>
      </c>
      <c r="AQ195">
        <v>4.32</v>
      </c>
      <c r="AR195">
        <v>4.8592360645593802</v>
      </c>
      <c r="AS195">
        <v>-5072.1200000000199</v>
      </c>
      <c r="AT195">
        <v>0.40797143057970597</v>
      </c>
      <c r="AU195">
        <v>7599807.0999999996</v>
      </c>
    </row>
    <row r="196" spans="1:47" ht="15" x14ac:dyDescent="0.25">
      <c r="A196" t="s">
        <v>1155</v>
      </c>
      <c r="B196" t="s">
        <v>549</v>
      </c>
      <c r="C196" t="s">
        <v>243</v>
      </c>
      <c r="D196" t="s">
        <v>963</v>
      </c>
      <c r="E196">
        <v>93.069000000000003</v>
      </c>
      <c r="F196">
        <v>1.42</v>
      </c>
      <c r="G196" s="129">
        <v>486771</v>
      </c>
      <c r="H196">
        <v>0.79527395260705702</v>
      </c>
      <c r="I196">
        <v>486771</v>
      </c>
      <c r="J196">
        <v>4.3517396774862297E-3</v>
      </c>
      <c r="K196">
        <v>0.75869475598158997</v>
      </c>
      <c r="L196" s="130">
        <v>171819.9436</v>
      </c>
      <c r="M196" s="129">
        <v>38273.5</v>
      </c>
      <c r="N196">
        <v>61</v>
      </c>
      <c r="O196">
        <v>29.391127000000001</v>
      </c>
      <c r="P196">
        <v>0</v>
      </c>
      <c r="Q196">
        <v>123.326787</v>
      </c>
      <c r="R196">
        <v>12610.8</v>
      </c>
      <c r="S196">
        <v>1132.6898369999999</v>
      </c>
      <c r="T196">
        <v>1399.79783037172</v>
      </c>
      <c r="U196">
        <v>0.26960831643799799</v>
      </c>
      <c r="V196">
        <v>0.19183466903482099</v>
      </c>
      <c r="W196">
        <v>8.8285421775175703E-4</v>
      </c>
      <c r="X196">
        <v>10204.5</v>
      </c>
      <c r="Y196">
        <v>76</v>
      </c>
      <c r="Z196">
        <v>57284.671052631602</v>
      </c>
      <c r="AA196">
        <v>13.1315789473684</v>
      </c>
      <c r="AB196">
        <v>14.9038136447368</v>
      </c>
      <c r="AC196">
        <v>7</v>
      </c>
      <c r="AD196">
        <v>161.812833857143</v>
      </c>
      <c r="AE196">
        <v>0.46820000000000001</v>
      </c>
      <c r="AF196">
        <v>0.102278969950594</v>
      </c>
      <c r="AG196">
        <v>0.172819632256141</v>
      </c>
      <c r="AH196">
        <v>0.28168423875771298</v>
      </c>
      <c r="AI196">
        <v>197.626033789513</v>
      </c>
      <c r="AJ196">
        <v>7.2733659743845198</v>
      </c>
      <c r="AK196">
        <v>1.03299469731828</v>
      </c>
      <c r="AL196">
        <v>3.4355213559140299</v>
      </c>
      <c r="AM196">
        <v>2.5</v>
      </c>
      <c r="AN196">
        <v>1.6070634523535701</v>
      </c>
      <c r="AO196">
        <v>83</v>
      </c>
      <c r="AP196">
        <v>0</v>
      </c>
      <c r="AQ196">
        <v>6.35</v>
      </c>
      <c r="AR196">
        <v>3.8238932270794699</v>
      </c>
      <c r="AS196">
        <v>-40476.6</v>
      </c>
      <c r="AT196">
        <v>0.439970399416588</v>
      </c>
      <c r="AU196">
        <v>14284180.77</v>
      </c>
    </row>
    <row r="197" spans="1:47" ht="15" x14ac:dyDescent="0.25">
      <c r="A197" t="s">
        <v>1156</v>
      </c>
      <c r="B197" t="s">
        <v>183</v>
      </c>
      <c r="C197" t="s">
        <v>184</v>
      </c>
      <c r="D197" t="s">
        <v>963</v>
      </c>
      <c r="E197">
        <v>72.754000000000005</v>
      </c>
      <c r="F197">
        <v>1.23</v>
      </c>
      <c r="G197" s="129">
        <v>799498</v>
      </c>
      <c r="H197">
        <v>0.141775835452391</v>
      </c>
      <c r="I197">
        <v>527286</v>
      </c>
      <c r="J197">
        <v>0</v>
      </c>
      <c r="K197">
        <v>0.73485360597823002</v>
      </c>
      <c r="L197" s="130">
        <v>190629.71280000001</v>
      </c>
      <c r="M197" s="129">
        <v>34353</v>
      </c>
      <c r="N197">
        <v>106</v>
      </c>
      <c r="O197">
        <v>165.44706300000001</v>
      </c>
      <c r="P197">
        <v>37.28</v>
      </c>
      <c r="Q197">
        <v>-357.26275900000002</v>
      </c>
      <c r="R197">
        <v>14427.6</v>
      </c>
      <c r="S197">
        <v>3234.9878079999999</v>
      </c>
      <c r="T197">
        <v>4210.2160546156601</v>
      </c>
      <c r="U197">
        <v>0.74340543109706803</v>
      </c>
      <c r="V197">
        <v>0.15978462104918101</v>
      </c>
      <c r="W197">
        <v>1.8196718656690501E-2</v>
      </c>
      <c r="X197">
        <v>11085.7</v>
      </c>
      <c r="Y197">
        <v>218.9</v>
      </c>
      <c r="Z197">
        <v>64006.841571493802</v>
      </c>
      <c r="AA197">
        <v>16.074235807860301</v>
      </c>
      <c r="AB197">
        <v>14.7783819460941</v>
      </c>
      <c r="AC197">
        <v>38</v>
      </c>
      <c r="AD197">
        <v>85.1312581052632</v>
      </c>
      <c r="AE197">
        <v>0.39229999999999998</v>
      </c>
      <c r="AF197">
        <v>0.118590200462212</v>
      </c>
      <c r="AG197">
        <v>0.15234939472438</v>
      </c>
      <c r="AH197">
        <v>0.27351443398605002</v>
      </c>
      <c r="AI197">
        <v>170.66834027462301</v>
      </c>
      <c r="AJ197">
        <v>8.3083716650667405</v>
      </c>
      <c r="AK197">
        <v>1.6141482494430499</v>
      </c>
      <c r="AL197">
        <v>4.0327636702831002</v>
      </c>
      <c r="AM197">
        <v>1.35</v>
      </c>
      <c r="AN197">
        <v>1.0702891600083899</v>
      </c>
      <c r="AO197">
        <v>143</v>
      </c>
      <c r="AP197">
        <v>6.2699936020473496E-2</v>
      </c>
      <c r="AQ197">
        <v>10.31</v>
      </c>
      <c r="AR197">
        <v>3.1137429196354001</v>
      </c>
      <c r="AS197">
        <v>582265.59</v>
      </c>
      <c r="AT197">
        <v>0.63210610886962404</v>
      </c>
      <c r="AU197">
        <v>46673055.93</v>
      </c>
    </row>
    <row r="198" spans="1:47" ht="15" x14ac:dyDescent="0.25">
      <c r="A198" t="s">
        <v>1157</v>
      </c>
      <c r="B198" t="s">
        <v>762</v>
      </c>
      <c r="C198" t="s">
        <v>118</v>
      </c>
      <c r="D198" t="s">
        <v>965</v>
      </c>
      <c r="E198">
        <v>80.686000000000007</v>
      </c>
      <c r="F198">
        <v>-3.12</v>
      </c>
      <c r="G198" s="129">
        <v>175045</v>
      </c>
      <c r="H198">
        <v>0.56750958849882605</v>
      </c>
      <c r="I198">
        <v>369139</v>
      </c>
      <c r="J198">
        <v>0</v>
      </c>
      <c r="K198">
        <v>0.71981141035956198</v>
      </c>
      <c r="L198" s="130">
        <v>148085.606</v>
      </c>
      <c r="M198" s="129">
        <v>36124</v>
      </c>
      <c r="N198">
        <v>0</v>
      </c>
      <c r="O198">
        <v>7.4915659999999997</v>
      </c>
      <c r="P198">
        <v>2</v>
      </c>
      <c r="Q198">
        <v>-15.505972</v>
      </c>
      <c r="R198">
        <v>16578.8</v>
      </c>
      <c r="S198">
        <v>520.658816</v>
      </c>
      <c r="T198">
        <v>662.348103183175</v>
      </c>
      <c r="U198">
        <v>0.30987554237437498</v>
      </c>
      <c r="V198">
        <v>0.23747615367373301</v>
      </c>
      <c r="W198">
        <v>0</v>
      </c>
      <c r="X198">
        <v>13032.2</v>
      </c>
      <c r="Y198">
        <v>38.5</v>
      </c>
      <c r="Z198">
        <v>54212.259740259702</v>
      </c>
      <c r="AA198">
        <v>16.170731707317099</v>
      </c>
      <c r="AB198">
        <v>13.5236056103896</v>
      </c>
      <c r="AC198">
        <v>4.25</v>
      </c>
      <c r="AD198">
        <v>122.50795670588199</v>
      </c>
      <c r="AE198">
        <v>0.31630000000000003</v>
      </c>
      <c r="AF198">
        <v>0.112441899505088</v>
      </c>
      <c r="AG198">
        <v>0.19569307583477399</v>
      </c>
      <c r="AH198">
        <v>0.31018765778589702</v>
      </c>
      <c r="AI198">
        <v>322.72189548404799</v>
      </c>
      <c r="AJ198">
        <v>8.06322077272835</v>
      </c>
      <c r="AK198">
        <v>1.71558561668293</v>
      </c>
      <c r="AL198">
        <v>2.9321205394339001</v>
      </c>
      <c r="AM198">
        <v>0.5</v>
      </c>
      <c r="AN198">
        <v>1.4399260314696001</v>
      </c>
      <c r="AO198">
        <v>163</v>
      </c>
      <c r="AP198">
        <v>0</v>
      </c>
      <c r="AQ198">
        <v>2.09</v>
      </c>
      <c r="AR198">
        <v>3.0682650127410001</v>
      </c>
      <c r="AS198">
        <v>12438.34</v>
      </c>
      <c r="AT198">
        <v>0.51227831744276497</v>
      </c>
      <c r="AU198">
        <v>8631880.2899999991</v>
      </c>
    </row>
    <row r="199" spans="1:47" ht="15" x14ac:dyDescent="0.25">
      <c r="A199" t="s">
        <v>1158</v>
      </c>
      <c r="B199" t="s">
        <v>488</v>
      </c>
      <c r="C199" t="s">
        <v>121</v>
      </c>
      <c r="D199" t="s">
        <v>963</v>
      </c>
      <c r="E199">
        <v>85.994</v>
      </c>
      <c r="F199">
        <v>0.13</v>
      </c>
      <c r="G199" s="129">
        <v>10629492</v>
      </c>
      <c r="H199">
        <v>0.226480102942548</v>
      </c>
      <c r="I199">
        <v>5164191</v>
      </c>
      <c r="J199">
        <v>1.6708866496222701E-2</v>
      </c>
      <c r="K199">
        <v>0.74939499871943105</v>
      </c>
      <c r="L199" s="130">
        <v>241343.77429999999</v>
      </c>
      <c r="M199" s="129">
        <v>54100</v>
      </c>
      <c r="N199">
        <v>206</v>
      </c>
      <c r="O199">
        <v>186.99741499999999</v>
      </c>
      <c r="P199">
        <v>1</v>
      </c>
      <c r="Q199">
        <v>-18.394822999999999</v>
      </c>
      <c r="R199">
        <v>14447.8</v>
      </c>
      <c r="S199">
        <v>7973.0483830000003</v>
      </c>
      <c r="T199">
        <v>10192.7332699692</v>
      </c>
      <c r="U199">
        <v>0.30998783266759</v>
      </c>
      <c r="V199">
        <v>0.16598041394326299</v>
      </c>
      <c r="W199">
        <v>6.4450772190930497E-2</v>
      </c>
      <c r="X199">
        <v>11301.5</v>
      </c>
      <c r="Y199">
        <v>456.32</v>
      </c>
      <c r="Z199">
        <v>75717.846598877994</v>
      </c>
      <c r="AA199">
        <v>12.806584362139899</v>
      </c>
      <c r="AB199">
        <v>17.4724938267006</v>
      </c>
      <c r="AC199">
        <v>66.95</v>
      </c>
      <c r="AD199">
        <v>119.08959496639299</v>
      </c>
      <c r="AE199" t="s">
        <v>943</v>
      </c>
      <c r="AF199">
        <v>0.12808877153780901</v>
      </c>
      <c r="AG199">
        <v>0.11908240401058499</v>
      </c>
      <c r="AH199">
        <v>0.25171620182548299</v>
      </c>
      <c r="AI199">
        <v>150.00109651284899</v>
      </c>
      <c r="AJ199">
        <v>4.3049354914771802</v>
      </c>
      <c r="AK199">
        <v>1.39487423555519</v>
      </c>
      <c r="AL199">
        <v>3.3424230789169602</v>
      </c>
      <c r="AM199">
        <v>3.66</v>
      </c>
      <c r="AN199">
        <v>0.76988201742412299</v>
      </c>
      <c r="AO199">
        <v>28</v>
      </c>
      <c r="AP199">
        <v>0.109293504030346</v>
      </c>
      <c r="AQ199">
        <v>135.68</v>
      </c>
      <c r="AR199">
        <v>3.6840806626028999</v>
      </c>
      <c r="AS199">
        <v>406954.16</v>
      </c>
      <c r="AT199">
        <v>0.498276586632038</v>
      </c>
      <c r="AU199">
        <v>115192966.75</v>
      </c>
    </row>
    <row r="200" spans="1:47" ht="15" x14ac:dyDescent="0.25">
      <c r="A200" t="s">
        <v>1159</v>
      </c>
      <c r="B200" t="s">
        <v>185</v>
      </c>
      <c r="C200" t="s">
        <v>131</v>
      </c>
      <c r="D200" t="s">
        <v>965</v>
      </c>
      <c r="E200">
        <v>77.671999999999997</v>
      </c>
      <c r="F200">
        <v>-5.09</v>
      </c>
      <c r="G200" s="129">
        <v>2243159</v>
      </c>
      <c r="H200">
        <v>0.351201379829781</v>
      </c>
      <c r="I200">
        <v>2243159</v>
      </c>
      <c r="J200">
        <v>0</v>
      </c>
      <c r="K200">
        <v>0.61684037771096001</v>
      </c>
      <c r="L200" s="130">
        <v>102596.8578</v>
      </c>
      <c r="M200" t="s">
        <v>943</v>
      </c>
      <c r="N200">
        <v>56</v>
      </c>
      <c r="O200">
        <v>153.69673800000001</v>
      </c>
      <c r="P200">
        <v>7</v>
      </c>
      <c r="Q200">
        <v>-75.749399999999994</v>
      </c>
      <c r="R200">
        <v>14224.4</v>
      </c>
      <c r="S200">
        <v>1598.4832269999999</v>
      </c>
      <c r="T200">
        <v>2188.3624406662502</v>
      </c>
      <c r="U200">
        <v>0</v>
      </c>
      <c r="V200">
        <v>0</v>
      </c>
      <c r="W200">
        <v>0</v>
      </c>
      <c r="X200">
        <v>10390.200000000001</v>
      </c>
      <c r="Y200">
        <v>113.77</v>
      </c>
      <c r="Z200">
        <v>62009.967478245599</v>
      </c>
      <c r="AA200">
        <v>13.7478991596639</v>
      </c>
      <c r="AB200">
        <v>14.0501294453722</v>
      </c>
      <c r="AC200">
        <v>17.5</v>
      </c>
      <c r="AD200">
        <v>91.341898685714298</v>
      </c>
      <c r="AE200">
        <v>0.27839999999999998</v>
      </c>
      <c r="AF200">
        <v>0.113405021810132</v>
      </c>
      <c r="AG200">
        <v>0.20199593843584901</v>
      </c>
      <c r="AH200">
        <v>0.31933554116262303</v>
      </c>
      <c r="AI200">
        <v>218.95756807963099</v>
      </c>
      <c r="AJ200">
        <v>5.9139983428571403</v>
      </c>
      <c r="AK200">
        <v>1.8420789142857099</v>
      </c>
      <c r="AL200">
        <v>2.8462104857142898</v>
      </c>
      <c r="AM200">
        <v>0.5</v>
      </c>
      <c r="AN200">
        <v>1.2043522933656801</v>
      </c>
      <c r="AO200">
        <v>29</v>
      </c>
      <c r="AP200">
        <v>3.2670454545454503E-2</v>
      </c>
      <c r="AQ200">
        <v>22.52</v>
      </c>
      <c r="AR200">
        <v>3.9943539317925598</v>
      </c>
      <c r="AS200">
        <v>10735.25</v>
      </c>
      <c r="AT200">
        <v>0.61162842453634203</v>
      </c>
      <c r="AU200">
        <v>22737485.219999999</v>
      </c>
    </row>
    <row r="201" spans="1:47" ht="15" x14ac:dyDescent="0.25">
      <c r="A201" t="s">
        <v>1160</v>
      </c>
      <c r="B201" t="s">
        <v>785</v>
      </c>
      <c r="C201" t="s">
        <v>187</v>
      </c>
      <c r="D201" t="s">
        <v>967</v>
      </c>
      <c r="E201">
        <v>74.268000000000001</v>
      </c>
      <c r="F201">
        <v>-7.85</v>
      </c>
      <c r="G201" s="129">
        <v>145405</v>
      </c>
      <c r="H201">
        <v>1.12427735667553E-7</v>
      </c>
      <c r="I201">
        <v>-9612041</v>
      </c>
      <c r="J201">
        <v>1.42122523971186E-2</v>
      </c>
      <c r="K201">
        <v>0.76562759579245898</v>
      </c>
      <c r="L201" s="130">
        <v>252671.19680000001</v>
      </c>
      <c r="M201" s="129">
        <v>33111</v>
      </c>
      <c r="N201">
        <v>164</v>
      </c>
      <c r="O201">
        <v>36.281323999999998</v>
      </c>
      <c r="P201">
        <v>5.9886210000000002</v>
      </c>
      <c r="Q201">
        <v>-3.5018869999999498</v>
      </c>
      <c r="R201">
        <v>15523.2</v>
      </c>
      <c r="S201">
        <v>2140.494866</v>
      </c>
      <c r="T201">
        <v>2995.0587931159998</v>
      </c>
      <c r="U201">
        <v>1</v>
      </c>
      <c r="V201">
        <v>0.19298483428364399</v>
      </c>
      <c r="W201">
        <v>0</v>
      </c>
      <c r="X201">
        <v>11094.1</v>
      </c>
      <c r="Y201">
        <v>152.44999999999999</v>
      </c>
      <c r="Z201">
        <v>56829.1439816333</v>
      </c>
      <c r="AA201">
        <v>13.364705882352901</v>
      </c>
      <c r="AB201">
        <v>14.040635395211501</v>
      </c>
      <c r="AC201">
        <v>15.7</v>
      </c>
      <c r="AD201">
        <v>136.337252611465</v>
      </c>
      <c r="AE201">
        <v>0.25309999999999999</v>
      </c>
      <c r="AF201">
        <v>0.104242893399629</v>
      </c>
      <c r="AG201">
        <v>0.18975801661962799</v>
      </c>
      <c r="AH201">
        <v>0.29621346695666601</v>
      </c>
      <c r="AI201">
        <v>184.03220968061899</v>
      </c>
      <c r="AJ201">
        <v>9.9742938160032502</v>
      </c>
      <c r="AK201">
        <v>1.8641897847278599</v>
      </c>
      <c r="AL201">
        <v>3.7491558692120202</v>
      </c>
      <c r="AM201">
        <v>1</v>
      </c>
      <c r="AN201">
        <v>1.43227248723483</v>
      </c>
      <c r="AO201">
        <v>382</v>
      </c>
      <c r="AP201">
        <v>0</v>
      </c>
      <c r="AQ201">
        <v>3.27</v>
      </c>
      <c r="AR201">
        <v>3.1118043819471</v>
      </c>
      <c r="AS201">
        <v>50848.24</v>
      </c>
      <c r="AT201">
        <v>0.68018019820946496</v>
      </c>
      <c r="AU201">
        <v>33227415.440000001</v>
      </c>
    </row>
    <row r="202" spans="1:47" ht="15" x14ac:dyDescent="0.25">
      <c r="A202" t="s">
        <v>1161</v>
      </c>
      <c r="B202" t="s">
        <v>186</v>
      </c>
      <c r="C202" t="s">
        <v>187</v>
      </c>
      <c r="D202" t="s">
        <v>967</v>
      </c>
      <c r="E202">
        <v>73.477000000000004</v>
      </c>
      <c r="F202">
        <v>-10.41</v>
      </c>
      <c r="G202" s="129">
        <v>1091511</v>
      </c>
      <c r="H202">
        <v>0.34119706528334898</v>
      </c>
      <c r="I202">
        <v>1091511</v>
      </c>
      <c r="J202">
        <v>0</v>
      </c>
      <c r="K202">
        <v>0.71334282771097102</v>
      </c>
      <c r="L202" s="130">
        <v>147137.7849</v>
      </c>
      <c r="M202" s="129">
        <v>32735.5</v>
      </c>
      <c r="N202">
        <v>73</v>
      </c>
      <c r="O202">
        <v>57.307181999999997</v>
      </c>
      <c r="P202">
        <v>2</v>
      </c>
      <c r="Q202">
        <v>-55.698528000000003</v>
      </c>
      <c r="R202">
        <v>13099.7</v>
      </c>
      <c r="S202">
        <v>1889.904221</v>
      </c>
      <c r="T202">
        <v>2336.9868741519199</v>
      </c>
      <c r="U202">
        <v>0.53692823357104902</v>
      </c>
      <c r="V202">
        <v>0.158990999999465</v>
      </c>
      <c r="W202">
        <v>1.8626351329790499E-3</v>
      </c>
      <c r="X202">
        <v>10593.6</v>
      </c>
      <c r="Y202">
        <v>114.57</v>
      </c>
      <c r="Z202">
        <v>55950.274941084099</v>
      </c>
      <c r="AA202">
        <v>15.0833333333333</v>
      </c>
      <c r="AB202">
        <v>16.495629056472001</v>
      </c>
      <c r="AC202">
        <v>15.66</v>
      </c>
      <c r="AD202">
        <v>120.68353901660301</v>
      </c>
      <c r="AE202">
        <v>0.25309999999999999</v>
      </c>
      <c r="AF202">
        <v>9.7190427093630502E-2</v>
      </c>
      <c r="AG202">
        <v>0.18636588237837501</v>
      </c>
      <c r="AH202">
        <v>0.28567242519358199</v>
      </c>
      <c r="AI202">
        <v>186.230072449793</v>
      </c>
      <c r="AJ202">
        <v>16.0684118798603</v>
      </c>
      <c r="AK202">
        <v>2.0235531613236799</v>
      </c>
      <c r="AL202">
        <v>3.62736470648403</v>
      </c>
      <c r="AM202">
        <v>1.5</v>
      </c>
      <c r="AN202">
        <v>1.336074457417</v>
      </c>
      <c r="AO202">
        <v>100</v>
      </c>
      <c r="AP202">
        <v>5.0691244239631297E-2</v>
      </c>
      <c r="AQ202">
        <v>8.18</v>
      </c>
      <c r="AR202">
        <v>3.21107124639942</v>
      </c>
      <c r="AS202">
        <v>222078.83</v>
      </c>
      <c r="AT202">
        <v>0.45832422578037602</v>
      </c>
      <c r="AU202">
        <v>24757167.809999999</v>
      </c>
    </row>
    <row r="203" spans="1:47" ht="15" x14ac:dyDescent="0.25">
      <c r="A203" t="s">
        <v>1162</v>
      </c>
      <c r="B203" t="s">
        <v>745</v>
      </c>
      <c r="C203" t="s">
        <v>148</v>
      </c>
      <c r="D203" t="s">
        <v>965</v>
      </c>
      <c r="E203">
        <v>92.233999999999995</v>
      </c>
      <c r="F203">
        <v>-3.15</v>
      </c>
      <c r="G203" s="129">
        <v>2644574</v>
      </c>
      <c r="H203">
        <v>1.0369169387986401</v>
      </c>
      <c r="I203">
        <v>2644574</v>
      </c>
      <c r="J203">
        <v>0</v>
      </c>
      <c r="K203">
        <v>0.64514587003453705</v>
      </c>
      <c r="L203" s="130">
        <v>273810.20640000002</v>
      </c>
      <c r="M203" s="129">
        <v>39288.5</v>
      </c>
      <c r="N203">
        <v>144</v>
      </c>
      <c r="O203">
        <v>24.145799</v>
      </c>
      <c r="P203">
        <v>0</v>
      </c>
      <c r="Q203">
        <v>19.933558000000001</v>
      </c>
      <c r="R203">
        <v>13364.9</v>
      </c>
      <c r="S203">
        <v>1062.427852</v>
      </c>
      <c r="T203">
        <v>1267.12108123907</v>
      </c>
      <c r="U203">
        <v>0.30945130286362299</v>
      </c>
      <c r="V203">
        <v>0.14100394555544801</v>
      </c>
      <c r="W203">
        <v>2.80692509555934E-2</v>
      </c>
      <c r="X203">
        <v>11205.9</v>
      </c>
      <c r="Y203">
        <v>74.25</v>
      </c>
      <c r="Z203">
        <v>59082.427609427599</v>
      </c>
      <c r="AA203">
        <v>13.44</v>
      </c>
      <c r="AB203">
        <v>14.308792619528599</v>
      </c>
      <c r="AC203">
        <v>10</v>
      </c>
      <c r="AD203">
        <v>106.2427852</v>
      </c>
      <c r="AE203">
        <v>0.2152</v>
      </c>
      <c r="AF203">
        <v>0.106689802306684</v>
      </c>
      <c r="AG203">
        <v>0.18985562375230799</v>
      </c>
      <c r="AH203">
        <v>0.29999577884506201</v>
      </c>
      <c r="AI203">
        <v>213.837579250511</v>
      </c>
      <c r="AJ203">
        <v>7.7074405665817096</v>
      </c>
      <c r="AK203">
        <v>0.93579240889663595</v>
      </c>
      <c r="AL203">
        <v>2.5433477707791399</v>
      </c>
      <c r="AM203">
        <v>2</v>
      </c>
      <c r="AN203">
        <v>1.45583402265018</v>
      </c>
      <c r="AO203">
        <v>109</v>
      </c>
      <c r="AP203">
        <v>1.7886178861788601E-2</v>
      </c>
      <c r="AQ203">
        <v>5.52</v>
      </c>
      <c r="AR203">
        <v>4.01216290948829</v>
      </c>
      <c r="AS203">
        <v>3641.46000000002</v>
      </c>
      <c r="AT203">
        <v>0.45289872749140098</v>
      </c>
      <c r="AU203">
        <v>14199235.460000001</v>
      </c>
    </row>
    <row r="204" spans="1:47" ht="15" x14ac:dyDescent="0.25">
      <c r="A204" t="s">
        <v>1163</v>
      </c>
      <c r="B204" t="s">
        <v>188</v>
      </c>
      <c r="C204" t="s">
        <v>108</v>
      </c>
      <c r="D204" t="s">
        <v>963</v>
      </c>
      <c r="E204">
        <v>50.030999999999999</v>
      </c>
      <c r="F204">
        <v>-1.99</v>
      </c>
      <c r="G204" s="129">
        <v>2604280</v>
      </c>
      <c r="H204">
        <v>0.14703688103919901</v>
      </c>
      <c r="I204">
        <v>2604280</v>
      </c>
      <c r="J204">
        <v>4.4285954757208104E-3</v>
      </c>
      <c r="K204">
        <v>0.76081820124953303</v>
      </c>
      <c r="L204" s="130">
        <v>90570.495800000004</v>
      </c>
      <c r="M204" s="129">
        <v>31519</v>
      </c>
      <c r="N204">
        <v>46</v>
      </c>
      <c r="O204">
        <v>690.33972900000003</v>
      </c>
      <c r="P204">
        <v>352.17485199999999</v>
      </c>
      <c r="Q204">
        <v>-138.155674</v>
      </c>
      <c r="R204">
        <v>16580.5</v>
      </c>
      <c r="S204">
        <v>3022.2701310000002</v>
      </c>
      <c r="T204">
        <v>4472.42783244981</v>
      </c>
      <c r="U204">
        <v>0.99940150187719901</v>
      </c>
      <c r="V204">
        <v>0.21705439009945299</v>
      </c>
      <c r="W204">
        <v>9.2981228619368594E-3</v>
      </c>
      <c r="X204">
        <v>11204.4</v>
      </c>
      <c r="Y204">
        <v>240.46</v>
      </c>
      <c r="Z204">
        <v>66738.827497296894</v>
      </c>
      <c r="AA204">
        <v>13.1147540983607</v>
      </c>
      <c r="AB204">
        <v>12.568702199950099</v>
      </c>
      <c r="AC204">
        <v>34.4</v>
      </c>
      <c r="AD204">
        <v>87.856689854651194</v>
      </c>
      <c r="AE204">
        <v>0.41760000000000003</v>
      </c>
      <c r="AF204">
        <v>0.127780262619069</v>
      </c>
      <c r="AG204">
        <v>0.12906301766251199</v>
      </c>
      <c r="AH204">
        <v>0.26101311188459198</v>
      </c>
      <c r="AI204">
        <v>195.39219672749999</v>
      </c>
      <c r="AJ204">
        <v>8.0399059316408401</v>
      </c>
      <c r="AK204">
        <v>1.9365024689769199</v>
      </c>
      <c r="AL204">
        <v>2.5089520733987198</v>
      </c>
      <c r="AM204">
        <v>1.5</v>
      </c>
      <c r="AN204">
        <v>0.85210487059505202</v>
      </c>
      <c r="AO204">
        <v>7</v>
      </c>
      <c r="AP204">
        <v>0.10838445807770999</v>
      </c>
      <c r="AQ204">
        <v>103</v>
      </c>
      <c r="AR204">
        <v>2.8781358863917399</v>
      </c>
      <c r="AS204">
        <v>191222.47</v>
      </c>
      <c r="AT204">
        <v>0.58665430319794898</v>
      </c>
      <c r="AU204">
        <v>50110724</v>
      </c>
    </row>
    <row r="205" spans="1:47" ht="15" x14ac:dyDescent="0.25">
      <c r="A205" t="s">
        <v>1164</v>
      </c>
      <c r="B205" t="s">
        <v>189</v>
      </c>
      <c r="C205" t="s">
        <v>103</v>
      </c>
      <c r="D205" t="s">
        <v>963</v>
      </c>
      <c r="E205">
        <v>81.774000000000001</v>
      </c>
      <c r="F205">
        <v>0.9</v>
      </c>
      <c r="G205" s="129">
        <v>3849336</v>
      </c>
      <c r="H205">
        <v>0.46119387065939998</v>
      </c>
      <c r="I205">
        <v>3519521</v>
      </c>
      <c r="J205">
        <v>0</v>
      </c>
      <c r="K205">
        <v>0.70467086450000904</v>
      </c>
      <c r="L205" s="130">
        <v>179779.05530000001</v>
      </c>
      <c r="M205" s="129">
        <v>34755.5</v>
      </c>
      <c r="N205">
        <v>110</v>
      </c>
      <c r="O205">
        <v>77.085381999999996</v>
      </c>
      <c r="P205">
        <v>15</v>
      </c>
      <c r="Q205">
        <v>91.485006999999996</v>
      </c>
      <c r="R205">
        <v>12943.2</v>
      </c>
      <c r="S205">
        <v>2036.628068</v>
      </c>
      <c r="T205">
        <v>2636.6056650508999</v>
      </c>
      <c r="U205">
        <v>0.52318523874924805</v>
      </c>
      <c r="V205">
        <v>0.19374767253772299</v>
      </c>
      <c r="W205">
        <v>1.73383641101818E-2</v>
      </c>
      <c r="X205">
        <v>9997.9</v>
      </c>
      <c r="Y205">
        <v>124.57</v>
      </c>
      <c r="Z205">
        <v>69624.250541864007</v>
      </c>
      <c r="AA205">
        <v>15.5984848484848</v>
      </c>
      <c r="AB205">
        <v>16.349266019105698</v>
      </c>
      <c r="AC205">
        <v>11.75</v>
      </c>
      <c r="AD205">
        <v>173.330048340426</v>
      </c>
      <c r="AE205">
        <v>0.43020000000000003</v>
      </c>
      <c r="AF205">
        <v>0.103039447989886</v>
      </c>
      <c r="AG205">
        <v>0.22451332414999101</v>
      </c>
      <c r="AH205">
        <v>0.331058611965663</v>
      </c>
      <c r="AI205">
        <v>197.50685278290101</v>
      </c>
      <c r="AJ205">
        <v>5.9538174708140303</v>
      </c>
      <c r="AK205">
        <v>1.7314923131998201</v>
      </c>
      <c r="AL205">
        <v>2.8909550824367098</v>
      </c>
      <c r="AM205">
        <v>1.35</v>
      </c>
      <c r="AN205">
        <v>1.2177946769436201</v>
      </c>
      <c r="AO205">
        <v>93</v>
      </c>
      <c r="AP205">
        <v>1.2987012987013E-2</v>
      </c>
      <c r="AQ205">
        <v>10.119999999999999</v>
      </c>
      <c r="AR205">
        <v>4.2716697526468197</v>
      </c>
      <c r="AS205">
        <v>-107754.08</v>
      </c>
      <c r="AT205">
        <v>0.51666009173573102</v>
      </c>
      <c r="AU205">
        <v>26360483.530000001</v>
      </c>
    </row>
    <row r="206" spans="1:47" ht="15" x14ac:dyDescent="0.25">
      <c r="A206" t="s">
        <v>1165</v>
      </c>
      <c r="B206" t="s">
        <v>637</v>
      </c>
      <c r="C206" t="s">
        <v>273</v>
      </c>
      <c r="D206" t="s">
        <v>963</v>
      </c>
      <c r="E206">
        <v>89.31</v>
      </c>
      <c r="F206">
        <v>-1.44</v>
      </c>
      <c r="G206" s="129">
        <v>1153533</v>
      </c>
      <c r="H206">
        <v>0.394291856950024</v>
      </c>
      <c r="I206">
        <v>1181351</v>
      </c>
      <c r="J206">
        <v>0</v>
      </c>
      <c r="K206">
        <v>0.75727399379851101</v>
      </c>
      <c r="L206" s="130">
        <v>178758.8192</v>
      </c>
      <c r="M206" s="129">
        <v>44493</v>
      </c>
      <c r="N206">
        <v>39</v>
      </c>
      <c r="O206">
        <v>32.975484999999999</v>
      </c>
      <c r="P206">
        <v>2</v>
      </c>
      <c r="Q206">
        <v>131.174037</v>
      </c>
      <c r="R206">
        <v>11614.6</v>
      </c>
      <c r="S206">
        <v>1238.818381</v>
      </c>
      <c r="T206">
        <v>1410.25076704091</v>
      </c>
      <c r="U206">
        <v>0.283618797064006</v>
      </c>
      <c r="V206">
        <v>0.10901879813163699</v>
      </c>
      <c r="W206">
        <v>0</v>
      </c>
      <c r="X206">
        <v>10202.700000000001</v>
      </c>
      <c r="Y206">
        <v>79.040000000000006</v>
      </c>
      <c r="Z206">
        <v>63667.6247469636</v>
      </c>
      <c r="AA206">
        <v>12.619047619047601</v>
      </c>
      <c r="AB206">
        <v>15.6733094762146</v>
      </c>
      <c r="AC206">
        <v>14</v>
      </c>
      <c r="AD206">
        <v>88.487027214285703</v>
      </c>
      <c r="AE206">
        <v>0.2152</v>
      </c>
      <c r="AF206">
        <v>0.13114855076530499</v>
      </c>
      <c r="AG206">
        <v>0.13352854273641401</v>
      </c>
      <c r="AH206">
        <v>0.267749659239504</v>
      </c>
      <c r="AI206">
        <v>181.657782489748</v>
      </c>
      <c r="AJ206">
        <v>5.7143579614381403</v>
      </c>
      <c r="AK206">
        <v>1.2170053012562201</v>
      </c>
      <c r="AL206">
        <v>2.42822321265903</v>
      </c>
      <c r="AM206">
        <v>2.6</v>
      </c>
      <c r="AN206">
        <v>1.4246008216028501</v>
      </c>
      <c r="AO206">
        <v>48</v>
      </c>
      <c r="AP206">
        <v>1.00671140939597E-2</v>
      </c>
      <c r="AQ206">
        <v>17.48</v>
      </c>
      <c r="AR206">
        <v>4.4770988797333597</v>
      </c>
      <c r="AS206">
        <v>39498.940000000097</v>
      </c>
      <c r="AT206">
        <v>0.47239011345889598</v>
      </c>
      <c r="AU206">
        <v>14388424.779999999</v>
      </c>
    </row>
    <row r="207" spans="1:47" ht="15" x14ac:dyDescent="0.25">
      <c r="A207" t="s">
        <v>1166</v>
      </c>
      <c r="B207" t="s">
        <v>358</v>
      </c>
      <c r="C207" t="s">
        <v>359</v>
      </c>
      <c r="D207" t="s">
        <v>963</v>
      </c>
      <c r="E207">
        <v>86.073999999999998</v>
      </c>
      <c r="F207">
        <v>0.13</v>
      </c>
      <c r="G207" s="129">
        <v>292242</v>
      </c>
      <c r="H207">
        <v>0.56069892490047402</v>
      </c>
      <c r="I207">
        <v>301497</v>
      </c>
      <c r="J207">
        <v>0</v>
      </c>
      <c r="K207">
        <v>0.71440780082664102</v>
      </c>
      <c r="L207" s="130">
        <v>136673.9761</v>
      </c>
      <c r="M207" s="129">
        <v>34910</v>
      </c>
      <c r="N207">
        <v>27</v>
      </c>
      <c r="O207">
        <v>21.042162000000001</v>
      </c>
      <c r="P207">
        <v>0</v>
      </c>
      <c r="Q207">
        <v>37.602471999999999</v>
      </c>
      <c r="R207">
        <v>14612.1</v>
      </c>
      <c r="S207">
        <v>953.29408000000001</v>
      </c>
      <c r="T207">
        <v>1172.26377049134</v>
      </c>
      <c r="U207">
        <v>0.46293362274944599</v>
      </c>
      <c r="V207">
        <v>0.14331076618035901</v>
      </c>
      <c r="W207">
        <v>0</v>
      </c>
      <c r="X207">
        <v>11882.7</v>
      </c>
      <c r="Y207">
        <v>73.14</v>
      </c>
      <c r="Z207">
        <v>56545.223270440198</v>
      </c>
      <c r="AA207">
        <v>12.5625</v>
      </c>
      <c r="AB207">
        <v>13.0338266338529</v>
      </c>
      <c r="AC207">
        <v>8.25</v>
      </c>
      <c r="AD207">
        <v>115.550797575758</v>
      </c>
      <c r="AE207">
        <v>0.27839999999999998</v>
      </c>
      <c r="AF207">
        <v>0.10734845351434801</v>
      </c>
      <c r="AG207">
        <v>0.20193059817707501</v>
      </c>
      <c r="AH207">
        <v>0.32060842334643302</v>
      </c>
      <c r="AI207">
        <v>195.34056059595</v>
      </c>
      <c r="AJ207">
        <v>10.624556243522299</v>
      </c>
      <c r="AK207">
        <v>1.0087864695489701</v>
      </c>
      <c r="AL207">
        <v>3.2923249219996</v>
      </c>
      <c r="AM207">
        <v>2</v>
      </c>
      <c r="AN207">
        <v>1.63460455412615</v>
      </c>
      <c r="AO207">
        <v>55</v>
      </c>
      <c r="AP207">
        <v>8.9613034623217902E-2</v>
      </c>
      <c r="AQ207">
        <v>8.8000000000000007</v>
      </c>
      <c r="AR207">
        <v>3.3711186573927501</v>
      </c>
      <c r="AS207">
        <v>27854.6699999999</v>
      </c>
      <c r="AT207">
        <v>0.46695395868234502</v>
      </c>
      <c r="AU207">
        <v>13929632.66</v>
      </c>
    </row>
    <row r="208" spans="1:47" ht="15" x14ac:dyDescent="0.25">
      <c r="A208" t="s">
        <v>1167</v>
      </c>
      <c r="B208" t="s">
        <v>360</v>
      </c>
      <c r="C208" t="s">
        <v>184</v>
      </c>
      <c r="D208" t="s">
        <v>967</v>
      </c>
      <c r="E208">
        <v>82.549000000000007</v>
      </c>
      <c r="F208">
        <v>-5.46</v>
      </c>
      <c r="G208" s="129">
        <v>1434312</v>
      </c>
      <c r="H208">
        <v>0.441016074019636</v>
      </c>
      <c r="I208">
        <v>1225079</v>
      </c>
      <c r="J208">
        <v>0</v>
      </c>
      <c r="K208">
        <v>0.70193997739626901</v>
      </c>
      <c r="L208" s="130">
        <v>182608.15040000001</v>
      </c>
      <c r="M208" s="129">
        <v>41666</v>
      </c>
      <c r="N208">
        <v>35</v>
      </c>
      <c r="O208">
        <v>20.981078</v>
      </c>
      <c r="P208">
        <v>0</v>
      </c>
      <c r="Q208">
        <v>47.258879</v>
      </c>
      <c r="R208">
        <v>13536.9</v>
      </c>
      <c r="S208">
        <v>782.71695199999999</v>
      </c>
      <c r="T208">
        <v>882.71662713907801</v>
      </c>
      <c r="U208">
        <v>0.35799738243052598</v>
      </c>
      <c r="V208">
        <v>0.11874917205063901</v>
      </c>
      <c r="W208">
        <v>1.5240975641984101E-3</v>
      </c>
      <c r="X208">
        <v>12003.3</v>
      </c>
      <c r="Y208">
        <v>56.21</v>
      </c>
      <c r="Z208">
        <v>66343.854296388497</v>
      </c>
      <c r="AA208">
        <v>12.084745762711901</v>
      </c>
      <c r="AB208">
        <v>13.924870165451001</v>
      </c>
      <c r="AC208">
        <v>7.5</v>
      </c>
      <c r="AD208">
        <v>104.36226026666699</v>
      </c>
      <c r="AE208">
        <v>0.2278</v>
      </c>
      <c r="AF208">
        <v>0.116886331309893</v>
      </c>
      <c r="AG208">
        <v>0.116736681819522</v>
      </c>
      <c r="AH208">
        <v>0.237046112645181</v>
      </c>
      <c r="AI208">
        <v>241.34522641589601</v>
      </c>
      <c r="AJ208">
        <v>8.2638074164262498</v>
      </c>
      <c r="AK208">
        <v>1.3736958788809199</v>
      </c>
      <c r="AL208">
        <v>2.2398559064079802</v>
      </c>
      <c r="AM208">
        <v>1.5</v>
      </c>
      <c r="AN208">
        <v>0.92032335400996002</v>
      </c>
      <c r="AO208">
        <v>59</v>
      </c>
      <c r="AP208">
        <v>4.4052863436123404E-3</v>
      </c>
      <c r="AQ208">
        <v>3.78</v>
      </c>
      <c r="AR208">
        <v>4.8396792503409101</v>
      </c>
      <c r="AS208">
        <v>-1162.5999999999799</v>
      </c>
      <c r="AT208">
        <v>0.51177858963475997</v>
      </c>
      <c r="AU208">
        <v>10595551.92</v>
      </c>
    </row>
    <row r="209" spans="1:47" ht="15" x14ac:dyDescent="0.25">
      <c r="A209" t="s">
        <v>1168</v>
      </c>
      <c r="B209" t="s">
        <v>190</v>
      </c>
      <c r="C209" t="s">
        <v>191</v>
      </c>
      <c r="D209" t="s">
        <v>965</v>
      </c>
      <c r="E209">
        <v>78.709999999999994</v>
      </c>
      <c r="F209">
        <v>-6.35</v>
      </c>
      <c r="G209" s="129">
        <v>1027489</v>
      </c>
      <c r="H209">
        <v>1.0774012260628401</v>
      </c>
      <c r="I209">
        <v>743333</v>
      </c>
      <c r="J209">
        <v>0</v>
      </c>
      <c r="K209">
        <v>0.75563501430928404</v>
      </c>
      <c r="L209" s="130">
        <v>101564.40489999999</v>
      </c>
      <c r="M209" s="129">
        <v>31429</v>
      </c>
      <c r="N209">
        <v>18</v>
      </c>
      <c r="O209">
        <v>53.871662000000001</v>
      </c>
      <c r="P209">
        <v>0</v>
      </c>
      <c r="Q209">
        <v>204.59698</v>
      </c>
      <c r="R209">
        <v>13647.1</v>
      </c>
      <c r="S209">
        <v>1553.3470440000001</v>
      </c>
      <c r="T209">
        <v>2037.55315784341</v>
      </c>
      <c r="U209">
        <v>0.56919656326329604</v>
      </c>
      <c r="V209">
        <v>0.17387926995662401</v>
      </c>
      <c r="W209">
        <v>5.6596566967812801E-3</v>
      </c>
      <c r="X209">
        <v>10404</v>
      </c>
      <c r="Y209">
        <v>118.02</v>
      </c>
      <c r="Z209">
        <v>66108.152770716799</v>
      </c>
      <c r="AA209">
        <v>13.3560606060606</v>
      </c>
      <c r="AB209">
        <v>13.1617271987799</v>
      </c>
      <c r="AC209">
        <v>11.4</v>
      </c>
      <c r="AD209">
        <v>136.25851263157901</v>
      </c>
      <c r="AE209">
        <v>0.3543</v>
      </c>
      <c r="AF209">
        <v>0.113973357235937</v>
      </c>
      <c r="AG209">
        <v>0.12563347292440399</v>
      </c>
      <c r="AH209">
        <v>0.24259909363024099</v>
      </c>
      <c r="AI209">
        <v>156.03918064300899</v>
      </c>
      <c r="AJ209">
        <v>7.1554920930923398</v>
      </c>
      <c r="AK209">
        <v>1.6896649930069401</v>
      </c>
      <c r="AL209">
        <v>4.2430646538742396</v>
      </c>
      <c r="AM209">
        <v>1.5</v>
      </c>
      <c r="AN209">
        <v>1.23751980983386</v>
      </c>
      <c r="AO209">
        <v>7</v>
      </c>
      <c r="AP209">
        <v>3.6363636363636397E-2</v>
      </c>
      <c r="AQ209">
        <v>103.71</v>
      </c>
      <c r="AR209">
        <v>4.8636125405238504</v>
      </c>
      <c r="AS209">
        <v>2795.3599999999901</v>
      </c>
      <c r="AT209">
        <v>0.39783268304994601</v>
      </c>
      <c r="AU209">
        <v>21198689.5</v>
      </c>
    </row>
    <row r="210" spans="1:47" ht="15" x14ac:dyDescent="0.25">
      <c r="A210" t="s">
        <v>1169</v>
      </c>
      <c r="B210" t="s">
        <v>442</v>
      </c>
      <c r="C210" t="s">
        <v>374</v>
      </c>
      <c r="D210" t="s">
        <v>975</v>
      </c>
      <c r="E210">
        <v>89.36</v>
      </c>
      <c r="F210">
        <v>2.21</v>
      </c>
      <c r="G210" s="129">
        <v>146072</v>
      </c>
      <c r="H210">
        <v>0.13994719648510801</v>
      </c>
      <c r="I210">
        <v>-5512116</v>
      </c>
      <c r="J210">
        <v>1.43910494448178E-2</v>
      </c>
      <c r="K210">
        <v>0.66854579108202705</v>
      </c>
      <c r="L210" s="130">
        <v>129404.5695</v>
      </c>
      <c r="M210" s="129">
        <v>38536</v>
      </c>
      <c r="N210">
        <v>143</v>
      </c>
      <c r="O210">
        <v>55.754731</v>
      </c>
      <c r="P210">
        <v>0</v>
      </c>
      <c r="Q210">
        <v>253.70066700000001</v>
      </c>
      <c r="R210">
        <v>15201.5</v>
      </c>
      <c r="S210">
        <v>2699.4324419999998</v>
      </c>
      <c r="T210">
        <v>3469.14848103431</v>
      </c>
      <c r="U210">
        <v>0.43110938317751801</v>
      </c>
      <c r="V210">
        <v>0.204335124827695</v>
      </c>
      <c r="W210">
        <v>7.5794984462885804E-3</v>
      </c>
      <c r="X210">
        <v>11828.6</v>
      </c>
      <c r="Y210">
        <v>167.3</v>
      </c>
      <c r="Z210">
        <v>69426.633891213394</v>
      </c>
      <c r="AA210">
        <v>13.178378378378399</v>
      </c>
      <c r="AB210">
        <v>16.135280585774101</v>
      </c>
      <c r="AC210">
        <v>16</v>
      </c>
      <c r="AD210">
        <v>168.71452762499999</v>
      </c>
      <c r="AE210">
        <v>0.2152</v>
      </c>
      <c r="AF210">
        <v>0.109927632749727</v>
      </c>
      <c r="AG210">
        <v>0.1440018664853</v>
      </c>
      <c r="AH210">
        <v>0.25832405284830601</v>
      </c>
      <c r="AI210">
        <v>0</v>
      </c>
      <c r="AJ210" t="s">
        <v>943</v>
      </c>
      <c r="AK210" t="s">
        <v>943</v>
      </c>
      <c r="AL210" t="s">
        <v>943</v>
      </c>
      <c r="AM210">
        <v>5.0999999999999996</v>
      </c>
      <c r="AN210">
        <v>1.0027934031027099</v>
      </c>
      <c r="AO210">
        <v>41</v>
      </c>
      <c r="AP210">
        <v>1.36286201022147E-2</v>
      </c>
      <c r="AQ210">
        <v>41.68</v>
      </c>
      <c r="AR210">
        <v>3.3661452302985402</v>
      </c>
      <c r="AS210">
        <v>-4113.5100000000102</v>
      </c>
      <c r="AT210">
        <v>0.45622758932359098</v>
      </c>
      <c r="AU210">
        <v>41035296.909999996</v>
      </c>
    </row>
    <row r="211" spans="1:47" ht="15" x14ac:dyDescent="0.25">
      <c r="A211" t="s">
        <v>1170</v>
      </c>
      <c r="B211" t="s">
        <v>429</v>
      </c>
      <c r="C211" t="s">
        <v>307</v>
      </c>
      <c r="D211" t="s">
        <v>975</v>
      </c>
      <c r="E211">
        <v>79.573999999999998</v>
      </c>
      <c r="F211">
        <v>3.12</v>
      </c>
      <c r="G211" s="129">
        <v>-537000</v>
      </c>
      <c r="H211">
        <v>0.37491006027653501</v>
      </c>
      <c r="I211">
        <v>-480142</v>
      </c>
      <c r="J211">
        <v>2.6100888286607498E-3</v>
      </c>
      <c r="K211">
        <v>0.81133554689119203</v>
      </c>
      <c r="L211" s="130">
        <v>190288.3861</v>
      </c>
      <c r="M211" s="129">
        <v>40656</v>
      </c>
      <c r="N211">
        <v>138</v>
      </c>
      <c r="O211">
        <v>48.994757999999997</v>
      </c>
      <c r="P211">
        <v>0</v>
      </c>
      <c r="Q211">
        <v>-28.832062000000001</v>
      </c>
      <c r="R211">
        <v>14099.2</v>
      </c>
      <c r="S211">
        <v>1529.1128530000001</v>
      </c>
      <c r="T211">
        <v>1938.30155529896</v>
      </c>
      <c r="U211">
        <v>0.35682477583621502</v>
      </c>
      <c r="V211">
        <v>0.18753549120811699</v>
      </c>
      <c r="W211">
        <v>2.5725445916449999E-3</v>
      </c>
      <c r="X211">
        <v>11122.7</v>
      </c>
      <c r="Y211">
        <v>90.05</v>
      </c>
      <c r="Z211">
        <v>60908.044308717399</v>
      </c>
      <c r="AA211">
        <v>16.0594059405941</v>
      </c>
      <c r="AB211">
        <v>16.980709083842299</v>
      </c>
      <c r="AC211">
        <v>10</v>
      </c>
      <c r="AD211">
        <v>152.9112853</v>
      </c>
      <c r="AE211">
        <v>0.2024</v>
      </c>
      <c r="AF211">
        <v>0.115568419791142</v>
      </c>
      <c r="AG211">
        <v>0.18278098753210101</v>
      </c>
      <c r="AH211">
        <v>0.30494677571898998</v>
      </c>
      <c r="AI211">
        <v>235.194543878443</v>
      </c>
      <c r="AJ211">
        <v>7.4409185600004397</v>
      </c>
      <c r="AK211">
        <v>1.2056612047080499</v>
      </c>
      <c r="AL211">
        <v>2.1413759075072498</v>
      </c>
      <c r="AM211">
        <v>2.5</v>
      </c>
      <c r="AN211" t="s">
        <v>943</v>
      </c>
      <c r="AO211">
        <v>182</v>
      </c>
      <c r="AP211">
        <v>4.9443757725587097E-3</v>
      </c>
      <c r="AQ211" t="s">
        <v>943</v>
      </c>
      <c r="AR211">
        <v>4.0278854414245497</v>
      </c>
      <c r="AS211">
        <v>57262.71</v>
      </c>
      <c r="AT211">
        <v>0.45512228346519101</v>
      </c>
      <c r="AU211">
        <v>21559235.079999998</v>
      </c>
    </row>
    <row r="212" spans="1:47" ht="15" x14ac:dyDescent="0.25">
      <c r="A212" t="s">
        <v>1171</v>
      </c>
      <c r="B212" t="s">
        <v>404</v>
      </c>
      <c r="C212" t="s">
        <v>103</v>
      </c>
      <c r="D212" t="s">
        <v>967</v>
      </c>
      <c r="E212">
        <v>78.426000000000002</v>
      </c>
      <c r="F212">
        <v>-5.59</v>
      </c>
      <c r="G212" s="129">
        <v>850922</v>
      </c>
      <c r="H212">
        <v>0.28934114239894099</v>
      </c>
      <c r="I212">
        <v>1111346</v>
      </c>
      <c r="J212">
        <v>0</v>
      </c>
      <c r="K212">
        <v>0.77044654626323095</v>
      </c>
      <c r="L212" s="130">
        <v>220882.12239999999</v>
      </c>
      <c r="M212" s="129">
        <v>29915</v>
      </c>
      <c r="N212">
        <v>74</v>
      </c>
      <c r="O212">
        <v>32.639054000000002</v>
      </c>
      <c r="P212">
        <v>0</v>
      </c>
      <c r="Q212">
        <v>-2.7834429999999899</v>
      </c>
      <c r="R212">
        <v>15819.3</v>
      </c>
      <c r="S212">
        <v>845.94183599999997</v>
      </c>
      <c r="T212">
        <v>1040.5772539827699</v>
      </c>
      <c r="U212">
        <v>0.44180822025215499</v>
      </c>
      <c r="V212">
        <v>0.17724484192551501</v>
      </c>
      <c r="W212">
        <v>1.3839119312690001E-3</v>
      </c>
      <c r="X212">
        <v>12860.4</v>
      </c>
      <c r="Y212">
        <v>70.39</v>
      </c>
      <c r="Z212">
        <v>60284.4506321921</v>
      </c>
      <c r="AA212">
        <v>14.3595505617978</v>
      </c>
      <c r="AB212">
        <v>12.0179263531752</v>
      </c>
      <c r="AC212">
        <v>11</v>
      </c>
      <c r="AD212">
        <v>76.903803272727302</v>
      </c>
      <c r="AE212">
        <v>0.32900000000000001</v>
      </c>
      <c r="AF212">
        <v>0.11626381477468101</v>
      </c>
      <c r="AG212">
        <v>0.19734007728335401</v>
      </c>
      <c r="AH212">
        <v>0.31672036957124</v>
      </c>
      <c r="AI212">
        <v>286.94171356717197</v>
      </c>
      <c r="AJ212">
        <v>5.7988659284160597</v>
      </c>
      <c r="AK212">
        <v>1.37611792235186</v>
      </c>
      <c r="AL212">
        <v>3.0889663255553401</v>
      </c>
      <c r="AM212">
        <v>3.05</v>
      </c>
      <c r="AN212">
        <v>1.3835187073989901</v>
      </c>
      <c r="AO212">
        <v>122</v>
      </c>
      <c r="AP212">
        <v>3.6900369003690001E-3</v>
      </c>
      <c r="AQ212">
        <v>4.29</v>
      </c>
      <c r="AR212">
        <v>4.1078121030010299</v>
      </c>
      <c r="AS212">
        <v>-4024.8400000000802</v>
      </c>
      <c r="AT212">
        <v>0.52639552868738804</v>
      </c>
      <c r="AU212">
        <v>13382191.91</v>
      </c>
    </row>
    <row r="213" spans="1:47" ht="15" x14ac:dyDescent="0.25">
      <c r="A213" t="s">
        <v>1172</v>
      </c>
      <c r="B213" t="s">
        <v>192</v>
      </c>
      <c r="C213" t="s">
        <v>121</v>
      </c>
      <c r="D213" t="s">
        <v>975</v>
      </c>
      <c r="E213">
        <v>102.973</v>
      </c>
      <c r="F213">
        <v>2.57</v>
      </c>
      <c r="G213" s="129">
        <v>1208527</v>
      </c>
      <c r="H213">
        <v>0.46539909800562601</v>
      </c>
      <c r="I213">
        <v>1083534</v>
      </c>
      <c r="J213">
        <v>0</v>
      </c>
      <c r="K213">
        <v>0.74141307039371895</v>
      </c>
      <c r="L213" s="130">
        <v>408225.58919999999</v>
      </c>
      <c r="M213" s="129">
        <v>67036.5</v>
      </c>
      <c r="N213">
        <v>4</v>
      </c>
      <c r="O213">
        <v>3.3358460000000001</v>
      </c>
      <c r="P213">
        <v>0</v>
      </c>
      <c r="Q213">
        <v>-1.4971699999999999</v>
      </c>
      <c r="R213">
        <v>20068.3</v>
      </c>
      <c r="S213">
        <v>1139.4649629999999</v>
      </c>
      <c r="T213">
        <v>1316.17799817375</v>
      </c>
      <c r="U213">
        <v>5.0521350114281598E-2</v>
      </c>
      <c r="V213">
        <v>0.13832218776109101</v>
      </c>
      <c r="W213">
        <v>7.8738060623073196E-3</v>
      </c>
      <c r="X213">
        <v>17373.8</v>
      </c>
      <c r="Y213">
        <v>92.8</v>
      </c>
      <c r="Z213">
        <v>86958.563038793101</v>
      </c>
      <c r="AA213">
        <v>16.009615384615401</v>
      </c>
      <c r="AB213">
        <v>12.278717273706899</v>
      </c>
      <c r="AC213">
        <v>23.5</v>
      </c>
      <c r="AD213">
        <v>48.487870765957403</v>
      </c>
      <c r="AE213">
        <v>0.2024</v>
      </c>
      <c r="AF213">
        <v>0.12883348334502001</v>
      </c>
      <c r="AG213">
        <v>0.13016168908557799</v>
      </c>
      <c r="AH213">
        <v>0.26275891431184401</v>
      </c>
      <c r="AI213">
        <v>208.74709422724001</v>
      </c>
      <c r="AJ213">
        <v>8.9449110821491598</v>
      </c>
      <c r="AK213">
        <v>1.5552413184225999</v>
      </c>
      <c r="AL213">
        <v>4.2205494828890897</v>
      </c>
      <c r="AM213">
        <v>2</v>
      </c>
      <c r="AN213" t="s">
        <v>943</v>
      </c>
      <c r="AO213">
        <v>2</v>
      </c>
      <c r="AP213">
        <v>0</v>
      </c>
      <c r="AQ213" t="s">
        <v>943</v>
      </c>
      <c r="AR213">
        <v>7.3970311586333599</v>
      </c>
      <c r="AS213">
        <v>-43812.67</v>
      </c>
      <c r="AT213">
        <v>0.343011863191444</v>
      </c>
      <c r="AU213">
        <v>22867077</v>
      </c>
    </row>
    <row r="214" spans="1:47" ht="15" x14ac:dyDescent="0.25">
      <c r="A214" t="s">
        <v>1173</v>
      </c>
      <c r="B214" t="s">
        <v>361</v>
      </c>
      <c r="C214" t="s">
        <v>199</v>
      </c>
      <c r="D214" t="s">
        <v>975</v>
      </c>
      <c r="E214">
        <v>105.574</v>
      </c>
      <c r="F214">
        <v>5.9</v>
      </c>
      <c r="G214" s="129">
        <v>5870053</v>
      </c>
      <c r="H214">
        <v>0.45495593846437299</v>
      </c>
      <c r="I214">
        <v>5870053</v>
      </c>
      <c r="J214">
        <v>1.8413656156642799E-4</v>
      </c>
      <c r="K214">
        <v>0.71071736390366302</v>
      </c>
      <c r="L214" s="130">
        <v>226927.73199999999</v>
      </c>
      <c r="M214" s="129">
        <v>73547</v>
      </c>
      <c r="N214">
        <v>91</v>
      </c>
      <c r="O214">
        <v>10.931450999999999</v>
      </c>
      <c r="P214">
        <v>2</v>
      </c>
      <c r="Q214">
        <v>-19.163595000000001</v>
      </c>
      <c r="R214">
        <v>14696</v>
      </c>
      <c r="S214">
        <v>2532.078696</v>
      </c>
      <c r="T214">
        <v>2856.0879000392601</v>
      </c>
      <c r="U214">
        <v>3.5948807651118901E-2</v>
      </c>
      <c r="V214">
        <v>9.5292451368580999E-2</v>
      </c>
      <c r="W214">
        <v>8.4389253121380896E-3</v>
      </c>
      <c r="X214">
        <v>13028.8</v>
      </c>
      <c r="Y214">
        <v>153.44999999999999</v>
      </c>
      <c r="Z214">
        <v>81255.842945584896</v>
      </c>
      <c r="AA214">
        <v>15.7901234567901</v>
      </c>
      <c r="AB214">
        <v>16.501001603128099</v>
      </c>
      <c r="AC214">
        <v>13</v>
      </c>
      <c r="AD214">
        <v>194.775284307692</v>
      </c>
      <c r="AE214">
        <v>0.36699999999999999</v>
      </c>
      <c r="AF214">
        <v>0.11938339711486901</v>
      </c>
      <c r="AG214">
        <v>0.158476281958533</v>
      </c>
      <c r="AH214">
        <v>0.284223768076384</v>
      </c>
      <c r="AI214">
        <v>178.28632289871001</v>
      </c>
      <c r="AJ214">
        <v>10.791557145546999</v>
      </c>
      <c r="AK214">
        <v>1.2772151251010699</v>
      </c>
      <c r="AL214">
        <v>2.6738689733848702</v>
      </c>
      <c r="AM214">
        <v>2.75</v>
      </c>
      <c r="AN214">
        <v>1.13767131141603</v>
      </c>
      <c r="AO214">
        <v>40</v>
      </c>
      <c r="AP214">
        <v>1.6188373804267801E-2</v>
      </c>
      <c r="AQ214">
        <v>33.25</v>
      </c>
      <c r="AR214">
        <v>7.4189522357872502</v>
      </c>
      <c r="AS214">
        <v>3743.12</v>
      </c>
      <c r="AT214">
        <v>0.29940705374594001</v>
      </c>
      <c r="AU214">
        <v>37211302.990000002</v>
      </c>
    </row>
    <row r="215" spans="1:47" ht="15" x14ac:dyDescent="0.25">
      <c r="A215" t="s">
        <v>1174</v>
      </c>
      <c r="B215" t="s">
        <v>689</v>
      </c>
      <c r="C215" t="s">
        <v>249</v>
      </c>
      <c r="D215" t="s">
        <v>970</v>
      </c>
      <c r="E215">
        <v>77.144999999999996</v>
      </c>
      <c r="F215">
        <v>4.1100000000000003</v>
      </c>
      <c r="G215" s="129">
        <v>326706</v>
      </c>
      <c r="H215">
        <v>0.44040380438972798</v>
      </c>
      <c r="I215">
        <v>246928</v>
      </c>
      <c r="J215">
        <v>7.2825359894617501E-3</v>
      </c>
      <c r="K215">
        <v>0.55051209401998602</v>
      </c>
      <c r="L215" s="130">
        <v>145396.70550000001</v>
      </c>
      <c r="M215" s="129">
        <v>36803</v>
      </c>
      <c r="N215">
        <v>21</v>
      </c>
      <c r="O215">
        <v>20.947565999999998</v>
      </c>
      <c r="P215">
        <v>0</v>
      </c>
      <c r="Q215">
        <v>-58.386180000000003</v>
      </c>
      <c r="R215">
        <v>16468.400000000001</v>
      </c>
      <c r="S215">
        <v>495.88858099999999</v>
      </c>
      <c r="T215">
        <v>613.89584225373903</v>
      </c>
      <c r="U215">
        <v>0.57214451566490099</v>
      </c>
      <c r="V215">
        <v>0.138737435456293</v>
      </c>
      <c r="W215">
        <v>0</v>
      </c>
      <c r="X215">
        <v>13302.8</v>
      </c>
      <c r="Y215">
        <v>40.32</v>
      </c>
      <c r="Z215">
        <v>44651.505952380998</v>
      </c>
      <c r="AA215">
        <v>8.4285714285714306</v>
      </c>
      <c r="AB215">
        <v>12.2988239335317</v>
      </c>
      <c r="AC215">
        <v>4.2</v>
      </c>
      <c r="AD215">
        <v>118.068709761905</v>
      </c>
      <c r="AE215">
        <v>0.43020000000000003</v>
      </c>
      <c r="AF215">
        <v>0.106046581571573</v>
      </c>
      <c r="AG215">
        <v>0.200179427129966</v>
      </c>
      <c r="AH215">
        <v>0.30905579255473598</v>
      </c>
      <c r="AI215">
        <v>292.692765191945</v>
      </c>
      <c r="AJ215">
        <v>6.3632742192182903</v>
      </c>
      <c r="AK215">
        <v>1.34841769840778</v>
      </c>
      <c r="AL215">
        <v>3.5810820363365798</v>
      </c>
      <c r="AM215">
        <v>1</v>
      </c>
      <c r="AN215">
        <v>1.12916076675322</v>
      </c>
      <c r="AO215">
        <v>39</v>
      </c>
      <c r="AP215">
        <v>0</v>
      </c>
      <c r="AQ215">
        <v>8.36</v>
      </c>
      <c r="AR215">
        <v>5.7717728632441698</v>
      </c>
      <c r="AS215">
        <v>-90080</v>
      </c>
      <c r="AT215">
        <v>0.39989941925191402</v>
      </c>
      <c r="AU215">
        <v>8166509.0700000003</v>
      </c>
    </row>
    <row r="216" spans="1:47" ht="15" x14ac:dyDescent="0.25">
      <c r="A216" t="s">
        <v>1174</v>
      </c>
      <c r="B216" t="s">
        <v>723</v>
      </c>
      <c r="C216" t="s">
        <v>97</v>
      </c>
      <c r="D216" t="s">
        <v>975</v>
      </c>
      <c r="E216">
        <v>97.704999999999998</v>
      </c>
      <c r="F216">
        <v>8.7100000000000009</v>
      </c>
      <c r="G216" s="129">
        <v>-1977069</v>
      </c>
      <c r="H216">
        <v>0.24565425893329301</v>
      </c>
      <c r="I216">
        <v>-1977069</v>
      </c>
      <c r="J216">
        <v>3.1263630183776198E-3</v>
      </c>
      <c r="K216">
        <v>0.88882830706570803</v>
      </c>
      <c r="L216" s="130">
        <v>235914.54240000001</v>
      </c>
      <c r="M216" s="129">
        <v>47740</v>
      </c>
      <c r="N216">
        <v>134</v>
      </c>
      <c r="O216">
        <v>61.590376999999997</v>
      </c>
      <c r="P216">
        <v>3</v>
      </c>
      <c r="Q216">
        <v>-7.1838620000000004</v>
      </c>
      <c r="R216">
        <v>13001.4</v>
      </c>
      <c r="S216">
        <v>3903.4329990000001</v>
      </c>
      <c r="T216">
        <v>4726.3054628980399</v>
      </c>
      <c r="U216">
        <v>0.204211271002784</v>
      </c>
      <c r="V216">
        <v>0.15479413228171099</v>
      </c>
      <c r="W216">
        <v>7.0793732099614301E-3</v>
      </c>
      <c r="X216">
        <v>10737.8</v>
      </c>
      <c r="Y216">
        <v>230.47</v>
      </c>
      <c r="Z216">
        <v>74576.599991322102</v>
      </c>
      <c r="AA216">
        <v>15.4935064935065</v>
      </c>
      <c r="AB216">
        <v>16.9368377619647</v>
      </c>
      <c r="AC216">
        <v>24.1</v>
      </c>
      <c r="AD216">
        <v>161.96817423236499</v>
      </c>
      <c r="AE216">
        <v>0.43020000000000003</v>
      </c>
      <c r="AF216">
        <v>0.11296161724036</v>
      </c>
      <c r="AG216">
        <v>0.18020968508716001</v>
      </c>
      <c r="AH216">
        <v>0.29794028082031498</v>
      </c>
      <c r="AI216">
        <v>164.24209155485499</v>
      </c>
      <c r="AJ216">
        <v>5.4295245886808496</v>
      </c>
      <c r="AK216">
        <v>0.96376084840619702</v>
      </c>
      <c r="AL216">
        <v>3.3967867660362998</v>
      </c>
      <c r="AM216">
        <v>4.8</v>
      </c>
      <c r="AN216">
        <v>0.955576106018031</v>
      </c>
      <c r="AO216">
        <v>33</v>
      </c>
      <c r="AP216">
        <v>3.4807831762146503E-2</v>
      </c>
      <c r="AQ216">
        <v>78.760000000000005</v>
      </c>
      <c r="AR216">
        <v>5.2206185026030898</v>
      </c>
      <c r="AS216">
        <v>-8255.2100000001992</v>
      </c>
      <c r="AT216">
        <v>0.29056901116459199</v>
      </c>
      <c r="AU216">
        <v>50749969.18</v>
      </c>
    </row>
    <row r="217" spans="1:47" ht="15" x14ac:dyDescent="0.25">
      <c r="A217" t="s">
        <v>1174</v>
      </c>
      <c r="B217" t="s">
        <v>767</v>
      </c>
      <c r="C217" t="s">
        <v>266</v>
      </c>
      <c r="D217" t="s">
        <v>970</v>
      </c>
      <c r="E217">
        <v>93.811000000000007</v>
      </c>
      <c r="F217">
        <v>7.28</v>
      </c>
      <c r="G217" s="129">
        <v>-1354140</v>
      </c>
      <c r="H217">
        <v>0.35749530272763702</v>
      </c>
      <c r="I217">
        <v>-1245503</v>
      </c>
      <c r="J217">
        <v>0</v>
      </c>
      <c r="K217">
        <v>0.60741123301723299</v>
      </c>
      <c r="L217" s="130">
        <v>183394.7353</v>
      </c>
      <c r="M217" s="129">
        <v>40795</v>
      </c>
      <c r="N217">
        <v>134</v>
      </c>
      <c r="O217">
        <v>16.432748</v>
      </c>
      <c r="P217">
        <v>0</v>
      </c>
      <c r="Q217">
        <v>99.767314999999996</v>
      </c>
      <c r="R217">
        <v>13032.8</v>
      </c>
      <c r="S217">
        <v>1018.422139</v>
      </c>
      <c r="T217">
        <v>1135.1200674414299</v>
      </c>
      <c r="U217">
        <v>0.25684721686907502</v>
      </c>
      <c r="V217">
        <v>0.104932394836715</v>
      </c>
      <c r="W217">
        <v>1.54116946194941E-2</v>
      </c>
      <c r="X217">
        <v>11692.9</v>
      </c>
      <c r="Y217">
        <v>70.97</v>
      </c>
      <c r="Z217">
        <v>65174.589122164303</v>
      </c>
      <c r="AA217">
        <v>16.363636363636399</v>
      </c>
      <c r="AB217">
        <v>14.350037184725901</v>
      </c>
      <c r="AC217">
        <v>7.1</v>
      </c>
      <c r="AD217">
        <v>143.43973788732399</v>
      </c>
      <c r="AE217">
        <v>0.44290000000000002</v>
      </c>
      <c r="AF217">
        <v>0.11069944141223199</v>
      </c>
      <c r="AG217">
        <v>0.172507944086709</v>
      </c>
      <c r="AH217">
        <v>0.28598113257694802</v>
      </c>
      <c r="AI217">
        <v>0</v>
      </c>
      <c r="AJ217" t="s">
        <v>943</v>
      </c>
      <c r="AK217" t="s">
        <v>943</v>
      </c>
      <c r="AL217" t="s">
        <v>943</v>
      </c>
      <c r="AM217">
        <v>1.9</v>
      </c>
      <c r="AN217">
        <v>1.1474441067090899</v>
      </c>
      <c r="AO217">
        <v>53</v>
      </c>
      <c r="AP217">
        <v>9.3275488069414297E-2</v>
      </c>
      <c r="AQ217">
        <v>7.75</v>
      </c>
      <c r="AR217">
        <v>1.27202863473032</v>
      </c>
      <c r="AS217">
        <v>304157.13</v>
      </c>
      <c r="AT217">
        <v>0.49191563949080402</v>
      </c>
      <c r="AU217">
        <v>13272853.58</v>
      </c>
    </row>
    <row r="218" spans="1:47" ht="15" x14ac:dyDescent="0.25">
      <c r="A218" t="s">
        <v>1175</v>
      </c>
      <c r="B218" t="s">
        <v>508</v>
      </c>
      <c r="C218" t="s">
        <v>175</v>
      </c>
      <c r="D218" t="s">
        <v>965</v>
      </c>
      <c r="E218">
        <v>86.83</v>
      </c>
      <c r="F218">
        <v>-3.28</v>
      </c>
      <c r="G218" s="129">
        <v>-94728</v>
      </c>
      <c r="H218">
        <v>0.35971291444019299</v>
      </c>
      <c r="I218">
        <v>-278788</v>
      </c>
      <c r="J218">
        <v>2.4387820541770899E-3</v>
      </c>
      <c r="K218">
        <v>0.75469027202249395</v>
      </c>
      <c r="L218" s="130">
        <v>187105.52530000001</v>
      </c>
      <c r="M218" s="129">
        <v>42397</v>
      </c>
      <c r="N218">
        <v>102</v>
      </c>
      <c r="O218">
        <v>21.990483000000001</v>
      </c>
      <c r="P218">
        <v>0</v>
      </c>
      <c r="Q218">
        <v>98.167903999999993</v>
      </c>
      <c r="R218">
        <v>13317.4</v>
      </c>
      <c r="S218">
        <v>1258.8996420000001</v>
      </c>
      <c r="T218">
        <v>1478.5277194953701</v>
      </c>
      <c r="U218">
        <v>0.28405288401853401</v>
      </c>
      <c r="V218">
        <v>0.13280333191166299</v>
      </c>
      <c r="W218">
        <v>2.3923193712370599E-4</v>
      </c>
      <c r="X218">
        <v>11339.1</v>
      </c>
      <c r="Y218">
        <v>80.7</v>
      </c>
      <c r="Z218">
        <v>56392.865799256499</v>
      </c>
      <c r="AA218">
        <v>11.6179775280899</v>
      </c>
      <c r="AB218">
        <v>15.599747732341999</v>
      </c>
      <c r="AC218">
        <v>9</v>
      </c>
      <c r="AD218">
        <v>139.87773799999999</v>
      </c>
      <c r="AE218">
        <v>0.37959999999999999</v>
      </c>
      <c r="AF218">
        <v>0.11618093231950601</v>
      </c>
      <c r="AG218">
        <v>0.17049510015509201</v>
      </c>
      <c r="AH218">
        <v>0.29009594800726302</v>
      </c>
      <c r="AI218">
        <v>184.24264513374101</v>
      </c>
      <c r="AJ218">
        <v>8.7692237316926995</v>
      </c>
      <c r="AK218">
        <v>1.00841495539852</v>
      </c>
      <c r="AL218">
        <v>3.9802097929232598</v>
      </c>
      <c r="AM218">
        <v>2.5</v>
      </c>
      <c r="AN218">
        <v>1.47749701600011</v>
      </c>
      <c r="AO218">
        <v>112</v>
      </c>
      <c r="AP218">
        <v>2.7522935779816501E-2</v>
      </c>
      <c r="AQ218">
        <v>6.18</v>
      </c>
      <c r="AR218">
        <v>3.7800474564642101</v>
      </c>
      <c r="AS218">
        <v>107233.9</v>
      </c>
      <c r="AT218">
        <v>0.39904336993651801</v>
      </c>
      <c r="AU218">
        <v>16765240.52</v>
      </c>
    </row>
    <row r="219" spans="1:47" ht="15" x14ac:dyDescent="0.25">
      <c r="A219" t="s">
        <v>1176</v>
      </c>
      <c r="B219" t="s">
        <v>362</v>
      </c>
      <c r="C219" t="s">
        <v>201</v>
      </c>
      <c r="D219" t="s">
        <v>965</v>
      </c>
      <c r="E219">
        <v>81.361000000000004</v>
      </c>
      <c r="F219">
        <v>-4.76</v>
      </c>
      <c r="G219" s="129">
        <v>370167</v>
      </c>
      <c r="H219">
        <v>0.27213297838007799</v>
      </c>
      <c r="I219">
        <v>289148</v>
      </c>
      <c r="J219">
        <v>0</v>
      </c>
      <c r="K219">
        <v>0.72836368510011495</v>
      </c>
      <c r="L219" s="130">
        <v>125332.4564</v>
      </c>
      <c r="M219" s="129">
        <v>32665</v>
      </c>
      <c r="N219">
        <v>58</v>
      </c>
      <c r="O219">
        <v>50.897072000000001</v>
      </c>
      <c r="P219">
        <v>7.33</v>
      </c>
      <c r="Q219">
        <v>-23.556905</v>
      </c>
      <c r="R219">
        <v>14751.7</v>
      </c>
      <c r="S219">
        <v>1895.5370419999999</v>
      </c>
      <c r="T219">
        <v>2306.4108000926999</v>
      </c>
      <c r="U219">
        <v>0.57477078994481601</v>
      </c>
      <c r="V219">
        <v>0.143035649524384</v>
      </c>
      <c r="W219">
        <v>0</v>
      </c>
      <c r="X219">
        <v>12123.8</v>
      </c>
      <c r="Y219">
        <v>126</v>
      </c>
      <c r="Z219">
        <v>62316.476190476198</v>
      </c>
      <c r="AA219">
        <v>13.007936507936501</v>
      </c>
      <c r="AB219">
        <v>15.043944777777799</v>
      </c>
      <c r="AC219">
        <v>18</v>
      </c>
      <c r="AD219">
        <v>105.307613444444</v>
      </c>
      <c r="AE219">
        <v>0.31630000000000003</v>
      </c>
      <c r="AF219">
        <v>9.6366969209653694E-2</v>
      </c>
      <c r="AG219">
        <v>0.22636054827598401</v>
      </c>
      <c r="AH219">
        <v>0.32614653671542398</v>
      </c>
      <c r="AI219">
        <v>175.61144552932501</v>
      </c>
      <c r="AJ219">
        <v>7.5317286513377297</v>
      </c>
      <c r="AK219">
        <v>1.30657433053551</v>
      </c>
      <c r="AL219">
        <v>4.9590403090621802</v>
      </c>
      <c r="AM219">
        <v>0</v>
      </c>
      <c r="AN219">
        <v>1.20539883676795</v>
      </c>
      <c r="AO219">
        <v>164</v>
      </c>
      <c r="AP219">
        <v>1.54798761609907E-2</v>
      </c>
      <c r="AQ219">
        <v>3.79</v>
      </c>
      <c r="AR219">
        <v>3.5002715158708799</v>
      </c>
      <c r="AS219">
        <v>-47406.380000000099</v>
      </c>
      <c r="AT219">
        <v>0.48826092350595501</v>
      </c>
      <c r="AU219">
        <v>27962360.829999998</v>
      </c>
    </row>
    <row r="220" spans="1:47" ht="15" x14ac:dyDescent="0.25">
      <c r="A220" t="s">
        <v>1177</v>
      </c>
      <c r="B220" t="s">
        <v>432</v>
      </c>
      <c r="C220" t="s">
        <v>292</v>
      </c>
      <c r="D220" t="s">
        <v>975</v>
      </c>
      <c r="E220">
        <v>79.891999999999996</v>
      </c>
      <c r="F220">
        <v>2.09</v>
      </c>
      <c r="G220" s="129">
        <v>-735878</v>
      </c>
      <c r="H220">
        <v>0.47386264267383699</v>
      </c>
      <c r="I220">
        <v>-741899</v>
      </c>
      <c r="J220">
        <v>0</v>
      </c>
      <c r="K220">
        <v>0.82672736924500401</v>
      </c>
      <c r="L220" s="130">
        <v>166231.67050000001</v>
      </c>
      <c r="M220" s="129">
        <v>44856.5</v>
      </c>
      <c r="N220">
        <v>81</v>
      </c>
      <c r="O220">
        <v>44.143725000000003</v>
      </c>
      <c r="P220">
        <v>0</v>
      </c>
      <c r="Q220">
        <v>-48.830508000000002</v>
      </c>
      <c r="R220">
        <v>12190.6</v>
      </c>
      <c r="S220">
        <v>1576.337685</v>
      </c>
      <c r="T220">
        <v>1897.5804923923799</v>
      </c>
      <c r="U220">
        <v>0.41004733068980698</v>
      </c>
      <c r="V220">
        <v>0.16696206752171899</v>
      </c>
      <c r="W220">
        <v>2.5375273572806798E-3</v>
      </c>
      <c r="X220">
        <v>10126.799999999999</v>
      </c>
      <c r="Y220">
        <v>96.32</v>
      </c>
      <c r="Z220">
        <v>64282.640157807298</v>
      </c>
      <c r="AA220">
        <v>8.9</v>
      </c>
      <c r="AB220">
        <v>16.365632111711001</v>
      </c>
      <c r="AC220">
        <v>12</v>
      </c>
      <c r="AD220">
        <v>131.36147374999999</v>
      </c>
      <c r="AE220">
        <v>0.62</v>
      </c>
      <c r="AF220">
        <v>0.117833895344975</v>
      </c>
      <c r="AG220">
        <v>0.170687850377715</v>
      </c>
      <c r="AH220">
        <v>0.29603325158171601</v>
      </c>
      <c r="AI220">
        <v>148.62297731593</v>
      </c>
      <c r="AJ220">
        <v>6.6298264896704797</v>
      </c>
      <c r="AK220">
        <v>1.2083583745944999</v>
      </c>
      <c r="AL220">
        <v>4.3473597404814797</v>
      </c>
      <c r="AM220">
        <v>3</v>
      </c>
      <c r="AN220">
        <v>1.0925682634068701</v>
      </c>
      <c r="AO220">
        <v>45</v>
      </c>
      <c r="AP220">
        <v>9.5652173913043492E-3</v>
      </c>
      <c r="AQ220">
        <v>25.18</v>
      </c>
      <c r="AR220">
        <v>4.0553267450039803</v>
      </c>
      <c r="AS220">
        <v>188513.01</v>
      </c>
      <c r="AT220">
        <v>0.42692135614471599</v>
      </c>
      <c r="AU220">
        <v>19216435.52</v>
      </c>
    </row>
    <row r="221" spans="1:47" ht="15" x14ac:dyDescent="0.25">
      <c r="A221" t="s">
        <v>1178</v>
      </c>
      <c r="B221" t="s">
        <v>194</v>
      </c>
      <c r="C221" t="s">
        <v>195</v>
      </c>
      <c r="D221" t="s">
        <v>963</v>
      </c>
      <c r="E221">
        <v>81.521000000000001</v>
      </c>
      <c r="F221">
        <v>-1.31</v>
      </c>
      <c r="G221" s="129">
        <v>355001</v>
      </c>
      <c r="H221">
        <v>0.530221038420577</v>
      </c>
      <c r="I221">
        <v>955001</v>
      </c>
      <c r="J221">
        <v>0</v>
      </c>
      <c r="K221">
        <v>0.78411705155928801</v>
      </c>
      <c r="L221" s="130">
        <v>191127.92300000001</v>
      </c>
      <c r="M221" s="129">
        <v>33996</v>
      </c>
      <c r="N221">
        <v>199</v>
      </c>
      <c r="O221">
        <v>83.267528999999996</v>
      </c>
      <c r="P221">
        <v>2.2799999999999998</v>
      </c>
      <c r="Q221">
        <v>-370.25032800000002</v>
      </c>
      <c r="R221">
        <v>13553.1</v>
      </c>
      <c r="S221">
        <v>2367.4533919999999</v>
      </c>
      <c r="T221">
        <v>2871.6266745729399</v>
      </c>
      <c r="U221">
        <v>0.43038876729025</v>
      </c>
      <c r="V221">
        <v>0.12815819733780801</v>
      </c>
      <c r="W221">
        <v>8.0486070240659707E-3</v>
      </c>
      <c r="X221">
        <v>11173.6</v>
      </c>
      <c r="Y221">
        <v>167</v>
      </c>
      <c r="Z221">
        <v>64591.197604790403</v>
      </c>
      <c r="AA221">
        <v>14.9880239520958</v>
      </c>
      <c r="AB221">
        <v>14.1763676167665</v>
      </c>
      <c r="AC221">
        <v>17</v>
      </c>
      <c r="AD221">
        <v>139.26196423529399</v>
      </c>
      <c r="AE221">
        <v>0.37959999999999999</v>
      </c>
      <c r="AF221">
        <v>0.11167023137028</v>
      </c>
      <c r="AG221">
        <v>0.20829342483752999</v>
      </c>
      <c r="AH221">
        <v>0.32323803798248402</v>
      </c>
      <c r="AI221">
        <v>180.45592848570899</v>
      </c>
      <c r="AJ221">
        <v>5.44361871256329</v>
      </c>
      <c r="AK221">
        <v>0.96412142661526501</v>
      </c>
      <c r="AL221">
        <v>2.3950348648591699</v>
      </c>
      <c r="AM221">
        <v>2.5</v>
      </c>
      <c r="AN221">
        <v>1.5683059849260701</v>
      </c>
      <c r="AO221">
        <v>127</v>
      </c>
      <c r="AP221">
        <v>2.7280477408354601E-2</v>
      </c>
      <c r="AQ221">
        <v>8.9600000000000009</v>
      </c>
      <c r="AR221">
        <v>4.7501550608542598</v>
      </c>
      <c r="AS221">
        <v>-150295.04000000001</v>
      </c>
      <c r="AT221">
        <v>0.40370148264546901</v>
      </c>
      <c r="AU221">
        <v>32086437.109999999</v>
      </c>
    </row>
    <row r="222" spans="1:47" ht="15" x14ac:dyDescent="0.25">
      <c r="A222" t="s">
        <v>1179</v>
      </c>
      <c r="B222" t="s">
        <v>489</v>
      </c>
      <c r="C222" t="s">
        <v>121</v>
      </c>
      <c r="D222" t="s">
        <v>975</v>
      </c>
      <c r="E222">
        <v>67.254999999999995</v>
      </c>
      <c r="F222">
        <v>2.74</v>
      </c>
      <c r="G222" s="129">
        <v>-315182</v>
      </c>
      <c r="H222">
        <v>0.34037012962920199</v>
      </c>
      <c r="I222">
        <v>-315182</v>
      </c>
      <c r="J222">
        <v>0</v>
      </c>
      <c r="K222">
        <v>0.64542788610630397</v>
      </c>
      <c r="L222" s="130">
        <v>149662.8346</v>
      </c>
      <c r="M222" s="129">
        <v>36784</v>
      </c>
      <c r="N222">
        <v>148</v>
      </c>
      <c r="O222">
        <v>1160.2187960000001</v>
      </c>
      <c r="P222">
        <v>304.50771400000002</v>
      </c>
      <c r="Q222">
        <v>-197.15408099999999</v>
      </c>
      <c r="R222">
        <v>14912.3</v>
      </c>
      <c r="S222">
        <v>6196.7495479999998</v>
      </c>
      <c r="T222">
        <v>8605.37112000044</v>
      </c>
      <c r="U222">
        <v>0.72181382841971198</v>
      </c>
      <c r="V222">
        <v>0.18385458508125599</v>
      </c>
      <c r="W222">
        <v>9.3339564479684195E-2</v>
      </c>
      <c r="X222">
        <v>10738.4</v>
      </c>
      <c r="Y222">
        <v>359.61</v>
      </c>
      <c r="Z222">
        <v>74452.636467283999</v>
      </c>
      <c r="AA222">
        <v>12.5718085106383</v>
      </c>
      <c r="AB222">
        <v>17.231861038347098</v>
      </c>
      <c r="AC222">
        <v>40</v>
      </c>
      <c r="AD222">
        <v>154.91873870000001</v>
      </c>
      <c r="AE222" t="s">
        <v>943</v>
      </c>
      <c r="AF222">
        <v>0.114423167259441</v>
      </c>
      <c r="AG222">
        <v>0.192848775884708</v>
      </c>
      <c r="AH222">
        <v>0.31036313119797698</v>
      </c>
      <c r="AI222">
        <v>127.137783106673</v>
      </c>
      <c r="AJ222">
        <v>8.6325786675230205</v>
      </c>
      <c r="AK222">
        <v>1.17835339871878</v>
      </c>
      <c r="AL222">
        <v>4.4841384238697897</v>
      </c>
      <c r="AM222">
        <v>1.47</v>
      </c>
      <c r="AN222">
        <v>1.12580125512759</v>
      </c>
      <c r="AO222">
        <v>40</v>
      </c>
      <c r="AP222">
        <v>9.9238578680202999E-2</v>
      </c>
      <c r="AQ222">
        <v>91.13</v>
      </c>
      <c r="AR222">
        <v>3.4135388996668299</v>
      </c>
      <c r="AS222">
        <v>-115404.29</v>
      </c>
      <c r="AT222">
        <v>0.51848239640288796</v>
      </c>
      <c r="AU222">
        <v>92407926.719999999</v>
      </c>
    </row>
    <row r="223" spans="1:47" ht="15" x14ac:dyDescent="0.25">
      <c r="A223" t="s">
        <v>1180</v>
      </c>
      <c r="B223" t="s">
        <v>196</v>
      </c>
      <c r="C223" t="s">
        <v>197</v>
      </c>
      <c r="D223" t="s">
        <v>975</v>
      </c>
      <c r="E223">
        <v>75.632999999999996</v>
      </c>
      <c r="F223">
        <v>7.15</v>
      </c>
      <c r="G223" s="129">
        <v>8857459</v>
      </c>
      <c r="H223">
        <v>0.43016853909000502</v>
      </c>
      <c r="I223">
        <v>8857459</v>
      </c>
      <c r="J223">
        <v>0</v>
      </c>
      <c r="K223">
        <v>0.77809718824363705</v>
      </c>
      <c r="L223" s="130">
        <v>94662.792300000001</v>
      </c>
      <c r="M223" s="129">
        <v>33234</v>
      </c>
      <c r="N223">
        <v>228</v>
      </c>
      <c r="O223">
        <v>428.21522299999998</v>
      </c>
      <c r="P223">
        <v>289.92123900000001</v>
      </c>
      <c r="Q223">
        <v>-149.64358200000001</v>
      </c>
      <c r="R223">
        <v>14768.7</v>
      </c>
      <c r="S223">
        <v>8934.1741170000005</v>
      </c>
      <c r="T223">
        <v>12997.8420335305</v>
      </c>
      <c r="U223">
        <v>0.99998982569638695</v>
      </c>
      <c r="V223">
        <v>0.20660763947813299</v>
      </c>
      <c r="W223">
        <v>8.3975704992408098E-2</v>
      </c>
      <c r="X223">
        <v>10151.4</v>
      </c>
      <c r="Y223">
        <v>638.99</v>
      </c>
      <c r="Z223">
        <v>61451.462573749202</v>
      </c>
      <c r="AA223">
        <v>8.9893292682926802</v>
      </c>
      <c r="AB223">
        <v>13.9817119469788</v>
      </c>
      <c r="AC223">
        <v>59</v>
      </c>
      <c r="AD223">
        <v>151.426679949153</v>
      </c>
      <c r="AE223">
        <v>0.32900000000000001</v>
      </c>
      <c r="AF223">
        <v>0.12031933773558599</v>
      </c>
      <c r="AG223">
        <v>0.138602482348329</v>
      </c>
      <c r="AH223">
        <v>0.26114785523012102</v>
      </c>
      <c r="AI223">
        <v>155.50178245983199</v>
      </c>
      <c r="AJ223">
        <v>7.5184419627432897</v>
      </c>
      <c r="AK223">
        <v>1.8032491146493099</v>
      </c>
      <c r="AL223">
        <v>4.1944173168835697</v>
      </c>
      <c r="AM223">
        <v>4.7699999999999996</v>
      </c>
      <c r="AN223">
        <v>1.1199061490545199</v>
      </c>
      <c r="AO223">
        <v>22</v>
      </c>
      <c r="AP223">
        <v>9.6468213925328006E-2</v>
      </c>
      <c r="AQ223">
        <v>204.59</v>
      </c>
      <c r="AR223">
        <v>2.8512925445108501</v>
      </c>
      <c r="AS223">
        <v>910901.14</v>
      </c>
      <c r="AT223">
        <v>0.59503541462040699</v>
      </c>
      <c r="AU223">
        <v>131946093.38</v>
      </c>
    </row>
    <row r="224" spans="1:47" ht="15" x14ac:dyDescent="0.25">
      <c r="A224" t="s">
        <v>1181</v>
      </c>
      <c r="B224" t="s">
        <v>487</v>
      </c>
      <c r="C224" t="s">
        <v>121</v>
      </c>
      <c r="D224" t="s">
        <v>975</v>
      </c>
      <c r="E224">
        <v>83.102999999999994</v>
      </c>
      <c r="F224">
        <v>3.75</v>
      </c>
      <c r="G224" s="129">
        <v>5146983</v>
      </c>
      <c r="H224">
        <v>1.1133997531425901</v>
      </c>
      <c r="I224">
        <v>5232953</v>
      </c>
      <c r="J224">
        <v>0</v>
      </c>
      <c r="K224">
        <v>0.67594983604143399</v>
      </c>
      <c r="L224" s="130">
        <v>110247.55379999999</v>
      </c>
      <c r="M224" s="129">
        <v>37006</v>
      </c>
      <c r="N224">
        <v>46</v>
      </c>
      <c r="O224">
        <v>188.42546200000001</v>
      </c>
      <c r="P224">
        <v>0</v>
      </c>
      <c r="Q224">
        <v>-18.196925</v>
      </c>
      <c r="R224">
        <v>11380.4</v>
      </c>
      <c r="S224">
        <v>3083.5561859999998</v>
      </c>
      <c r="T224">
        <v>3888.7008356803999</v>
      </c>
      <c r="U224">
        <v>0.61703716106699102</v>
      </c>
      <c r="V224">
        <v>0.133302015986032</v>
      </c>
      <c r="W224">
        <v>3.07673102993039E-2</v>
      </c>
      <c r="X224">
        <v>9024.1</v>
      </c>
      <c r="Y224">
        <v>156.91</v>
      </c>
      <c r="Z224">
        <v>78026.099547511301</v>
      </c>
      <c r="AA224">
        <v>14.24</v>
      </c>
      <c r="AB224">
        <v>19.651750595883001</v>
      </c>
      <c r="AC224">
        <v>10</v>
      </c>
      <c r="AD224">
        <v>308.35561860000001</v>
      </c>
      <c r="AE224">
        <v>0.58209999999999995</v>
      </c>
      <c r="AF224">
        <v>0.116607542056631</v>
      </c>
      <c r="AG224">
        <v>0.15863821833710701</v>
      </c>
      <c r="AH224">
        <v>0.27791658690243398</v>
      </c>
      <c r="AI224">
        <v>184.132205074729</v>
      </c>
      <c r="AJ224">
        <v>6.96916858935296</v>
      </c>
      <c r="AK224">
        <v>1.38481989566418</v>
      </c>
      <c r="AL224">
        <v>3.9050350134382601</v>
      </c>
      <c r="AM224">
        <v>2</v>
      </c>
      <c r="AN224">
        <v>1.76296456177816</v>
      </c>
      <c r="AO224">
        <v>19</v>
      </c>
      <c r="AP224">
        <v>6.0331825037707402E-3</v>
      </c>
      <c r="AQ224">
        <v>102.58</v>
      </c>
      <c r="AR224">
        <v>3.0104044249863202</v>
      </c>
      <c r="AS224">
        <v>18416.3999999999</v>
      </c>
      <c r="AT224">
        <v>0.56072523848533395</v>
      </c>
      <c r="AU224">
        <v>35092163.43</v>
      </c>
    </row>
    <row r="225" spans="1:47" ht="15" x14ac:dyDescent="0.25">
      <c r="A225" t="s">
        <v>1182</v>
      </c>
      <c r="B225" t="s">
        <v>524</v>
      </c>
      <c r="C225" t="s">
        <v>211</v>
      </c>
      <c r="D225" t="s">
        <v>967</v>
      </c>
      <c r="E225">
        <v>88.063000000000002</v>
      </c>
      <c r="F225">
        <v>-4.97</v>
      </c>
      <c r="G225" s="129">
        <v>472979</v>
      </c>
      <c r="H225">
        <v>0.836612519395044</v>
      </c>
      <c r="I225">
        <v>204129</v>
      </c>
      <c r="J225">
        <v>0</v>
      </c>
      <c r="K225">
        <v>0.64636598008888102</v>
      </c>
      <c r="L225" s="130">
        <v>192296.47450000001</v>
      </c>
      <c r="M225" s="129">
        <v>38032</v>
      </c>
      <c r="N225">
        <v>16</v>
      </c>
      <c r="O225">
        <v>15.216196</v>
      </c>
      <c r="P225">
        <v>0</v>
      </c>
      <c r="Q225">
        <v>-29.588654999999999</v>
      </c>
      <c r="R225">
        <v>20341.3</v>
      </c>
      <c r="S225">
        <v>368.61733800000002</v>
      </c>
      <c r="T225">
        <v>403.85293094937498</v>
      </c>
      <c r="U225">
        <v>0.394368641987209</v>
      </c>
      <c r="V225">
        <v>9.6316041976300101E-2</v>
      </c>
      <c r="W225">
        <v>6.4643676635742003E-3</v>
      </c>
      <c r="X225">
        <v>18566.5</v>
      </c>
      <c r="Y225">
        <v>35.26</v>
      </c>
      <c r="Z225">
        <v>57798.198808848603</v>
      </c>
      <c r="AA225">
        <v>13.540540540540499</v>
      </c>
      <c r="AB225">
        <v>10.454263698241601</v>
      </c>
      <c r="AC225">
        <v>5.2</v>
      </c>
      <c r="AD225">
        <v>70.887949615384599</v>
      </c>
      <c r="AE225">
        <v>0.2024</v>
      </c>
      <c r="AF225">
        <v>0.105622547411625</v>
      </c>
      <c r="AG225">
        <v>0.198954072319181</v>
      </c>
      <c r="AH225">
        <v>0.307630428520004</v>
      </c>
      <c r="AI225">
        <v>183.11672577918699</v>
      </c>
      <c r="AJ225">
        <v>19.575226518518502</v>
      </c>
      <c r="AK225">
        <v>2.4517431111111101</v>
      </c>
      <c r="AL225">
        <v>5.2648247407407398</v>
      </c>
      <c r="AM225">
        <v>2.85</v>
      </c>
      <c r="AN225">
        <v>2.0394488439335099</v>
      </c>
      <c r="AO225">
        <v>89</v>
      </c>
      <c r="AP225">
        <v>1.7543859649122799E-2</v>
      </c>
      <c r="AQ225">
        <v>2.4900000000000002</v>
      </c>
      <c r="AR225">
        <v>4.5941291347411699</v>
      </c>
      <c r="AS225">
        <v>-13259.45</v>
      </c>
      <c r="AT225">
        <v>0.70589613870944801</v>
      </c>
      <c r="AU225">
        <v>7498148.1299999999</v>
      </c>
    </row>
    <row r="226" spans="1:47" ht="15" x14ac:dyDescent="0.25">
      <c r="A226" t="s">
        <v>1183</v>
      </c>
      <c r="B226" t="s">
        <v>703</v>
      </c>
      <c r="C226" t="s">
        <v>288</v>
      </c>
      <c r="D226" t="s">
        <v>975</v>
      </c>
      <c r="E226">
        <v>89.965999999999994</v>
      </c>
      <c r="F226">
        <v>2.58</v>
      </c>
      <c r="G226" s="129">
        <v>-16082</v>
      </c>
      <c r="H226">
        <v>0.63006884805413199</v>
      </c>
      <c r="I226">
        <v>19240</v>
      </c>
      <c r="J226">
        <v>0</v>
      </c>
      <c r="K226">
        <v>0.78794426736071599</v>
      </c>
      <c r="L226" s="130">
        <v>161132.91500000001</v>
      </c>
      <c r="M226" s="129">
        <v>42139</v>
      </c>
      <c r="N226">
        <v>41</v>
      </c>
      <c r="O226">
        <v>9.0837649999999996</v>
      </c>
      <c r="P226">
        <v>1</v>
      </c>
      <c r="Q226">
        <v>39.275036999999998</v>
      </c>
      <c r="R226">
        <v>14541.7</v>
      </c>
      <c r="S226">
        <v>701.36635100000001</v>
      </c>
      <c r="T226">
        <v>827.20612471190805</v>
      </c>
      <c r="U226">
        <v>0.33728615389477101</v>
      </c>
      <c r="V226">
        <v>0.15004019347372399</v>
      </c>
      <c r="W226">
        <v>0</v>
      </c>
      <c r="X226">
        <v>12329.5</v>
      </c>
      <c r="Y226">
        <v>54.07</v>
      </c>
      <c r="Z226">
        <v>62042.518956907697</v>
      </c>
      <c r="AA226">
        <v>14.1034482758621</v>
      </c>
      <c r="AB226">
        <v>12.971450915479901</v>
      </c>
      <c r="AC226">
        <v>9</v>
      </c>
      <c r="AD226">
        <v>77.929594555555596</v>
      </c>
      <c r="AE226">
        <v>0.27839999999999998</v>
      </c>
      <c r="AF226">
        <v>0.10790183736733901</v>
      </c>
      <c r="AG226">
        <v>0.223975641064627</v>
      </c>
      <c r="AH226">
        <v>0.33728535739929399</v>
      </c>
      <c r="AI226">
        <v>174.35681056789099</v>
      </c>
      <c r="AJ226">
        <v>8.0158568297788797</v>
      </c>
      <c r="AK226">
        <v>1.2387551517728601</v>
      </c>
      <c r="AL226">
        <v>3.3232362946487002</v>
      </c>
      <c r="AM226">
        <v>0.5</v>
      </c>
      <c r="AN226">
        <v>1.05992685141166</v>
      </c>
      <c r="AO226">
        <v>76</v>
      </c>
      <c r="AP226">
        <v>2.2813688212927799E-2</v>
      </c>
      <c r="AQ226">
        <v>6.8</v>
      </c>
      <c r="AR226">
        <v>4.1952781018609402</v>
      </c>
      <c r="AS226">
        <v>-38724.42</v>
      </c>
      <c r="AT226">
        <v>0.562259651375833</v>
      </c>
      <c r="AU226">
        <v>10199066.65</v>
      </c>
    </row>
    <row r="227" spans="1:47" ht="15" x14ac:dyDescent="0.25">
      <c r="A227" t="s">
        <v>1184</v>
      </c>
      <c r="B227" t="s">
        <v>341</v>
      </c>
      <c r="C227" t="s">
        <v>342</v>
      </c>
      <c r="D227" t="s">
        <v>967</v>
      </c>
      <c r="E227">
        <v>73.004999999999995</v>
      </c>
      <c r="F227">
        <v>-7.49</v>
      </c>
      <c r="G227" s="129">
        <v>9944847</v>
      </c>
      <c r="H227">
        <v>1.61578702996604</v>
      </c>
      <c r="I227">
        <v>8711830</v>
      </c>
      <c r="J227">
        <v>1.5482605711602199E-3</v>
      </c>
      <c r="K227">
        <v>0.49594737516759602</v>
      </c>
      <c r="L227" s="130">
        <v>422571.80479999998</v>
      </c>
      <c r="M227" s="129">
        <v>33848.5</v>
      </c>
      <c r="N227">
        <v>51</v>
      </c>
      <c r="O227">
        <v>110.71714299999999</v>
      </c>
      <c r="P227">
        <v>4</v>
      </c>
      <c r="Q227">
        <v>-134.99602999999999</v>
      </c>
      <c r="R227">
        <v>15947.2</v>
      </c>
      <c r="S227">
        <v>1397.4541819999999</v>
      </c>
      <c r="T227">
        <v>1762.3416922305901</v>
      </c>
      <c r="U227">
        <v>0.48736566090865902</v>
      </c>
      <c r="V227">
        <v>0.162871461498836</v>
      </c>
      <c r="W227">
        <v>0</v>
      </c>
      <c r="X227">
        <v>12645.3</v>
      </c>
      <c r="Y227">
        <v>92.3</v>
      </c>
      <c r="Z227">
        <v>61666.728060671703</v>
      </c>
      <c r="AA227">
        <v>14.2553191489362</v>
      </c>
      <c r="AB227">
        <v>15.140348667388899</v>
      </c>
      <c r="AC227">
        <v>11</v>
      </c>
      <c r="AD227">
        <v>127.041289272727</v>
      </c>
      <c r="AE227">
        <v>0.27839999999999998</v>
      </c>
      <c r="AF227">
        <v>9.5982132302847606E-2</v>
      </c>
      <c r="AG227">
        <v>0.26209285678667499</v>
      </c>
      <c r="AH227">
        <v>0.37146376089021699</v>
      </c>
      <c r="AI227">
        <v>154.50023534295701</v>
      </c>
      <c r="AJ227">
        <v>6.6439591583413202</v>
      </c>
      <c r="AK227">
        <v>1.5526099200118599</v>
      </c>
      <c r="AL227">
        <v>4.2813644763717704</v>
      </c>
      <c r="AM227">
        <v>0.5</v>
      </c>
      <c r="AN227">
        <v>1.5448999803596499</v>
      </c>
      <c r="AO227">
        <v>383</v>
      </c>
      <c r="AP227">
        <v>1.08548168249661E-2</v>
      </c>
      <c r="AQ227">
        <v>1.87</v>
      </c>
      <c r="AR227">
        <v>3.44310758554662</v>
      </c>
      <c r="AS227">
        <v>-58441.809999999903</v>
      </c>
      <c r="AT227">
        <v>0.41172488806983099</v>
      </c>
      <c r="AU227">
        <v>22285412.600000001</v>
      </c>
    </row>
    <row r="228" spans="1:47" ht="15" x14ac:dyDescent="0.25">
      <c r="A228" t="s">
        <v>1185</v>
      </c>
      <c r="B228" t="s">
        <v>198</v>
      </c>
      <c r="C228" t="s">
        <v>199</v>
      </c>
      <c r="D228" t="s">
        <v>963</v>
      </c>
      <c r="E228">
        <v>89.793999999999997</v>
      </c>
      <c r="F228">
        <v>0.18</v>
      </c>
      <c r="G228" s="129">
        <v>1874508</v>
      </c>
      <c r="H228">
        <v>0.81063348696013804</v>
      </c>
      <c r="I228">
        <v>1874508</v>
      </c>
      <c r="J228">
        <v>0</v>
      </c>
      <c r="K228">
        <v>0.70996356152744899</v>
      </c>
      <c r="L228" s="130">
        <v>194672.54430000001</v>
      </c>
      <c r="M228" s="129">
        <v>39233</v>
      </c>
      <c r="N228">
        <v>25</v>
      </c>
      <c r="O228">
        <v>55.297898000000004</v>
      </c>
      <c r="P228">
        <v>0</v>
      </c>
      <c r="Q228">
        <v>204.342647</v>
      </c>
      <c r="R228">
        <v>13239.6</v>
      </c>
      <c r="S228">
        <v>1632.0821040000001</v>
      </c>
      <c r="T228">
        <v>2032.4014607306899</v>
      </c>
      <c r="U228">
        <v>0.40456939046247897</v>
      </c>
      <c r="V228">
        <v>0.19192988406176401</v>
      </c>
      <c r="W228">
        <v>1.83814281931493E-3</v>
      </c>
      <c r="X228">
        <v>10631.8</v>
      </c>
      <c r="Y228">
        <v>110.15</v>
      </c>
      <c r="Z228">
        <v>55459.0285973672</v>
      </c>
      <c r="AA228">
        <v>11.12</v>
      </c>
      <c r="AB228">
        <v>14.816905165683201</v>
      </c>
      <c r="AC228">
        <v>13.33</v>
      </c>
      <c r="AD228">
        <v>122.436766991748</v>
      </c>
      <c r="AE228">
        <v>0.27839999999999998</v>
      </c>
      <c r="AF228">
        <v>0.12757732440099501</v>
      </c>
      <c r="AG228">
        <v>0.135167826750486</v>
      </c>
      <c r="AH228">
        <v>0.270286661420717</v>
      </c>
      <c r="AI228">
        <v>173.12486872290299</v>
      </c>
      <c r="AJ228">
        <v>6.0354743518053198</v>
      </c>
      <c r="AK228">
        <v>1.19011590704786</v>
      </c>
      <c r="AL228">
        <v>3.94650916285029</v>
      </c>
      <c r="AM228">
        <v>5.2</v>
      </c>
      <c r="AN228">
        <v>1.3251395752252899</v>
      </c>
      <c r="AO228">
        <v>10</v>
      </c>
      <c r="AP228">
        <v>2.7932960893854698E-2</v>
      </c>
      <c r="AQ228">
        <v>82.6</v>
      </c>
      <c r="AR228">
        <v>4.3821338583638099</v>
      </c>
      <c r="AS228">
        <v>136915.15</v>
      </c>
      <c r="AT228">
        <v>0.56342481380186504</v>
      </c>
      <c r="AU228">
        <v>21608186.300000001</v>
      </c>
    </row>
    <row r="229" spans="1:47" ht="15" x14ac:dyDescent="0.25">
      <c r="A229" t="s">
        <v>1186</v>
      </c>
      <c r="B229" t="s">
        <v>363</v>
      </c>
      <c r="C229" t="s">
        <v>159</v>
      </c>
      <c r="D229" t="s">
        <v>975</v>
      </c>
      <c r="E229">
        <v>100.614</v>
      </c>
      <c r="F229">
        <v>2.5</v>
      </c>
      <c r="G229" s="129">
        <v>113651</v>
      </c>
      <c r="H229">
        <v>0.32768179397763297</v>
      </c>
      <c r="I229">
        <v>113651</v>
      </c>
      <c r="J229">
        <v>3.05441864610295E-2</v>
      </c>
      <c r="K229">
        <v>0.79616022740957504</v>
      </c>
      <c r="L229" s="130">
        <v>137313.7555</v>
      </c>
      <c r="M229" s="129">
        <v>38054</v>
      </c>
      <c r="N229">
        <v>50</v>
      </c>
      <c r="O229">
        <v>14.125178</v>
      </c>
      <c r="P229">
        <v>0</v>
      </c>
      <c r="Q229">
        <v>67.173174000000003</v>
      </c>
      <c r="R229">
        <v>15364.9</v>
      </c>
      <c r="S229">
        <v>865.20863599999996</v>
      </c>
      <c r="T229">
        <v>1043.4783194557999</v>
      </c>
      <c r="U229">
        <v>0.34364036329383102</v>
      </c>
      <c r="V229">
        <v>0.193365798766715</v>
      </c>
      <c r="W229">
        <v>3.09079184919278E-2</v>
      </c>
      <c r="X229">
        <v>12739.9</v>
      </c>
      <c r="Y229">
        <v>66.47</v>
      </c>
      <c r="Z229">
        <v>69447.2587633519</v>
      </c>
      <c r="AA229">
        <v>11.375</v>
      </c>
      <c r="AB229">
        <v>13.0165282984805</v>
      </c>
      <c r="AC229">
        <v>12.67</v>
      </c>
      <c r="AD229">
        <v>68.287974427782203</v>
      </c>
      <c r="AE229">
        <v>0.2024</v>
      </c>
      <c r="AF229">
        <v>0.11239485944217099</v>
      </c>
      <c r="AG229">
        <v>0.15655093416422899</v>
      </c>
      <c r="AH229">
        <v>0.27218858734269702</v>
      </c>
      <c r="AI229">
        <v>185.46278125684401</v>
      </c>
      <c r="AJ229">
        <v>7.3603892461860596</v>
      </c>
      <c r="AK229">
        <v>1.5911599486489201</v>
      </c>
      <c r="AL229">
        <v>3.3588135656595899</v>
      </c>
      <c r="AM229">
        <v>2.5</v>
      </c>
      <c r="AN229">
        <v>1.6801648993971301</v>
      </c>
      <c r="AO229">
        <v>44</v>
      </c>
      <c r="AP229">
        <v>0</v>
      </c>
      <c r="AQ229">
        <v>10.77</v>
      </c>
      <c r="AR229">
        <v>4.79859448853147</v>
      </c>
      <c r="AS229">
        <v>22413.15</v>
      </c>
      <c r="AT229">
        <v>0.58099024542997901</v>
      </c>
      <c r="AU229">
        <v>13293840.02</v>
      </c>
    </row>
    <row r="230" spans="1:47" ht="15" x14ac:dyDescent="0.25">
      <c r="A230" t="s">
        <v>1187</v>
      </c>
      <c r="B230" t="s">
        <v>601</v>
      </c>
      <c r="C230" t="s">
        <v>127</v>
      </c>
      <c r="D230" t="s">
        <v>970</v>
      </c>
      <c r="E230">
        <v>102.435</v>
      </c>
      <c r="F230">
        <v>9.82</v>
      </c>
      <c r="G230" s="129">
        <v>-43638</v>
      </c>
      <c r="H230">
        <v>0.585397470339313</v>
      </c>
      <c r="I230">
        <v>-197322</v>
      </c>
      <c r="J230">
        <v>0</v>
      </c>
      <c r="K230">
        <v>0.82053888090542804</v>
      </c>
      <c r="L230" s="130">
        <v>304112.01559999998</v>
      </c>
      <c r="M230" s="129">
        <v>62438.5</v>
      </c>
      <c r="N230">
        <v>132</v>
      </c>
      <c r="O230">
        <v>29.109940000000002</v>
      </c>
      <c r="P230">
        <v>0</v>
      </c>
      <c r="Q230">
        <v>-13.975318</v>
      </c>
      <c r="R230">
        <v>11656.7</v>
      </c>
      <c r="S230">
        <v>3349.7841170000002</v>
      </c>
      <c r="T230">
        <v>3848.9741533617798</v>
      </c>
      <c r="U230">
        <v>5.51634814501092E-2</v>
      </c>
      <c r="V230">
        <v>0.107179251396516</v>
      </c>
      <c r="W230">
        <v>1.22267437451104E-2</v>
      </c>
      <c r="X230">
        <v>10144.9</v>
      </c>
      <c r="Y230">
        <v>172.57</v>
      </c>
      <c r="Z230">
        <v>79328.792026424097</v>
      </c>
      <c r="AA230">
        <v>14.9574468085106</v>
      </c>
      <c r="AB230">
        <v>19.411161366401998</v>
      </c>
      <c r="AC230">
        <v>17</v>
      </c>
      <c r="AD230">
        <v>197.046124529412</v>
      </c>
      <c r="AE230">
        <v>0.4556</v>
      </c>
      <c r="AF230">
        <v>0.122982872428352</v>
      </c>
      <c r="AG230">
        <v>0.13002285550470799</v>
      </c>
      <c r="AH230">
        <v>0.25600769403589502</v>
      </c>
      <c r="AI230">
        <v>171.324174918464</v>
      </c>
      <c r="AJ230">
        <v>5.67279751315127</v>
      </c>
      <c r="AK230">
        <v>1.0955695862860899</v>
      </c>
      <c r="AL230">
        <v>3.0794088855356101</v>
      </c>
      <c r="AM230">
        <v>0</v>
      </c>
      <c r="AN230">
        <v>1.4910983809506799</v>
      </c>
      <c r="AO230">
        <v>78</v>
      </c>
      <c r="AP230">
        <v>9.6240601503759404E-2</v>
      </c>
      <c r="AQ230">
        <v>23.92</v>
      </c>
      <c r="AR230">
        <v>6.2692086823563304</v>
      </c>
      <c r="AS230">
        <v>62694.970000000198</v>
      </c>
      <c r="AT230">
        <v>0.38798686029539797</v>
      </c>
      <c r="AU230">
        <v>39047339.600000001</v>
      </c>
    </row>
    <row r="231" spans="1:47" ht="15" x14ac:dyDescent="0.25">
      <c r="A231" t="s">
        <v>1187</v>
      </c>
      <c r="B231" t="s">
        <v>627</v>
      </c>
      <c r="C231" t="s">
        <v>378</v>
      </c>
      <c r="D231" t="s">
        <v>975</v>
      </c>
      <c r="E231">
        <v>85.926000000000002</v>
      </c>
      <c r="F231">
        <v>2.96</v>
      </c>
      <c r="G231" s="129">
        <v>178135</v>
      </c>
      <c r="H231">
        <v>0.515678781546693</v>
      </c>
      <c r="I231">
        <v>240085</v>
      </c>
      <c r="J231">
        <v>0</v>
      </c>
      <c r="K231">
        <v>0.79073230827773</v>
      </c>
      <c r="L231" s="130">
        <v>181687.07870000001</v>
      </c>
      <c r="M231" s="129">
        <v>41104</v>
      </c>
      <c r="N231">
        <v>115</v>
      </c>
      <c r="O231">
        <v>57.078851999999998</v>
      </c>
      <c r="P231">
        <v>1</v>
      </c>
      <c r="Q231">
        <v>106.80274799999999</v>
      </c>
      <c r="R231">
        <v>12732.9</v>
      </c>
      <c r="S231">
        <v>1714.7913410000001</v>
      </c>
      <c r="T231">
        <v>2070.8657647121199</v>
      </c>
      <c r="U231">
        <v>0.25918576585581199</v>
      </c>
      <c r="V231">
        <v>0.16643983974957599</v>
      </c>
      <c r="W231">
        <v>5.8316133053065104E-3</v>
      </c>
      <c r="X231">
        <v>10543.6</v>
      </c>
      <c r="Y231">
        <v>111.74</v>
      </c>
      <c r="Z231">
        <v>57861.034544478302</v>
      </c>
      <c r="AA231">
        <v>12.8938053097345</v>
      </c>
      <c r="AB231">
        <v>15.346262224807599</v>
      </c>
      <c r="AC231">
        <v>16.5</v>
      </c>
      <c r="AD231">
        <v>103.92674793939401</v>
      </c>
      <c r="AE231">
        <v>0.44290000000000002</v>
      </c>
      <c r="AF231">
        <v>0.11135442268679099</v>
      </c>
      <c r="AG231">
        <v>0.13945300515381701</v>
      </c>
      <c r="AH231">
        <v>0.25391999638344998</v>
      </c>
      <c r="AI231">
        <v>184.61838034205499</v>
      </c>
      <c r="AJ231">
        <v>8.1053170110745398</v>
      </c>
      <c r="AK231">
        <v>1.21812266648135</v>
      </c>
      <c r="AL231">
        <v>3.8244532222299399</v>
      </c>
      <c r="AM231">
        <v>1.1000000000000001</v>
      </c>
      <c r="AN231">
        <v>1.21784206946899</v>
      </c>
      <c r="AO231">
        <v>120</v>
      </c>
      <c r="AP231">
        <v>4.6182846371347799E-2</v>
      </c>
      <c r="AQ231">
        <v>8.3800000000000008</v>
      </c>
      <c r="AR231">
        <v>4.4489159892925096</v>
      </c>
      <c r="AS231">
        <v>-79826.259999999893</v>
      </c>
      <c r="AT231">
        <v>0.48177873321789799</v>
      </c>
      <c r="AU231">
        <v>21834340.899999999</v>
      </c>
    </row>
    <row r="232" spans="1:47" ht="15" x14ac:dyDescent="0.25">
      <c r="A232" t="s">
        <v>1188</v>
      </c>
      <c r="B232" t="s">
        <v>492</v>
      </c>
      <c r="C232" t="s">
        <v>121</v>
      </c>
      <c r="D232" t="s">
        <v>970</v>
      </c>
      <c r="E232">
        <v>87.135999999999996</v>
      </c>
      <c r="F232">
        <v>33.78</v>
      </c>
      <c r="G232" s="129">
        <v>-335211</v>
      </c>
      <c r="H232">
        <v>0.40794654928514601</v>
      </c>
      <c r="I232">
        <v>-335211</v>
      </c>
      <c r="J232">
        <v>1.22774576414107E-3</v>
      </c>
      <c r="K232">
        <v>0.85294749217177102</v>
      </c>
      <c r="L232" s="130">
        <v>212699.18429999999</v>
      </c>
      <c r="M232" s="129">
        <v>55246</v>
      </c>
      <c r="N232">
        <v>323</v>
      </c>
      <c r="O232">
        <v>270.10612400000002</v>
      </c>
      <c r="P232">
        <v>8</v>
      </c>
      <c r="Q232">
        <v>-28.804797000000001</v>
      </c>
      <c r="R232">
        <v>14915.3</v>
      </c>
      <c r="S232">
        <v>15888.720772999999</v>
      </c>
      <c r="T232">
        <v>19795.145092534</v>
      </c>
      <c r="U232">
        <v>0.25961091732504299</v>
      </c>
      <c r="V232">
        <v>0.16588889972054899</v>
      </c>
      <c r="W232">
        <v>8.9740664863529995E-2</v>
      </c>
      <c r="X232">
        <v>11971.9</v>
      </c>
      <c r="Y232">
        <v>977.18</v>
      </c>
      <c r="Z232">
        <v>85096.657412145199</v>
      </c>
      <c r="AA232">
        <v>16.694866920152101</v>
      </c>
      <c r="AB232">
        <v>16.259768694611001</v>
      </c>
      <c r="AC232">
        <v>78</v>
      </c>
      <c r="AD232">
        <v>203.70154837179501</v>
      </c>
      <c r="AE232" t="s">
        <v>943</v>
      </c>
      <c r="AF232">
        <v>0.108782124909074</v>
      </c>
      <c r="AG232">
        <v>0.171734102271484</v>
      </c>
      <c r="AH232">
        <v>0.28224694906096098</v>
      </c>
      <c r="AI232">
        <v>151.685402143608</v>
      </c>
      <c r="AJ232">
        <v>6.9846569397702201</v>
      </c>
      <c r="AK232">
        <v>1.24530979587044</v>
      </c>
      <c r="AL232">
        <v>4.2837481717464998</v>
      </c>
      <c r="AM232">
        <v>2</v>
      </c>
      <c r="AN232">
        <v>0.87804732897003901</v>
      </c>
      <c r="AO232">
        <v>59</v>
      </c>
      <c r="AP232">
        <v>8.2654673635590106E-2</v>
      </c>
      <c r="AQ232">
        <v>131.25</v>
      </c>
      <c r="AR232">
        <v>4.3852011906385302</v>
      </c>
      <c r="AS232">
        <v>35282.219999999703</v>
      </c>
      <c r="AT232">
        <v>0.394309766486937</v>
      </c>
      <c r="AU232">
        <v>236984807.25</v>
      </c>
    </row>
    <row r="233" spans="1:47" ht="15" x14ac:dyDescent="0.25">
      <c r="A233" t="s">
        <v>1189</v>
      </c>
      <c r="B233" t="s">
        <v>200</v>
      </c>
      <c r="C233" t="s">
        <v>201</v>
      </c>
      <c r="D233" t="s">
        <v>963</v>
      </c>
      <c r="E233">
        <v>88.323999999999998</v>
      </c>
      <c r="F233">
        <v>-0.47</v>
      </c>
      <c r="G233" s="129">
        <v>1680247</v>
      </c>
      <c r="H233">
        <v>0.30319656325877697</v>
      </c>
      <c r="I233">
        <v>1675130</v>
      </c>
      <c r="J233">
        <v>2.8292884539597201E-2</v>
      </c>
      <c r="K233">
        <v>0.76678011817302705</v>
      </c>
      <c r="L233" s="130">
        <v>175422.66260000001</v>
      </c>
      <c r="M233" s="129">
        <v>33581.5</v>
      </c>
      <c r="N233">
        <v>124</v>
      </c>
      <c r="O233">
        <v>47.755251000000001</v>
      </c>
      <c r="P233">
        <v>13.06</v>
      </c>
      <c r="Q233">
        <v>-70.115117999999995</v>
      </c>
      <c r="R233">
        <v>14436.1</v>
      </c>
      <c r="S233">
        <v>2182.0818810000001</v>
      </c>
      <c r="T233">
        <v>2727.9186043538498</v>
      </c>
      <c r="U233">
        <v>0.50848709146125803</v>
      </c>
      <c r="V233">
        <v>0.146120491525222</v>
      </c>
      <c r="W233">
        <v>5.0896870996015604E-3</v>
      </c>
      <c r="X233">
        <v>11547.5</v>
      </c>
      <c r="Y233">
        <v>156.43</v>
      </c>
      <c r="Z233">
        <v>64291.797481301503</v>
      </c>
      <c r="AA233">
        <v>13.6075949367089</v>
      </c>
      <c r="AB233">
        <v>13.949254497219201</v>
      </c>
      <c r="AC233">
        <v>17</v>
      </c>
      <c r="AD233">
        <v>128.35775770588199</v>
      </c>
      <c r="AE233">
        <v>0.31630000000000003</v>
      </c>
      <c r="AF233">
        <v>9.8409901435576194E-2</v>
      </c>
      <c r="AG233">
        <v>0.19577194668527301</v>
      </c>
      <c r="AH233">
        <v>0.29635416354706601</v>
      </c>
      <c r="AI233">
        <v>217.40614049853801</v>
      </c>
      <c r="AJ233">
        <v>7.2392756714825897</v>
      </c>
      <c r="AK233">
        <v>1.3589060029764</v>
      </c>
      <c r="AL233">
        <v>2.8851504643780101</v>
      </c>
      <c r="AM233">
        <v>1.5</v>
      </c>
      <c r="AN233">
        <v>1.3093264591353699</v>
      </c>
      <c r="AO233">
        <v>152</v>
      </c>
      <c r="AP233">
        <v>4.1543026706231501E-2</v>
      </c>
      <c r="AQ233">
        <v>8.69</v>
      </c>
      <c r="AR233">
        <v>3.4760209759132499</v>
      </c>
      <c r="AS233">
        <v>72259.73</v>
      </c>
      <c r="AT233">
        <v>0.60859311081003398</v>
      </c>
      <c r="AU233">
        <v>31500743.140000001</v>
      </c>
    </row>
    <row r="234" spans="1:47" ht="15" x14ac:dyDescent="0.25">
      <c r="A234" t="s">
        <v>1190</v>
      </c>
      <c r="B234" t="s">
        <v>401</v>
      </c>
      <c r="C234" t="s">
        <v>101</v>
      </c>
      <c r="D234" t="s">
        <v>963</v>
      </c>
      <c r="E234">
        <v>88.236999999999995</v>
      </c>
      <c r="F234">
        <v>1.67</v>
      </c>
      <c r="G234" s="129">
        <v>-315175</v>
      </c>
      <c r="H234">
        <v>0.38277259547787301</v>
      </c>
      <c r="I234">
        <v>103624</v>
      </c>
      <c r="J234">
        <v>0</v>
      </c>
      <c r="K234">
        <v>0.47461109470641799</v>
      </c>
      <c r="L234" s="130">
        <v>523899.82030000002</v>
      </c>
      <c r="M234" s="129">
        <v>39682.5</v>
      </c>
      <c r="N234">
        <v>105</v>
      </c>
      <c r="O234">
        <v>27.293852000000001</v>
      </c>
      <c r="P234">
        <v>0</v>
      </c>
      <c r="Q234">
        <v>-3.3394469999999901</v>
      </c>
      <c r="R234">
        <v>17002.2</v>
      </c>
      <c r="S234">
        <v>743.00678700000003</v>
      </c>
      <c r="T234">
        <v>900.97774171951301</v>
      </c>
      <c r="U234">
        <v>0.31792181596855301</v>
      </c>
      <c r="V234">
        <v>0.16042233945300399</v>
      </c>
      <c r="W234">
        <v>0</v>
      </c>
      <c r="X234">
        <v>14021.1</v>
      </c>
      <c r="Y234">
        <v>50.08</v>
      </c>
      <c r="Z234">
        <v>60243.75</v>
      </c>
      <c r="AA234">
        <v>17.818181818181799</v>
      </c>
      <c r="AB234">
        <v>14.8363975039936</v>
      </c>
      <c r="AC234">
        <v>6</v>
      </c>
      <c r="AD234">
        <v>123.8344645</v>
      </c>
      <c r="AE234">
        <v>0.25309999999999999</v>
      </c>
      <c r="AF234">
        <v>0.111891368810538</v>
      </c>
      <c r="AG234">
        <v>0.18880845224984399</v>
      </c>
      <c r="AH234">
        <v>0.303655314407689</v>
      </c>
      <c r="AI234">
        <v>184.93505362825201</v>
      </c>
      <c r="AJ234">
        <v>6.7819522153004197</v>
      </c>
      <c r="AK234">
        <v>1.9472348043782</v>
      </c>
      <c r="AL234">
        <v>3.2214495517000499</v>
      </c>
      <c r="AM234">
        <v>2.4</v>
      </c>
      <c r="AN234">
        <v>1.24552691263075</v>
      </c>
      <c r="AO234">
        <v>96</v>
      </c>
      <c r="AP234">
        <v>3.9301310043668103E-2</v>
      </c>
      <c r="AQ234">
        <v>4.5999999999999996</v>
      </c>
      <c r="AR234">
        <v>4.8097535934291598</v>
      </c>
      <c r="AS234">
        <v>-67364.679999999993</v>
      </c>
      <c r="AT234">
        <v>0.562706090657076</v>
      </c>
      <c r="AU234">
        <v>12632719.98</v>
      </c>
    </row>
    <row r="235" spans="1:47" ht="15" x14ac:dyDescent="0.25">
      <c r="A235" t="s">
        <v>1191</v>
      </c>
      <c r="B235" t="s">
        <v>529</v>
      </c>
      <c r="C235" t="s">
        <v>245</v>
      </c>
      <c r="D235" t="s">
        <v>963</v>
      </c>
      <c r="E235">
        <v>91.855999999999995</v>
      </c>
      <c r="F235">
        <v>-1.1499999999999999</v>
      </c>
      <c r="G235" s="129">
        <v>-57986</v>
      </c>
      <c r="H235">
        <v>0.91889979665389199</v>
      </c>
      <c r="I235">
        <v>-57986</v>
      </c>
      <c r="J235">
        <v>0</v>
      </c>
      <c r="K235">
        <v>0.75662329402322304</v>
      </c>
      <c r="L235" s="130">
        <v>185415.12</v>
      </c>
      <c r="M235" s="129">
        <v>40811</v>
      </c>
      <c r="N235">
        <v>22</v>
      </c>
      <c r="O235">
        <v>6.6302859999999999</v>
      </c>
      <c r="P235">
        <v>0</v>
      </c>
      <c r="Q235">
        <v>10.812191</v>
      </c>
      <c r="R235">
        <v>17724.900000000001</v>
      </c>
      <c r="S235">
        <v>396.874279</v>
      </c>
      <c r="T235">
        <v>472.13189555101297</v>
      </c>
      <c r="U235">
        <v>0.25057979128952301</v>
      </c>
      <c r="V235">
        <v>0.15949227840990901</v>
      </c>
      <c r="W235">
        <v>2.5196896168723499E-3</v>
      </c>
      <c r="X235">
        <v>14899.6</v>
      </c>
      <c r="Y235">
        <v>34.6</v>
      </c>
      <c r="Z235">
        <v>65885.887283236996</v>
      </c>
      <c r="AA235">
        <v>15</v>
      </c>
      <c r="AB235">
        <v>11.4703548843931</v>
      </c>
      <c r="AC235">
        <v>5</v>
      </c>
      <c r="AD235">
        <v>79.374855800000006</v>
      </c>
      <c r="AE235">
        <v>0.1898</v>
      </c>
      <c r="AF235">
        <v>0.123687368314016</v>
      </c>
      <c r="AG235">
        <v>0.154043603011223</v>
      </c>
      <c r="AH235">
        <v>0.285925760130463</v>
      </c>
      <c r="AI235">
        <v>272.37844758390099</v>
      </c>
      <c r="AJ235">
        <v>5.9598458834412602</v>
      </c>
      <c r="AK235">
        <v>0.91001702127659601</v>
      </c>
      <c r="AL235">
        <v>3.0774432007400598</v>
      </c>
      <c r="AM235">
        <v>2.5</v>
      </c>
      <c r="AN235">
        <v>1.08105920610359</v>
      </c>
      <c r="AO235">
        <v>54</v>
      </c>
      <c r="AP235">
        <v>0</v>
      </c>
      <c r="AQ235">
        <v>2.8</v>
      </c>
      <c r="AR235">
        <v>4.3007511919066603</v>
      </c>
      <c r="AS235">
        <v>10475.030000000001</v>
      </c>
      <c r="AT235">
        <v>0.60934493901362996</v>
      </c>
      <c r="AU235">
        <v>7034568.0899999999</v>
      </c>
    </row>
    <row r="236" spans="1:47" ht="15" x14ac:dyDescent="0.25">
      <c r="A236" t="s">
        <v>1192</v>
      </c>
      <c r="B236" t="s">
        <v>696</v>
      </c>
      <c r="C236" t="s">
        <v>180</v>
      </c>
      <c r="D236" t="s">
        <v>970</v>
      </c>
      <c r="E236">
        <v>95.521000000000001</v>
      </c>
      <c r="F236">
        <v>7.97</v>
      </c>
      <c r="G236" s="129">
        <v>870507</v>
      </c>
      <c r="H236">
        <v>0.28532506247213901</v>
      </c>
      <c r="I236">
        <v>960612</v>
      </c>
      <c r="J236">
        <v>0</v>
      </c>
      <c r="K236">
        <v>0.60859638166511598</v>
      </c>
      <c r="L236" s="130">
        <v>397235.68790000002</v>
      </c>
      <c r="M236" s="129">
        <v>41640.5</v>
      </c>
      <c r="N236">
        <v>16</v>
      </c>
      <c r="O236">
        <v>18.591045999999999</v>
      </c>
      <c r="P236">
        <v>0</v>
      </c>
      <c r="Q236">
        <v>137.33320900000001</v>
      </c>
      <c r="R236">
        <v>12761.7</v>
      </c>
      <c r="S236">
        <v>730.93339900000001</v>
      </c>
      <c r="T236">
        <v>827.70397183844602</v>
      </c>
      <c r="U236">
        <v>0.22014271234580701</v>
      </c>
      <c r="V236">
        <v>0.133913467538785</v>
      </c>
      <c r="W236">
        <v>4.5138011267699604E-3</v>
      </c>
      <c r="X236">
        <v>11269.7</v>
      </c>
      <c r="Y236">
        <v>45.14</v>
      </c>
      <c r="Z236">
        <v>68481.768719539206</v>
      </c>
      <c r="AA236">
        <v>19.260869565217401</v>
      </c>
      <c r="AB236">
        <v>16.192587483385001</v>
      </c>
      <c r="AC236">
        <v>7</v>
      </c>
      <c r="AD236">
        <v>104.419057</v>
      </c>
      <c r="AE236">
        <v>0.43020000000000003</v>
      </c>
      <c r="AF236">
        <v>9.3224726445515896E-2</v>
      </c>
      <c r="AG236">
        <v>0.17353890392629301</v>
      </c>
      <c r="AH236">
        <v>0.27141737105938701</v>
      </c>
      <c r="AI236">
        <v>178.61818898769499</v>
      </c>
      <c r="AJ236">
        <v>12.113532529603701</v>
      </c>
      <c r="AK236">
        <v>1.7111355872485801</v>
      </c>
      <c r="AL236">
        <v>2.3685316870662798</v>
      </c>
      <c r="AM236">
        <v>0</v>
      </c>
      <c r="AN236">
        <v>1.4468514740180201</v>
      </c>
      <c r="AO236">
        <v>66</v>
      </c>
      <c r="AP236">
        <v>2.63929618768328E-2</v>
      </c>
      <c r="AQ236">
        <v>5.15</v>
      </c>
      <c r="AR236">
        <v>3.87017742719758</v>
      </c>
      <c r="AS236">
        <v>42031.11</v>
      </c>
      <c r="AT236">
        <v>0.60731327390822298</v>
      </c>
      <c r="AU236">
        <v>9327962.1300000008</v>
      </c>
    </row>
    <row r="237" spans="1:47" ht="15" x14ac:dyDescent="0.25">
      <c r="A237" t="s">
        <v>1193</v>
      </c>
      <c r="B237" t="s">
        <v>735</v>
      </c>
      <c r="C237" t="s">
        <v>191</v>
      </c>
      <c r="D237" t="s">
        <v>970</v>
      </c>
      <c r="E237">
        <v>87.391999999999996</v>
      </c>
      <c r="F237">
        <v>7.3</v>
      </c>
      <c r="G237" s="129">
        <v>-1128756</v>
      </c>
      <c r="H237">
        <v>0.142660101534197</v>
      </c>
      <c r="I237">
        <v>-1128756</v>
      </c>
      <c r="J237">
        <v>5.4547469093454504E-3</v>
      </c>
      <c r="K237">
        <v>0.86131132867660498</v>
      </c>
      <c r="L237" s="130">
        <v>230407.5558</v>
      </c>
      <c r="M237" s="129">
        <v>37739.5</v>
      </c>
      <c r="N237">
        <v>64</v>
      </c>
      <c r="O237">
        <v>108.044686</v>
      </c>
      <c r="P237">
        <v>2.6340509999999999</v>
      </c>
      <c r="Q237">
        <v>-11.325284999999999</v>
      </c>
      <c r="R237">
        <v>14942.2</v>
      </c>
      <c r="S237">
        <v>2383.7336890000001</v>
      </c>
      <c r="T237">
        <v>2832.9058178846699</v>
      </c>
      <c r="U237">
        <v>0.34427734850879099</v>
      </c>
      <c r="V237">
        <v>0.12903160089541399</v>
      </c>
      <c r="W237">
        <v>6.9934506849183503E-3</v>
      </c>
      <c r="X237">
        <v>12573.1</v>
      </c>
      <c r="Y237">
        <v>159.97999999999999</v>
      </c>
      <c r="Z237">
        <v>73007.528628578599</v>
      </c>
      <c r="AA237">
        <v>17.9836956521739</v>
      </c>
      <c r="AB237">
        <v>14.9001980810101</v>
      </c>
      <c r="AC237">
        <v>18.28</v>
      </c>
      <c r="AD237">
        <v>130.40118648796499</v>
      </c>
      <c r="AE237">
        <v>0.3417</v>
      </c>
      <c r="AF237">
        <v>0.10496957449545</v>
      </c>
      <c r="AG237">
        <v>0.19570411251384701</v>
      </c>
      <c r="AH237">
        <v>0.30317564928332102</v>
      </c>
      <c r="AI237">
        <v>265.94371801069099</v>
      </c>
      <c r="AJ237">
        <v>6.2308044622589902</v>
      </c>
      <c r="AK237">
        <v>0.58090204262555201</v>
      </c>
      <c r="AL237">
        <v>2.58666725031904</v>
      </c>
      <c r="AM237">
        <v>1</v>
      </c>
      <c r="AN237">
        <v>0.96596178516126296</v>
      </c>
      <c r="AO237">
        <v>19</v>
      </c>
      <c r="AP237">
        <v>1.6490765171503999E-2</v>
      </c>
      <c r="AQ237">
        <v>78.53</v>
      </c>
      <c r="AR237">
        <v>3.8202153686812399</v>
      </c>
      <c r="AS237">
        <v>156703.42000000001</v>
      </c>
      <c r="AT237">
        <v>0.377736081164318</v>
      </c>
      <c r="AU237">
        <v>35618298.609999999</v>
      </c>
    </row>
    <row r="238" spans="1:47" ht="15" x14ac:dyDescent="0.25">
      <c r="A238" t="s">
        <v>1194</v>
      </c>
      <c r="B238" t="s">
        <v>364</v>
      </c>
      <c r="C238" t="s">
        <v>191</v>
      </c>
      <c r="D238" t="s">
        <v>965</v>
      </c>
      <c r="E238">
        <v>86.638999999999996</v>
      </c>
      <c r="F238">
        <v>-2.61</v>
      </c>
      <c r="G238" s="129">
        <v>530670</v>
      </c>
      <c r="H238">
        <v>0.37722420343712898</v>
      </c>
      <c r="I238">
        <v>530670</v>
      </c>
      <c r="J238">
        <v>1.3726909579040001E-2</v>
      </c>
      <c r="K238">
        <v>0.80350327069667404</v>
      </c>
      <c r="L238" s="130">
        <v>144421.3248</v>
      </c>
      <c r="M238" s="129">
        <v>36194.5</v>
      </c>
      <c r="N238">
        <v>31</v>
      </c>
      <c r="O238">
        <v>28.676946999999998</v>
      </c>
      <c r="P238">
        <v>0</v>
      </c>
      <c r="Q238">
        <v>232.697475</v>
      </c>
      <c r="R238">
        <v>11782.1</v>
      </c>
      <c r="S238">
        <v>1756.7674689999999</v>
      </c>
      <c r="T238">
        <v>2035.2902072848401</v>
      </c>
      <c r="U238">
        <v>0.39557608121897703</v>
      </c>
      <c r="V238">
        <v>0.111706392828247</v>
      </c>
      <c r="W238">
        <v>4.63942504846098E-3</v>
      </c>
      <c r="X238">
        <v>10169.799999999999</v>
      </c>
      <c r="Y238">
        <v>115.43</v>
      </c>
      <c r="Z238">
        <v>59131.152906523399</v>
      </c>
      <c r="AA238">
        <v>13.7936507936508</v>
      </c>
      <c r="AB238">
        <v>15.219331794161</v>
      </c>
      <c r="AC238">
        <v>20.25</v>
      </c>
      <c r="AD238">
        <v>86.753949086419794</v>
      </c>
      <c r="AE238">
        <v>0.32900000000000001</v>
      </c>
      <c r="AF238">
        <v>0.10600698124441001</v>
      </c>
      <c r="AG238">
        <v>0.20863394483106601</v>
      </c>
      <c r="AH238">
        <v>0.31765310862442298</v>
      </c>
      <c r="AI238">
        <v>172.55442473132501</v>
      </c>
      <c r="AJ238">
        <v>6.2793080709115996</v>
      </c>
      <c r="AK238">
        <v>1.4926353344021499</v>
      </c>
      <c r="AL238">
        <v>3.4791491663862701</v>
      </c>
      <c r="AM238">
        <v>0.5</v>
      </c>
      <c r="AN238">
        <v>0.91681555676289395</v>
      </c>
      <c r="AO238">
        <v>25</v>
      </c>
      <c r="AP238">
        <v>1.96506550218341E-2</v>
      </c>
      <c r="AQ238">
        <v>34.840000000000003</v>
      </c>
      <c r="AR238">
        <v>4.4975637255149303</v>
      </c>
      <c r="AS238">
        <v>72924.98</v>
      </c>
      <c r="AT238">
        <v>0.52196878298284199</v>
      </c>
      <c r="AU238">
        <v>20698422.73</v>
      </c>
    </row>
    <row r="239" spans="1:47" ht="15" x14ac:dyDescent="0.25">
      <c r="A239" t="s">
        <v>1195</v>
      </c>
      <c r="B239" t="s">
        <v>623</v>
      </c>
      <c r="C239" t="s">
        <v>140</v>
      </c>
      <c r="D239" t="s">
        <v>965</v>
      </c>
      <c r="E239">
        <v>71.126000000000005</v>
      </c>
      <c r="F239">
        <v>-4.26</v>
      </c>
      <c r="G239" s="129">
        <v>-3563680</v>
      </c>
      <c r="H239">
        <v>0.80065312070745298</v>
      </c>
      <c r="I239">
        <v>-2355630</v>
      </c>
      <c r="J239">
        <v>0</v>
      </c>
      <c r="K239">
        <v>0.83936902631311505</v>
      </c>
      <c r="L239" s="130">
        <v>132351.8958</v>
      </c>
      <c r="M239" s="129">
        <v>38863.5</v>
      </c>
      <c r="N239">
        <v>249</v>
      </c>
      <c r="O239">
        <v>332.48152900000002</v>
      </c>
      <c r="P239">
        <v>0</v>
      </c>
      <c r="Q239">
        <v>-191.08960099999999</v>
      </c>
      <c r="R239">
        <v>13462.9</v>
      </c>
      <c r="S239">
        <v>5869.1168690000004</v>
      </c>
      <c r="T239">
        <v>7563.2221719412801</v>
      </c>
      <c r="U239">
        <v>0.49398970351292198</v>
      </c>
      <c r="V239">
        <v>0.16579870800320201</v>
      </c>
      <c r="W239">
        <v>6.7384797717852399E-2</v>
      </c>
      <c r="X239">
        <v>10447.299999999999</v>
      </c>
      <c r="Y239">
        <v>355.74</v>
      </c>
      <c r="Z239">
        <v>79544.0474222747</v>
      </c>
      <c r="AA239">
        <v>14.944881889763799</v>
      </c>
      <c r="AB239">
        <v>16.498332683982699</v>
      </c>
      <c r="AC239">
        <v>40</v>
      </c>
      <c r="AD239">
        <v>146.72792172499999</v>
      </c>
      <c r="AE239">
        <v>0.48089999999999999</v>
      </c>
      <c r="AF239">
        <v>0.11413053686354099</v>
      </c>
      <c r="AG239">
        <v>0.17767495206564601</v>
      </c>
      <c r="AH239">
        <v>0.29496269252920898</v>
      </c>
      <c r="AI239">
        <v>141.48789648168801</v>
      </c>
      <c r="AJ239">
        <v>5.6924178447006204</v>
      </c>
      <c r="AK239">
        <v>1.01667201342953</v>
      </c>
      <c r="AL239">
        <v>2.7673392749837702</v>
      </c>
      <c r="AM239">
        <v>1.5</v>
      </c>
      <c r="AN239">
        <v>0.752350238108483</v>
      </c>
      <c r="AO239">
        <v>23</v>
      </c>
      <c r="AP239">
        <v>0.111979166666667</v>
      </c>
      <c r="AQ239">
        <v>74.040000000000006</v>
      </c>
      <c r="AR239">
        <v>3.6081418743939899</v>
      </c>
      <c r="AS239">
        <v>97765.429999999702</v>
      </c>
      <c r="AT239">
        <v>0.49731691773389902</v>
      </c>
      <c r="AU239">
        <v>79015119.030000001</v>
      </c>
    </row>
    <row r="240" spans="1:47" ht="15" x14ac:dyDescent="0.25">
      <c r="A240" t="s">
        <v>1196</v>
      </c>
      <c r="B240" t="s">
        <v>724</v>
      </c>
      <c r="C240" t="s">
        <v>97</v>
      </c>
      <c r="D240" t="s">
        <v>975</v>
      </c>
      <c r="E240">
        <v>103.51600000000001</v>
      </c>
      <c r="F240">
        <v>9.0399999999999991</v>
      </c>
      <c r="G240" s="129">
        <v>-1932397</v>
      </c>
      <c r="H240">
        <v>0.41706624817976501</v>
      </c>
      <c r="I240">
        <v>-1932397</v>
      </c>
      <c r="J240">
        <v>2.4399262766367801E-3</v>
      </c>
      <c r="K240">
        <v>0.83019502174530801</v>
      </c>
      <c r="L240" s="130">
        <v>285953.15169999999</v>
      </c>
      <c r="M240" s="129">
        <v>82183</v>
      </c>
      <c r="N240">
        <v>76</v>
      </c>
      <c r="O240">
        <v>19.542223</v>
      </c>
      <c r="P240">
        <v>1</v>
      </c>
      <c r="Q240">
        <v>-14.721674999999999</v>
      </c>
      <c r="R240">
        <v>16712.7</v>
      </c>
      <c r="S240">
        <v>4555.8446459999996</v>
      </c>
      <c r="T240">
        <v>5388.3175363508399</v>
      </c>
      <c r="U240">
        <v>5.4360707013449798E-2</v>
      </c>
      <c r="V240">
        <v>0.138181952177129</v>
      </c>
      <c r="W240">
        <v>2.1346565468466201E-2</v>
      </c>
      <c r="X240">
        <v>14130.6</v>
      </c>
      <c r="Y240">
        <v>301.04000000000002</v>
      </c>
      <c r="Z240">
        <v>87799.143967579002</v>
      </c>
      <c r="AA240">
        <v>15.6265432098765</v>
      </c>
      <c r="AB240">
        <v>15.1336853773585</v>
      </c>
      <c r="AC240">
        <v>25.7</v>
      </c>
      <c r="AD240">
        <v>177.270219688716</v>
      </c>
      <c r="AE240">
        <v>0.39229999999999998</v>
      </c>
      <c r="AF240">
        <v>0.10275626996859601</v>
      </c>
      <c r="AG240">
        <v>0.18597801608056999</v>
      </c>
      <c r="AH240">
        <v>0.29195456374947498</v>
      </c>
      <c r="AI240">
        <v>188.01123974937201</v>
      </c>
      <c r="AJ240">
        <v>6.8937633646605603</v>
      </c>
      <c r="AK240">
        <v>1.01489216041095</v>
      </c>
      <c r="AL240">
        <v>0.41790706905609698</v>
      </c>
      <c r="AM240">
        <v>1.5</v>
      </c>
      <c r="AN240">
        <v>0.82664557454694998</v>
      </c>
      <c r="AO240">
        <v>30</v>
      </c>
      <c r="AP240">
        <v>0.10166489550124</v>
      </c>
      <c r="AQ240">
        <v>88.77</v>
      </c>
      <c r="AR240">
        <v>4.8819960936869498</v>
      </c>
      <c r="AS240">
        <v>553226.04</v>
      </c>
      <c r="AT240">
        <v>0.39549929230254399</v>
      </c>
      <c r="AU240">
        <v>76140284.269999996</v>
      </c>
    </row>
    <row r="241" spans="1:47" ht="15" x14ac:dyDescent="0.25">
      <c r="A241" t="s">
        <v>1197</v>
      </c>
      <c r="B241" t="s">
        <v>680</v>
      </c>
      <c r="C241" t="s">
        <v>142</v>
      </c>
      <c r="D241" t="s">
        <v>963</v>
      </c>
      <c r="E241">
        <v>71.900999999999996</v>
      </c>
      <c r="F241">
        <v>1.91</v>
      </c>
      <c r="G241" s="129">
        <v>35834</v>
      </c>
      <c r="H241">
        <v>0.79056633151392997</v>
      </c>
      <c r="I241">
        <v>-904648</v>
      </c>
      <c r="J241">
        <v>1.8106943980008301E-2</v>
      </c>
      <c r="K241">
        <v>0.72319096451637499</v>
      </c>
      <c r="L241" s="130">
        <v>73413.348100000003</v>
      </c>
      <c r="M241" s="129">
        <v>37215</v>
      </c>
      <c r="N241">
        <v>5</v>
      </c>
      <c r="O241">
        <v>38.811019999999999</v>
      </c>
      <c r="P241">
        <v>5</v>
      </c>
      <c r="Q241">
        <v>54.624113000000001</v>
      </c>
      <c r="R241">
        <v>14586.1</v>
      </c>
      <c r="S241">
        <v>990.27623800000003</v>
      </c>
      <c r="T241">
        <v>1371.6027989187</v>
      </c>
      <c r="U241">
        <v>0.99378170982630398</v>
      </c>
      <c r="V241">
        <v>0.15616367339312001</v>
      </c>
      <c r="W241">
        <v>0</v>
      </c>
      <c r="X241">
        <v>10530.9</v>
      </c>
      <c r="Y241">
        <v>87.79</v>
      </c>
      <c r="Z241">
        <v>64226.596423282797</v>
      </c>
      <c r="AA241">
        <v>13.237623762376201</v>
      </c>
      <c r="AB241">
        <v>11.280057386946099</v>
      </c>
      <c r="AC241">
        <v>11</v>
      </c>
      <c r="AD241">
        <v>90.025112545454505</v>
      </c>
      <c r="AE241">
        <v>0.2152</v>
      </c>
      <c r="AF241">
        <v>2.86013195368853E-2</v>
      </c>
      <c r="AG241">
        <v>5.0794232246555701E-2</v>
      </c>
      <c r="AH241">
        <v>8.14243778127378E-2</v>
      </c>
      <c r="AI241">
        <v>216.216437175583</v>
      </c>
      <c r="AJ241">
        <v>7.9147703092745001</v>
      </c>
      <c r="AK241">
        <v>1.12914694975574</v>
      </c>
      <c r="AL241">
        <v>3.4017144605210299</v>
      </c>
      <c r="AM241">
        <v>0</v>
      </c>
      <c r="AN241">
        <v>0.96340429915390202</v>
      </c>
      <c r="AO241">
        <v>60</v>
      </c>
      <c r="AP241">
        <v>0.10401188707280801</v>
      </c>
      <c r="AQ241">
        <v>10.33</v>
      </c>
      <c r="AR241">
        <v>2.3683016787594302</v>
      </c>
      <c r="AS241">
        <v>90360.87</v>
      </c>
      <c r="AT241">
        <v>0.76746823400558595</v>
      </c>
      <c r="AU241">
        <v>14444256.09</v>
      </c>
    </row>
    <row r="242" spans="1:47" ht="15" x14ac:dyDescent="0.25">
      <c r="A242" t="s">
        <v>1198</v>
      </c>
      <c r="B242" t="s">
        <v>202</v>
      </c>
      <c r="C242" t="s">
        <v>203</v>
      </c>
      <c r="D242" t="s">
        <v>975</v>
      </c>
      <c r="E242">
        <v>93.733999999999995</v>
      </c>
      <c r="F242">
        <v>2.17</v>
      </c>
      <c r="G242" s="129">
        <v>241309</v>
      </c>
      <c r="H242">
        <v>0.29652584115591202</v>
      </c>
      <c r="I242">
        <v>283014</v>
      </c>
      <c r="J242">
        <v>0</v>
      </c>
      <c r="K242">
        <v>0.71921056511694104</v>
      </c>
      <c r="L242" s="130">
        <v>362110.34419999999</v>
      </c>
      <c r="M242" s="129">
        <v>41787</v>
      </c>
      <c r="N242">
        <v>36</v>
      </c>
      <c r="O242">
        <v>32.759639</v>
      </c>
      <c r="P242">
        <v>0</v>
      </c>
      <c r="Q242">
        <v>44.450096000000002</v>
      </c>
      <c r="R242">
        <v>14330.9</v>
      </c>
      <c r="S242">
        <v>1152.098002</v>
      </c>
      <c r="T242">
        <v>1323.9557165833501</v>
      </c>
      <c r="U242">
        <v>0.298812156953988</v>
      </c>
      <c r="V242">
        <v>0.108220134731212</v>
      </c>
      <c r="W242">
        <v>0</v>
      </c>
      <c r="X242">
        <v>12470.6</v>
      </c>
      <c r="Y242">
        <v>70.47</v>
      </c>
      <c r="Z242">
        <v>72877.452816801495</v>
      </c>
      <c r="AA242">
        <v>16.375</v>
      </c>
      <c r="AB242">
        <v>16.348772555697501</v>
      </c>
      <c r="AC242">
        <v>8.75</v>
      </c>
      <c r="AD242">
        <v>131.66834308571401</v>
      </c>
      <c r="AE242">
        <v>0.36699999999999999</v>
      </c>
      <c r="AF242">
        <v>0.1082352951214</v>
      </c>
      <c r="AG242">
        <v>0.150310956540918</v>
      </c>
      <c r="AH242">
        <v>0.26527507392708199</v>
      </c>
      <c r="AI242">
        <v>183.25090368484101</v>
      </c>
      <c r="AJ242">
        <v>8.0020028608915208</v>
      </c>
      <c r="AK242">
        <v>1.0776245600905601</v>
      </c>
      <c r="AL242">
        <v>4.0694035704305103</v>
      </c>
      <c r="AM242">
        <v>3</v>
      </c>
      <c r="AN242">
        <v>0.81090828433333095</v>
      </c>
      <c r="AO242">
        <v>22</v>
      </c>
      <c r="AP242">
        <v>0</v>
      </c>
      <c r="AQ242">
        <v>13.68</v>
      </c>
      <c r="AR242">
        <v>5.42762782740924</v>
      </c>
      <c r="AS242">
        <v>-37397.99</v>
      </c>
      <c r="AT242">
        <v>0.46599527235550398</v>
      </c>
      <c r="AU242">
        <v>16510554.16</v>
      </c>
    </row>
    <row r="243" spans="1:47" ht="15" x14ac:dyDescent="0.25">
      <c r="A243" t="s">
        <v>1199</v>
      </c>
      <c r="B243" t="s">
        <v>458</v>
      </c>
      <c r="C243" t="s">
        <v>108</v>
      </c>
      <c r="D243" t="s">
        <v>965</v>
      </c>
      <c r="E243">
        <v>99.528999999999996</v>
      </c>
      <c r="F243">
        <v>-2.6</v>
      </c>
      <c r="G243" s="129">
        <v>-645574</v>
      </c>
      <c r="H243">
        <v>0.56297071741358895</v>
      </c>
      <c r="I243">
        <v>-645314</v>
      </c>
      <c r="J243">
        <v>5.2446253886983801E-3</v>
      </c>
      <c r="K243">
        <v>0.77844380193386598</v>
      </c>
      <c r="L243" s="130">
        <v>484053.18099999998</v>
      </c>
      <c r="M243" s="129">
        <v>56218</v>
      </c>
      <c r="N243">
        <v>19</v>
      </c>
      <c r="O243">
        <v>14.188084999999999</v>
      </c>
      <c r="P243">
        <v>0</v>
      </c>
      <c r="Q243">
        <v>-1</v>
      </c>
      <c r="R243">
        <v>19865.5</v>
      </c>
      <c r="S243">
        <v>1067.947038</v>
      </c>
      <c r="T243">
        <v>1255.8333000342</v>
      </c>
      <c r="U243">
        <v>9.7998954326422305E-2</v>
      </c>
      <c r="V243">
        <v>0.13361839016589899</v>
      </c>
      <c r="W243">
        <v>1.7687467007142001E-2</v>
      </c>
      <c r="X243">
        <v>16893.400000000001</v>
      </c>
      <c r="Y243">
        <v>85.52</v>
      </c>
      <c r="Z243">
        <v>86179.420018709105</v>
      </c>
      <c r="AA243">
        <v>18.709677419354801</v>
      </c>
      <c r="AB243">
        <v>12.4876875350795</v>
      </c>
      <c r="AC243">
        <v>9.98</v>
      </c>
      <c r="AD243">
        <v>107.008721242485</v>
      </c>
      <c r="AE243">
        <v>0.2152</v>
      </c>
      <c r="AF243">
        <v>0.130387911783896</v>
      </c>
      <c r="AG243">
        <v>0.14238488978488401</v>
      </c>
      <c r="AH243">
        <v>0.27440178403630699</v>
      </c>
      <c r="AI243">
        <v>298.45674800214198</v>
      </c>
      <c r="AJ243">
        <v>7.0187357876110603</v>
      </c>
      <c r="AK243">
        <v>1.6110551051654001</v>
      </c>
      <c r="AL243">
        <v>3.5517630578284201</v>
      </c>
      <c r="AM243">
        <v>1.45</v>
      </c>
      <c r="AN243">
        <v>0.67305373210411801</v>
      </c>
      <c r="AO243">
        <v>10</v>
      </c>
      <c r="AP243">
        <v>0.135076252723312</v>
      </c>
      <c r="AQ243">
        <v>42.1</v>
      </c>
      <c r="AR243">
        <v>6.9574575866569104</v>
      </c>
      <c r="AS243">
        <v>-76910.39</v>
      </c>
      <c r="AT243">
        <v>0.32686806120228001</v>
      </c>
      <c r="AU243">
        <v>21215332.670000002</v>
      </c>
    </row>
    <row r="244" spans="1:47" ht="15" x14ac:dyDescent="0.25">
      <c r="A244" t="s">
        <v>1200</v>
      </c>
      <c r="B244" t="s">
        <v>545</v>
      </c>
      <c r="C244" t="s">
        <v>294</v>
      </c>
      <c r="D244" t="s">
        <v>963</v>
      </c>
      <c r="E244">
        <v>75.326999999999998</v>
      </c>
      <c r="F244">
        <v>-1.77</v>
      </c>
      <c r="G244" s="129">
        <v>1903762</v>
      </c>
      <c r="H244">
        <v>0.206937381487106</v>
      </c>
      <c r="I244">
        <v>1845404</v>
      </c>
      <c r="J244">
        <v>0</v>
      </c>
      <c r="K244">
        <v>0.74401592692802399</v>
      </c>
      <c r="L244" s="130">
        <v>208049.2488</v>
      </c>
      <c r="M244" s="129">
        <v>36797</v>
      </c>
      <c r="N244">
        <v>32</v>
      </c>
      <c r="O244">
        <v>49.591997999999997</v>
      </c>
      <c r="P244">
        <v>2</v>
      </c>
      <c r="Q244">
        <v>-253.447779</v>
      </c>
      <c r="R244">
        <v>11891</v>
      </c>
      <c r="S244">
        <v>1977.995588</v>
      </c>
      <c r="T244">
        <v>2609.1709555289499</v>
      </c>
      <c r="U244">
        <v>0.612769084700304</v>
      </c>
      <c r="V244">
        <v>0.13977140883288999</v>
      </c>
      <c r="W244">
        <v>1.23771762427207E-3</v>
      </c>
      <c r="X244">
        <v>9014.5</v>
      </c>
      <c r="Y244">
        <v>127.48</v>
      </c>
      <c r="Z244">
        <v>51275.760903671202</v>
      </c>
      <c r="AA244">
        <v>13.9078014184397</v>
      </c>
      <c r="AB244">
        <v>15.516124788202101</v>
      </c>
      <c r="AC244">
        <v>17</v>
      </c>
      <c r="AD244">
        <v>116.352681647059</v>
      </c>
      <c r="AE244">
        <v>0.55679999999999996</v>
      </c>
      <c r="AF244">
        <v>9.7695101853576702E-2</v>
      </c>
      <c r="AG244">
        <v>0.24714129436719301</v>
      </c>
      <c r="AH244">
        <v>0.34830880151363602</v>
      </c>
      <c r="AI244">
        <v>162.75466030008201</v>
      </c>
      <c r="AJ244">
        <v>8.1651615578638701</v>
      </c>
      <c r="AK244">
        <v>2.17685541487538</v>
      </c>
      <c r="AL244">
        <v>3.6194737953828202</v>
      </c>
      <c r="AM244">
        <v>1.587</v>
      </c>
      <c r="AN244">
        <v>1.8208852213386899</v>
      </c>
      <c r="AO244">
        <v>74</v>
      </c>
      <c r="AP244">
        <v>1.8796992481203E-2</v>
      </c>
      <c r="AQ244">
        <v>14.38</v>
      </c>
      <c r="AR244">
        <v>3.2439179586455502</v>
      </c>
      <c r="AS244">
        <v>124542.05</v>
      </c>
      <c r="AT244">
        <v>0.41722090590988298</v>
      </c>
      <c r="AU244">
        <v>23520309.059999999</v>
      </c>
    </row>
    <row r="245" spans="1:47" ht="15" x14ac:dyDescent="0.25">
      <c r="A245" t="s">
        <v>1201</v>
      </c>
      <c r="B245" t="s">
        <v>365</v>
      </c>
      <c r="C245" t="s">
        <v>144</v>
      </c>
      <c r="D245" t="s">
        <v>963</v>
      </c>
      <c r="E245">
        <v>104.31100000000001</v>
      </c>
      <c r="F245">
        <v>-1.42</v>
      </c>
      <c r="G245" s="129">
        <v>-121015</v>
      </c>
      <c r="H245">
        <v>0.37574713493219197</v>
      </c>
      <c r="I245">
        <v>378985</v>
      </c>
      <c r="J245">
        <v>1.3176692318451399E-2</v>
      </c>
      <c r="K245">
        <v>0.75811577030433597</v>
      </c>
      <c r="L245" s="130">
        <v>653920.50800000003</v>
      </c>
      <c r="M245" s="129">
        <v>96508.5</v>
      </c>
      <c r="N245">
        <v>22</v>
      </c>
      <c r="O245">
        <v>6.4752970000000003</v>
      </c>
      <c r="P245">
        <v>0</v>
      </c>
      <c r="Q245">
        <v>-11.720629000000001</v>
      </c>
      <c r="R245">
        <v>20246.5</v>
      </c>
      <c r="S245">
        <v>2086.859007</v>
      </c>
      <c r="T245">
        <v>2341.8155443780302</v>
      </c>
      <c r="U245">
        <v>4.3174128533734701E-2</v>
      </c>
      <c r="V245">
        <v>8.4921179823625695E-2</v>
      </c>
      <c r="W245">
        <v>2.5853446648300599E-2</v>
      </c>
      <c r="X245">
        <v>18042.2</v>
      </c>
      <c r="Y245">
        <v>161.68</v>
      </c>
      <c r="Z245">
        <v>90001.975136071298</v>
      </c>
      <c r="AA245">
        <v>15.078947368421099</v>
      </c>
      <c r="AB245">
        <v>12.9073417058387</v>
      </c>
      <c r="AC245">
        <v>17</v>
      </c>
      <c r="AD245">
        <v>122.756412176471</v>
      </c>
      <c r="AE245">
        <v>0.2024</v>
      </c>
      <c r="AF245">
        <v>0.123294550743626</v>
      </c>
      <c r="AG245">
        <v>0.110225534607878</v>
      </c>
      <c r="AH245">
        <v>0.25020085803178799</v>
      </c>
      <c r="AI245">
        <v>157.58227982672699</v>
      </c>
      <c r="AJ245">
        <v>10.3899622626592</v>
      </c>
      <c r="AK245">
        <v>1.9802809166433499</v>
      </c>
      <c r="AL245">
        <v>5.7559760621799496</v>
      </c>
      <c r="AM245">
        <v>0</v>
      </c>
      <c r="AN245">
        <v>0.84920254846348198</v>
      </c>
      <c r="AO245">
        <v>23</v>
      </c>
      <c r="AP245">
        <v>7.9310344827586199E-2</v>
      </c>
      <c r="AQ245">
        <v>58.96</v>
      </c>
      <c r="AR245">
        <v>14.7750882756081</v>
      </c>
      <c r="AS245">
        <v>-95037.34</v>
      </c>
      <c r="AT245">
        <v>0.13012911279593301</v>
      </c>
      <c r="AU245">
        <v>42251521.859999999</v>
      </c>
    </row>
    <row r="246" spans="1:47" ht="15" x14ac:dyDescent="0.25">
      <c r="A246" t="s">
        <v>1202</v>
      </c>
      <c r="B246" t="s">
        <v>567</v>
      </c>
      <c r="C246" t="s">
        <v>114</v>
      </c>
      <c r="D246" t="s">
        <v>975</v>
      </c>
      <c r="E246">
        <v>90.918999999999997</v>
      </c>
      <c r="F246">
        <v>5.28</v>
      </c>
      <c r="G246" s="129">
        <v>2385163</v>
      </c>
      <c r="H246">
        <v>0.70380909532166103</v>
      </c>
      <c r="I246">
        <v>2214208</v>
      </c>
      <c r="J246">
        <v>0</v>
      </c>
      <c r="K246">
        <v>0.64236751912013701</v>
      </c>
      <c r="L246" s="130">
        <v>332026.55550000002</v>
      </c>
      <c r="M246" s="129">
        <v>38531</v>
      </c>
      <c r="N246">
        <v>78</v>
      </c>
      <c r="O246">
        <v>29.951812</v>
      </c>
      <c r="P246">
        <v>1</v>
      </c>
      <c r="Q246">
        <v>78.953318999999993</v>
      </c>
      <c r="R246">
        <v>16152.9</v>
      </c>
      <c r="S246">
        <v>1358.23759</v>
      </c>
      <c r="T246">
        <v>1715.2849577075499</v>
      </c>
      <c r="U246">
        <v>0.43352394038807301</v>
      </c>
      <c r="V246">
        <v>0.16163721989169799</v>
      </c>
      <c r="W246">
        <v>0</v>
      </c>
      <c r="X246">
        <v>12790.6</v>
      </c>
      <c r="Y246">
        <v>97.08</v>
      </c>
      <c r="Z246">
        <v>70059.599299546797</v>
      </c>
      <c r="AA246">
        <v>17.733333333333299</v>
      </c>
      <c r="AB246">
        <v>13.990910486197</v>
      </c>
      <c r="AC246">
        <v>11</v>
      </c>
      <c r="AD246">
        <v>123.476144545455</v>
      </c>
      <c r="AE246">
        <v>0.31630000000000003</v>
      </c>
      <c r="AF246">
        <v>0.110171534624197</v>
      </c>
      <c r="AG246">
        <v>0.17763492791721999</v>
      </c>
      <c r="AH246">
        <v>0.29270798437097401</v>
      </c>
      <c r="AI246">
        <v>253.44093149417299</v>
      </c>
      <c r="AJ246">
        <v>8.4566798941414696</v>
      </c>
      <c r="AK246">
        <v>1.3814997690517801</v>
      </c>
      <c r="AL246">
        <v>1.6575558705876501</v>
      </c>
      <c r="AM246">
        <v>0</v>
      </c>
      <c r="AN246">
        <v>0.93399566427287395</v>
      </c>
      <c r="AO246">
        <v>126</v>
      </c>
      <c r="AP246">
        <v>0</v>
      </c>
      <c r="AQ246">
        <v>5.27</v>
      </c>
      <c r="AR246">
        <v>4.4897323028411797</v>
      </c>
      <c r="AS246">
        <v>15198.059999999899</v>
      </c>
      <c r="AT246">
        <v>0.61387149013695996</v>
      </c>
      <c r="AU246">
        <v>21939458.989999998</v>
      </c>
    </row>
    <row r="247" spans="1:47" ht="15" x14ac:dyDescent="0.25">
      <c r="A247" t="s">
        <v>1203</v>
      </c>
      <c r="B247" t="s">
        <v>746</v>
      </c>
      <c r="C247" t="s">
        <v>148</v>
      </c>
      <c r="D247" t="s">
        <v>963</v>
      </c>
      <c r="E247">
        <v>91.483000000000004</v>
      </c>
      <c r="F247">
        <v>1.02</v>
      </c>
      <c r="G247" s="129">
        <v>-2420297</v>
      </c>
      <c r="H247">
        <v>0.66135250958198999</v>
      </c>
      <c r="I247">
        <v>-3051164</v>
      </c>
      <c r="J247">
        <v>0</v>
      </c>
      <c r="K247">
        <v>0.69714947608072397</v>
      </c>
      <c r="L247" s="130">
        <v>162905.2066</v>
      </c>
      <c r="M247" s="129">
        <v>37492</v>
      </c>
      <c r="N247">
        <v>49</v>
      </c>
      <c r="O247">
        <v>36.178749000000003</v>
      </c>
      <c r="P247">
        <v>0</v>
      </c>
      <c r="Q247">
        <v>301.83370400000001</v>
      </c>
      <c r="R247">
        <v>13387.4</v>
      </c>
      <c r="S247">
        <v>1697.4680350000001</v>
      </c>
      <c r="T247">
        <v>2024.5641127824999</v>
      </c>
      <c r="U247">
        <v>0.39359879374694701</v>
      </c>
      <c r="V247">
        <v>0.13850836490125701</v>
      </c>
      <c r="W247">
        <v>5.8911271339492401E-4</v>
      </c>
      <c r="X247">
        <v>11224.5</v>
      </c>
      <c r="Y247">
        <v>109.7</v>
      </c>
      <c r="Z247">
        <v>66555.148222424803</v>
      </c>
      <c r="AA247">
        <v>12.4491525423729</v>
      </c>
      <c r="AB247">
        <v>15.4737286690975</v>
      </c>
      <c r="AC247">
        <v>11.5</v>
      </c>
      <c r="AD247">
        <v>147.605916086957</v>
      </c>
      <c r="AE247">
        <v>0.2278</v>
      </c>
      <c r="AF247">
        <v>9.42834469743382E-2</v>
      </c>
      <c r="AG247">
        <v>0.21658589443225201</v>
      </c>
      <c r="AH247">
        <v>0.31408498520737699</v>
      </c>
      <c r="AI247">
        <v>185.99230942219199</v>
      </c>
      <c r="AJ247">
        <v>10.9957526067732</v>
      </c>
      <c r="AK247">
        <v>1.6115447427434799</v>
      </c>
      <c r="AL247">
        <v>4.1468153023603502</v>
      </c>
      <c r="AM247">
        <v>0.5</v>
      </c>
      <c r="AN247">
        <v>1.3019184799916399</v>
      </c>
      <c r="AO247">
        <v>125</v>
      </c>
      <c r="AP247">
        <v>1.0796221322537099E-2</v>
      </c>
      <c r="AQ247">
        <v>5.89</v>
      </c>
      <c r="AR247">
        <v>4.3039139762313399</v>
      </c>
      <c r="AS247">
        <v>43763.96</v>
      </c>
      <c r="AT247">
        <v>0.59797231403470197</v>
      </c>
      <c r="AU247">
        <v>22724738.260000002</v>
      </c>
    </row>
    <row r="248" spans="1:47" ht="15" x14ac:dyDescent="0.25">
      <c r="A248" t="s">
        <v>1204</v>
      </c>
      <c r="B248" t="s">
        <v>204</v>
      </c>
      <c r="C248" t="s">
        <v>205</v>
      </c>
      <c r="D248" t="s">
        <v>965</v>
      </c>
      <c r="E248">
        <v>79.466999999999999</v>
      </c>
      <c r="F248">
        <v>-5</v>
      </c>
      <c r="G248" s="129">
        <v>568464</v>
      </c>
      <c r="H248">
        <v>0.26329297475983299</v>
      </c>
      <c r="I248">
        <v>517523</v>
      </c>
      <c r="J248">
        <v>0</v>
      </c>
      <c r="K248">
        <v>0.71237178256781297</v>
      </c>
      <c r="L248" s="130">
        <v>124346.9129</v>
      </c>
      <c r="M248" s="129">
        <v>30030</v>
      </c>
      <c r="N248">
        <v>18</v>
      </c>
      <c r="O248">
        <v>25.364235999999998</v>
      </c>
      <c r="P248">
        <v>0</v>
      </c>
      <c r="Q248">
        <v>42.755918999999999</v>
      </c>
      <c r="R248">
        <v>13621.4</v>
      </c>
      <c r="S248">
        <v>1319.6983909999999</v>
      </c>
      <c r="T248">
        <v>1825.29641439733</v>
      </c>
      <c r="U248">
        <v>0.99440598014641401</v>
      </c>
      <c r="V248">
        <v>0.14371869913115601</v>
      </c>
      <c r="W248">
        <v>1.38559765812429E-3</v>
      </c>
      <c r="X248">
        <v>9848.2999999999993</v>
      </c>
      <c r="Y248">
        <v>91.12</v>
      </c>
      <c r="Z248">
        <v>56540.287532923598</v>
      </c>
      <c r="AA248">
        <v>15.6354166666667</v>
      </c>
      <c r="AB248">
        <v>14.483081551799801</v>
      </c>
      <c r="AC248">
        <v>12.4</v>
      </c>
      <c r="AD248">
        <v>106.427289596774</v>
      </c>
      <c r="AE248">
        <v>0.53149999999999997</v>
      </c>
      <c r="AF248">
        <v>0.110128120163663</v>
      </c>
      <c r="AG248">
        <v>0.150858118989425</v>
      </c>
      <c r="AH248">
        <v>0.26469174567280901</v>
      </c>
      <c r="AI248">
        <v>155.42718048218001</v>
      </c>
      <c r="AJ248">
        <v>12.6027245913308</v>
      </c>
      <c r="AK248">
        <v>2.0470645046485698</v>
      </c>
      <c r="AL248">
        <v>6.1183753662543801</v>
      </c>
      <c r="AM248">
        <v>0.5</v>
      </c>
      <c r="AN248">
        <v>1.2630089835055001</v>
      </c>
      <c r="AO248">
        <v>4</v>
      </c>
      <c r="AP248">
        <v>0.11034482758620701</v>
      </c>
      <c r="AQ248">
        <v>236</v>
      </c>
      <c r="AR248">
        <v>3.7294068588849099</v>
      </c>
      <c r="AS248">
        <v>15832.9800000001</v>
      </c>
      <c r="AT248">
        <v>0.61946814263495698</v>
      </c>
      <c r="AU248">
        <v>17976078.539999999</v>
      </c>
    </row>
    <row r="249" spans="1:47" ht="15" x14ac:dyDescent="0.25">
      <c r="A249" t="s">
        <v>1205</v>
      </c>
      <c r="B249" t="s">
        <v>704</v>
      </c>
      <c r="C249" t="s">
        <v>288</v>
      </c>
      <c r="D249" t="s">
        <v>975</v>
      </c>
      <c r="E249">
        <v>98.251000000000005</v>
      </c>
      <c r="F249">
        <v>2.04</v>
      </c>
      <c r="G249" s="129">
        <v>1031885</v>
      </c>
      <c r="H249">
        <v>0.68008641705821105</v>
      </c>
      <c r="I249">
        <v>1025106</v>
      </c>
      <c r="J249">
        <v>0</v>
      </c>
      <c r="K249">
        <v>0.68967825665985205</v>
      </c>
      <c r="L249" s="130">
        <v>160513.78450000001</v>
      </c>
      <c r="M249" s="129">
        <v>46088</v>
      </c>
      <c r="N249">
        <v>10</v>
      </c>
      <c r="O249">
        <v>9.2358460000000004</v>
      </c>
      <c r="P249">
        <v>0</v>
      </c>
      <c r="Q249">
        <v>20.236245</v>
      </c>
      <c r="R249">
        <v>14595</v>
      </c>
      <c r="S249">
        <v>496.68556599999999</v>
      </c>
      <c r="T249">
        <v>606.177490345872</v>
      </c>
      <c r="U249">
        <v>0.279446542241576</v>
      </c>
      <c r="V249">
        <v>0.16045498894163601</v>
      </c>
      <c r="W249">
        <v>0</v>
      </c>
      <c r="X249">
        <v>11958.7</v>
      </c>
      <c r="Y249">
        <v>33.78</v>
      </c>
      <c r="Z249">
        <v>54301.762285375997</v>
      </c>
      <c r="AA249">
        <v>13.9473684210526</v>
      </c>
      <c r="AB249">
        <v>14.7035395500296</v>
      </c>
      <c r="AC249">
        <v>6</v>
      </c>
      <c r="AD249">
        <v>82.780927666666699</v>
      </c>
      <c r="AE249">
        <v>0.32900000000000001</v>
      </c>
      <c r="AF249">
        <v>9.4307548072048997E-2</v>
      </c>
      <c r="AG249">
        <v>0.26362118567977</v>
      </c>
      <c r="AH249">
        <v>0.35964388270441999</v>
      </c>
      <c r="AI249">
        <v>254.39233319697499</v>
      </c>
      <c r="AJ249">
        <v>8.2762824784532203</v>
      </c>
      <c r="AK249">
        <v>1.6142902028444099</v>
      </c>
      <c r="AL249">
        <v>2.46144579076081</v>
      </c>
      <c r="AM249">
        <v>1.5</v>
      </c>
      <c r="AN249">
        <v>1.3111191037134899</v>
      </c>
      <c r="AO249">
        <v>47</v>
      </c>
      <c r="AP249">
        <v>6.4516129032258099E-3</v>
      </c>
      <c r="AQ249">
        <v>3.23</v>
      </c>
      <c r="AR249">
        <v>5.4815711827340197</v>
      </c>
      <c r="AS249">
        <v>-56531.46</v>
      </c>
      <c r="AT249">
        <v>0.51287757552610003</v>
      </c>
      <c r="AU249">
        <v>7249119.6299999999</v>
      </c>
    </row>
    <row r="250" spans="1:47" ht="15" x14ac:dyDescent="0.25">
      <c r="A250" t="s">
        <v>1206</v>
      </c>
      <c r="B250" t="s">
        <v>206</v>
      </c>
      <c r="C250" t="s">
        <v>207</v>
      </c>
      <c r="D250" t="s">
        <v>965</v>
      </c>
      <c r="E250">
        <v>88.421999999999997</v>
      </c>
      <c r="F250">
        <v>-6.4</v>
      </c>
      <c r="G250" s="129">
        <v>-833080</v>
      </c>
      <c r="H250">
        <v>0.19830403504968599</v>
      </c>
      <c r="I250">
        <v>-833080</v>
      </c>
      <c r="J250">
        <v>2.3040601729593302E-3</v>
      </c>
      <c r="K250">
        <v>0.85788484523763797</v>
      </c>
      <c r="L250" s="130">
        <v>155745.9283</v>
      </c>
      <c r="M250" s="129">
        <v>36746</v>
      </c>
      <c r="N250">
        <v>71</v>
      </c>
      <c r="O250">
        <v>64.286198999999996</v>
      </c>
      <c r="P250">
        <v>6.8392860000000004</v>
      </c>
      <c r="Q250">
        <v>101.033086</v>
      </c>
      <c r="R250">
        <v>13534.6</v>
      </c>
      <c r="S250">
        <v>2234.9644499999999</v>
      </c>
      <c r="T250">
        <v>2779.53676702025</v>
      </c>
      <c r="U250">
        <v>0.45579619845854802</v>
      </c>
      <c r="V250">
        <v>0.167184963501321</v>
      </c>
      <c r="W250">
        <v>0</v>
      </c>
      <c r="X250">
        <v>10882.9</v>
      </c>
      <c r="Y250">
        <v>159.68</v>
      </c>
      <c r="Z250">
        <v>56526.647044088197</v>
      </c>
      <c r="AA250">
        <v>11.9817073170732</v>
      </c>
      <c r="AB250">
        <v>13.9965208542084</v>
      </c>
      <c r="AC250">
        <v>8.0299999999999994</v>
      </c>
      <c r="AD250">
        <v>278.32683063511797</v>
      </c>
      <c r="AE250">
        <v>0.37959999999999999</v>
      </c>
      <c r="AF250">
        <v>0.10725557097952999</v>
      </c>
      <c r="AG250">
        <v>0.170088257331724</v>
      </c>
      <c r="AH250">
        <v>0.27910816227277102</v>
      </c>
      <c r="AI250">
        <v>216.88309180935701</v>
      </c>
      <c r="AJ250">
        <v>6.3138592730738603</v>
      </c>
      <c r="AK250">
        <v>1.58755851759551</v>
      </c>
      <c r="AL250">
        <v>3.1217553009329002</v>
      </c>
      <c r="AM250">
        <v>3.3</v>
      </c>
      <c r="AN250">
        <v>1.1004033497160399</v>
      </c>
      <c r="AO250">
        <v>181</v>
      </c>
      <c r="AP250">
        <v>7.7004219409282704E-2</v>
      </c>
      <c r="AQ250">
        <v>4.76</v>
      </c>
      <c r="AR250">
        <v>5.3179346413440802</v>
      </c>
      <c r="AS250">
        <v>-173518.41</v>
      </c>
      <c r="AT250">
        <v>0.37735375263898402</v>
      </c>
      <c r="AU250">
        <v>30249432.91</v>
      </c>
    </row>
    <row r="251" spans="1:47" ht="15" x14ac:dyDescent="0.25">
      <c r="A251" t="s">
        <v>1207</v>
      </c>
      <c r="B251" t="s">
        <v>708</v>
      </c>
      <c r="C251" t="s">
        <v>99</v>
      </c>
      <c r="D251" t="s">
        <v>975</v>
      </c>
      <c r="E251">
        <v>97.409000000000006</v>
      </c>
      <c r="F251">
        <v>5.38</v>
      </c>
      <c r="G251" s="129">
        <v>730551</v>
      </c>
      <c r="H251">
        <v>0.40694496334774899</v>
      </c>
      <c r="I251">
        <v>730551</v>
      </c>
      <c r="J251">
        <v>0</v>
      </c>
      <c r="K251">
        <v>0.80345666575035202</v>
      </c>
      <c r="L251" s="130">
        <v>306013.51400000002</v>
      </c>
      <c r="M251" s="129">
        <v>48320</v>
      </c>
      <c r="N251">
        <v>152</v>
      </c>
      <c r="O251">
        <v>57.872323999999999</v>
      </c>
      <c r="P251">
        <v>1</v>
      </c>
      <c r="Q251">
        <v>-95.305672000000001</v>
      </c>
      <c r="R251">
        <v>11577.5</v>
      </c>
      <c r="S251">
        <v>5891.5127160000002</v>
      </c>
      <c r="T251">
        <v>6952.2942072863798</v>
      </c>
      <c r="U251">
        <v>0.18719551092622999</v>
      </c>
      <c r="V251">
        <v>0.12844387553385</v>
      </c>
      <c r="W251">
        <v>1.16288461559182E-2</v>
      </c>
      <c r="X251">
        <v>9811</v>
      </c>
      <c r="Y251">
        <v>307.83</v>
      </c>
      <c r="Z251">
        <v>68967.483578598607</v>
      </c>
      <c r="AA251">
        <v>13.4825581395349</v>
      </c>
      <c r="AB251">
        <v>19.1388516908683</v>
      </c>
      <c r="AC251">
        <v>26</v>
      </c>
      <c r="AD251">
        <v>226.59664292307701</v>
      </c>
      <c r="AE251">
        <v>0.36699999999999999</v>
      </c>
      <c r="AF251">
        <v>0.13062251672401001</v>
      </c>
      <c r="AG251">
        <v>0.178252496391758</v>
      </c>
      <c r="AH251">
        <v>0.31160046600306002</v>
      </c>
      <c r="AI251">
        <v>162.50359562153599</v>
      </c>
      <c r="AJ251">
        <v>7.5583827523104397</v>
      </c>
      <c r="AK251">
        <v>0.95496276342396802</v>
      </c>
      <c r="AL251">
        <v>3.64444609940338</v>
      </c>
      <c r="AM251">
        <v>1</v>
      </c>
      <c r="AN251">
        <v>0.89499740704585595</v>
      </c>
      <c r="AO251">
        <v>36</v>
      </c>
      <c r="AP251">
        <v>3.03030303030303E-2</v>
      </c>
      <c r="AQ251">
        <v>93.61</v>
      </c>
      <c r="AR251">
        <v>4.4886644619646603</v>
      </c>
      <c r="AS251">
        <v>496856.07</v>
      </c>
      <c r="AT251">
        <v>0.43815760663650799</v>
      </c>
      <c r="AU251">
        <v>68208976</v>
      </c>
    </row>
    <row r="252" spans="1:47" ht="15" x14ac:dyDescent="0.25">
      <c r="A252" t="s">
        <v>1208</v>
      </c>
      <c r="B252" t="s">
        <v>586</v>
      </c>
      <c r="C252" t="s">
        <v>135</v>
      </c>
      <c r="D252" t="s">
        <v>965</v>
      </c>
      <c r="E252">
        <v>92.894000000000005</v>
      </c>
      <c r="F252">
        <v>-2.99</v>
      </c>
      <c r="G252" s="129">
        <v>1378171</v>
      </c>
      <c r="H252">
        <v>0.83657477484013398</v>
      </c>
      <c r="I252">
        <v>1378171</v>
      </c>
      <c r="J252">
        <v>0</v>
      </c>
      <c r="K252">
        <v>0.66459074741144097</v>
      </c>
      <c r="L252" s="130">
        <v>356888.32870000001</v>
      </c>
      <c r="M252" s="129">
        <v>38098.5</v>
      </c>
      <c r="N252">
        <v>31</v>
      </c>
      <c r="O252">
        <v>12.201071000000001</v>
      </c>
      <c r="P252">
        <v>0</v>
      </c>
      <c r="Q252">
        <v>88.731469000000004</v>
      </c>
      <c r="R252">
        <v>13316.6</v>
      </c>
      <c r="S252">
        <v>755.14368000000002</v>
      </c>
      <c r="T252">
        <v>882.77000473244595</v>
      </c>
      <c r="U252">
        <v>0.43760417222852199</v>
      </c>
      <c r="V252">
        <v>0.120339433947193</v>
      </c>
      <c r="W252">
        <v>2.6485026001939098E-3</v>
      </c>
      <c r="X252">
        <v>11391.4</v>
      </c>
      <c r="Y252">
        <v>58.51</v>
      </c>
      <c r="Z252">
        <v>56294.992138096</v>
      </c>
      <c r="AA252">
        <v>10.3283582089552</v>
      </c>
      <c r="AB252">
        <v>12.906232780721201</v>
      </c>
      <c r="AC252">
        <v>5.2</v>
      </c>
      <c r="AD252">
        <v>145.21993846153799</v>
      </c>
      <c r="AE252">
        <v>0.41760000000000003</v>
      </c>
      <c r="AF252">
        <v>0.100988282394125</v>
      </c>
      <c r="AG252">
        <v>0.14817689852280899</v>
      </c>
      <c r="AH252">
        <v>0.26545319389229899</v>
      </c>
      <c r="AI252">
        <v>175.35338440493899</v>
      </c>
      <c r="AJ252">
        <v>7.15582009862782</v>
      </c>
      <c r="AK252">
        <v>1.8137136470392801</v>
      </c>
      <c r="AL252">
        <v>4.0675053807290604</v>
      </c>
      <c r="AM252">
        <v>6.25</v>
      </c>
      <c r="AN252">
        <v>1.1584324476933801</v>
      </c>
      <c r="AO252">
        <v>52</v>
      </c>
      <c r="AP252">
        <v>9.2592592592592605E-3</v>
      </c>
      <c r="AQ252">
        <v>10.130000000000001</v>
      </c>
      <c r="AR252">
        <v>4.03184535117816</v>
      </c>
      <c r="AS252">
        <v>57153.84</v>
      </c>
      <c r="AT252">
        <v>0.54765883905843105</v>
      </c>
      <c r="AU252">
        <v>10055958.109999999</v>
      </c>
    </row>
    <row r="253" spans="1:47" ht="15" x14ac:dyDescent="0.25">
      <c r="A253" t="s">
        <v>1209</v>
      </c>
      <c r="B253" t="s">
        <v>654</v>
      </c>
      <c r="C253" t="s">
        <v>209</v>
      </c>
      <c r="D253" t="s">
        <v>975</v>
      </c>
      <c r="E253">
        <v>84.769000000000005</v>
      </c>
      <c r="F253">
        <v>3.34</v>
      </c>
      <c r="G253" s="129">
        <v>1226403</v>
      </c>
      <c r="H253">
        <v>0.321939413596325</v>
      </c>
      <c r="I253">
        <v>1226403</v>
      </c>
      <c r="J253">
        <v>3.58119756295067E-2</v>
      </c>
      <c r="K253">
        <v>0.70111167855275502</v>
      </c>
      <c r="L253" s="130">
        <v>193053.098</v>
      </c>
      <c r="M253" s="129">
        <v>37694.5</v>
      </c>
      <c r="N253">
        <v>66</v>
      </c>
      <c r="O253">
        <v>28.118141999999999</v>
      </c>
      <c r="P253">
        <v>0</v>
      </c>
      <c r="Q253">
        <v>185.14470700000001</v>
      </c>
      <c r="R253">
        <v>16987.3</v>
      </c>
      <c r="S253">
        <v>1221.210045</v>
      </c>
      <c r="T253">
        <v>1479.99722283493</v>
      </c>
      <c r="U253">
        <v>0.28870767108700002</v>
      </c>
      <c r="V253">
        <v>0.16252580120236401</v>
      </c>
      <c r="W253">
        <v>3.27543981183024E-3</v>
      </c>
      <c r="X253">
        <v>14016.9</v>
      </c>
      <c r="Y253">
        <v>85.1</v>
      </c>
      <c r="Z253">
        <v>64455.591069330199</v>
      </c>
      <c r="AA253">
        <v>16.136842105263199</v>
      </c>
      <c r="AB253">
        <v>14.3502943008226</v>
      </c>
      <c r="AC253">
        <v>9.5</v>
      </c>
      <c r="AD253">
        <v>128.54842578947401</v>
      </c>
      <c r="AE253">
        <v>0.41760000000000003</v>
      </c>
      <c r="AF253">
        <v>0.112239328955255</v>
      </c>
      <c r="AG253">
        <v>0.18863616999927801</v>
      </c>
      <c r="AH253">
        <v>0.30602746439905698</v>
      </c>
      <c r="AI253">
        <v>162.231715019999</v>
      </c>
      <c r="AJ253">
        <v>31.478385717674701</v>
      </c>
      <c r="AK253">
        <v>1.0059086710512399</v>
      </c>
      <c r="AL253">
        <v>3.0485004971759402</v>
      </c>
      <c r="AM253">
        <v>0</v>
      </c>
      <c r="AN253">
        <v>1.62779600196357</v>
      </c>
      <c r="AO253">
        <v>54</v>
      </c>
      <c r="AP253">
        <v>3.6284470246734403E-2</v>
      </c>
      <c r="AQ253">
        <v>12.11</v>
      </c>
      <c r="AR253">
        <v>4.2716478652217704</v>
      </c>
      <c r="AS253">
        <v>64984.52</v>
      </c>
      <c r="AT253">
        <v>0.46427539643909299</v>
      </c>
      <c r="AU253">
        <v>20745014.18</v>
      </c>
    </row>
    <row r="254" spans="1:47" ht="15" x14ac:dyDescent="0.25">
      <c r="A254" t="s">
        <v>1210</v>
      </c>
      <c r="B254" t="s">
        <v>405</v>
      </c>
      <c r="C254" t="s">
        <v>103</v>
      </c>
      <c r="D254" t="s">
        <v>970</v>
      </c>
      <c r="E254">
        <v>80.191999999999993</v>
      </c>
      <c r="F254">
        <v>7.42</v>
      </c>
      <c r="G254" s="129">
        <v>634370</v>
      </c>
      <c r="H254">
        <v>0.45270135436664799</v>
      </c>
      <c r="I254">
        <v>634370</v>
      </c>
      <c r="J254">
        <v>0</v>
      </c>
      <c r="K254">
        <v>0.75089732584378299</v>
      </c>
      <c r="L254" s="130">
        <v>159596.18489999999</v>
      </c>
      <c r="M254" s="129">
        <v>36799</v>
      </c>
      <c r="N254">
        <v>113</v>
      </c>
      <c r="O254">
        <v>35.727637999999999</v>
      </c>
      <c r="P254">
        <v>0</v>
      </c>
      <c r="Q254">
        <v>95.629557000000005</v>
      </c>
      <c r="R254">
        <v>10786.2</v>
      </c>
      <c r="S254">
        <v>1643.967058</v>
      </c>
      <c r="T254">
        <v>2101.2457232777501</v>
      </c>
      <c r="U254">
        <v>0.40038687076903701</v>
      </c>
      <c r="V254">
        <v>0.19544300078061499</v>
      </c>
      <c r="W254">
        <v>3.6497081683007802E-3</v>
      </c>
      <c r="X254">
        <v>8438.7999999999993</v>
      </c>
      <c r="Y254">
        <v>104.33</v>
      </c>
      <c r="Z254">
        <v>54866.203776478498</v>
      </c>
      <c r="AA254">
        <v>14.966666666666701</v>
      </c>
      <c r="AB254">
        <v>15.7573761909326</v>
      </c>
      <c r="AC254">
        <v>11</v>
      </c>
      <c r="AD254">
        <v>149.451550727273</v>
      </c>
      <c r="AE254">
        <v>0.55679999999999996</v>
      </c>
      <c r="AF254">
        <v>0.115270105175808</v>
      </c>
      <c r="AG254">
        <v>0.17120769554793799</v>
      </c>
      <c r="AH254">
        <v>0.29105817999167999</v>
      </c>
      <c r="AI254">
        <v>182.48480013034401</v>
      </c>
      <c r="AJ254">
        <v>5.4398796995990004</v>
      </c>
      <c r="AK254">
        <v>1.54300281000937</v>
      </c>
      <c r="AL254">
        <v>3.2147380824602698</v>
      </c>
      <c r="AM254">
        <v>3.3</v>
      </c>
      <c r="AN254">
        <v>1.8650302635479901</v>
      </c>
      <c r="AO254">
        <v>128</v>
      </c>
      <c r="AP254">
        <v>0</v>
      </c>
      <c r="AQ254">
        <v>7.36</v>
      </c>
      <c r="AR254">
        <v>3.4830466140965801</v>
      </c>
      <c r="AS254">
        <v>81130.789999999994</v>
      </c>
      <c r="AT254">
        <v>0.42566411192515402</v>
      </c>
      <c r="AU254">
        <v>17732086.82</v>
      </c>
    </row>
    <row r="255" spans="1:47" ht="15" x14ac:dyDescent="0.25">
      <c r="A255" t="s">
        <v>1211</v>
      </c>
      <c r="B255" t="s">
        <v>580</v>
      </c>
      <c r="C255" t="s">
        <v>222</v>
      </c>
      <c r="D255" t="s">
        <v>963</v>
      </c>
      <c r="E255">
        <v>82.32</v>
      </c>
      <c r="F255">
        <v>1.07</v>
      </c>
      <c r="G255" s="129">
        <v>1570376</v>
      </c>
      <c r="H255">
        <v>0.30628764844798301</v>
      </c>
      <c r="I255">
        <v>1471800</v>
      </c>
      <c r="J255">
        <v>0</v>
      </c>
      <c r="K255">
        <v>0.73264260540455195</v>
      </c>
      <c r="L255" s="130">
        <v>241063.4712</v>
      </c>
      <c r="M255" s="129">
        <v>41820.5</v>
      </c>
      <c r="N255">
        <v>34</v>
      </c>
      <c r="O255">
        <v>34.825088000000001</v>
      </c>
      <c r="P255">
        <v>0</v>
      </c>
      <c r="Q255">
        <v>15.746252999999999</v>
      </c>
      <c r="R255">
        <v>17187.400000000001</v>
      </c>
      <c r="S255">
        <v>967.72229000000004</v>
      </c>
      <c r="T255">
        <v>1147.3270352624099</v>
      </c>
      <c r="U255">
        <v>0.35160221740888098</v>
      </c>
      <c r="V255">
        <v>0.153132013730923</v>
      </c>
      <c r="W255">
        <v>1.4332725559106399E-2</v>
      </c>
      <c r="X255">
        <v>14496.8</v>
      </c>
      <c r="Y255">
        <v>77.02</v>
      </c>
      <c r="Z255">
        <v>70452.839262529204</v>
      </c>
      <c r="AA255">
        <v>15.2</v>
      </c>
      <c r="AB255">
        <v>12.564558426382799</v>
      </c>
      <c r="AC255">
        <v>10</v>
      </c>
      <c r="AD255">
        <v>96.772228999999996</v>
      </c>
      <c r="AE255">
        <v>0.2152</v>
      </c>
      <c r="AF255">
        <v>0.10892720070175101</v>
      </c>
      <c r="AG255">
        <v>0.198273970579803</v>
      </c>
      <c r="AH255">
        <v>0.31069527261391999</v>
      </c>
      <c r="AI255">
        <v>225.313607274666</v>
      </c>
      <c r="AJ255">
        <v>8.0439942029251394</v>
      </c>
      <c r="AK255">
        <v>1.31049830077829</v>
      </c>
      <c r="AL255">
        <v>3.6321024944849798</v>
      </c>
      <c r="AM255">
        <v>0.5</v>
      </c>
      <c r="AN255">
        <v>0.95223967764154804</v>
      </c>
      <c r="AO255">
        <v>40</v>
      </c>
      <c r="AP255">
        <v>4.8923679060665401E-2</v>
      </c>
      <c r="AQ255">
        <v>11.75</v>
      </c>
      <c r="AR255">
        <v>5.9165818705912701</v>
      </c>
      <c r="AS255">
        <v>742.03000000002805</v>
      </c>
      <c r="AT255">
        <v>0.37654282913013098</v>
      </c>
      <c r="AU255">
        <v>16632606.880000001</v>
      </c>
    </row>
    <row r="256" spans="1:47" ht="15" x14ac:dyDescent="0.25">
      <c r="A256" t="s">
        <v>1212</v>
      </c>
      <c r="B256" t="s">
        <v>616</v>
      </c>
      <c r="C256" t="s">
        <v>140</v>
      </c>
      <c r="D256" t="s">
        <v>967</v>
      </c>
      <c r="E256">
        <v>51.031999999999996</v>
      </c>
      <c r="F256">
        <v>-4.7699999999999996</v>
      </c>
      <c r="G256" s="129">
        <v>-1414131</v>
      </c>
      <c r="H256">
        <v>0.86123446617518296</v>
      </c>
      <c r="I256">
        <v>-1414131</v>
      </c>
      <c r="J256">
        <v>0</v>
      </c>
      <c r="K256">
        <v>0.473988807591189</v>
      </c>
      <c r="L256" s="130">
        <v>194419.87390000001</v>
      </c>
      <c r="M256" s="129">
        <v>33239.5</v>
      </c>
      <c r="N256">
        <v>4</v>
      </c>
      <c r="O256">
        <v>89.598885999999993</v>
      </c>
      <c r="P256">
        <v>73.41422</v>
      </c>
      <c r="Q256">
        <v>-70.677764999999994</v>
      </c>
      <c r="R256">
        <v>29180</v>
      </c>
      <c r="S256">
        <v>255.437513</v>
      </c>
      <c r="T256">
        <v>390.78317823944798</v>
      </c>
      <c r="U256">
        <v>0.99266329374260698</v>
      </c>
      <c r="V256">
        <v>0.24491717471427199</v>
      </c>
      <c r="W256">
        <v>4.1498258715038497E-2</v>
      </c>
      <c r="X256">
        <v>19073.599999999999</v>
      </c>
      <c r="Y256">
        <v>21.24</v>
      </c>
      <c r="Z256">
        <v>50934.355461393599</v>
      </c>
      <c r="AA256">
        <v>8.5</v>
      </c>
      <c r="AB256">
        <v>12.0262482580038</v>
      </c>
      <c r="AC256">
        <v>7.5</v>
      </c>
      <c r="AD256">
        <v>34.0583350666667</v>
      </c>
      <c r="AE256">
        <v>0.53149999999999997</v>
      </c>
      <c r="AF256">
        <v>0.107813176358708</v>
      </c>
      <c r="AG256">
        <v>0.14680635215255899</v>
      </c>
      <c r="AH256">
        <v>0.25846340048416599</v>
      </c>
      <c r="AI256">
        <v>480.62635185459197</v>
      </c>
      <c r="AJ256">
        <v>9.9621729249816706</v>
      </c>
      <c r="AK256">
        <v>1.1448020689093401</v>
      </c>
      <c r="AL256">
        <v>2.07308129021748</v>
      </c>
      <c r="AM256">
        <v>2</v>
      </c>
      <c r="AN256">
        <v>0.77033247646206304</v>
      </c>
      <c r="AO256">
        <v>30</v>
      </c>
      <c r="AP256">
        <v>0.15207373271889399</v>
      </c>
      <c r="AQ256">
        <v>6.7</v>
      </c>
      <c r="AR256">
        <v>5.2284997044254604</v>
      </c>
      <c r="AS256">
        <v>-43188.56</v>
      </c>
      <c r="AT256">
        <v>0.60475760182404303</v>
      </c>
      <c r="AU256">
        <v>7453660.4500000002</v>
      </c>
    </row>
    <row r="257" spans="1:47" ht="15" x14ac:dyDescent="0.25">
      <c r="A257" t="s">
        <v>1213</v>
      </c>
      <c r="B257" t="s">
        <v>665</v>
      </c>
      <c r="C257" t="s">
        <v>663</v>
      </c>
      <c r="D257" t="s">
        <v>967</v>
      </c>
      <c r="E257">
        <v>96.956999999999994</v>
      </c>
      <c r="F257">
        <v>-5.85</v>
      </c>
      <c r="G257" s="129">
        <v>147711</v>
      </c>
      <c r="H257">
        <v>0.61025539341388002</v>
      </c>
      <c r="I257">
        <v>195196</v>
      </c>
      <c r="J257">
        <v>0</v>
      </c>
      <c r="K257">
        <v>0.76664858184153795</v>
      </c>
      <c r="L257" s="130">
        <v>172258.84789999999</v>
      </c>
      <c r="M257" s="129">
        <v>48049</v>
      </c>
      <c r="N257">
        <v>4</v>
      </c>
      <c r="O257">
        <v>3.4634909999999999</v>
      </c>
      <c r="P257">
        <v>0</v>
      </c>
      <c r="Q257">
        <v>22.226241999999999</v>
      </c>
      <c r="R257">
        <v>14126.3</v>
      </c>
      <c r="S257">
        <v>346.68756400000001</v>
      </c>
      <c r="T257">
        <v>391.35391520359599</v>
      </c>
      <c r="U257">
        <v>0.136725636919587</v>
      </c>
      <c r="V257">
        <v>0.130723356433979</v>
      </c>
      <c r="W257">
        <v>0</v>
      </c>
      <c r="X257">
        <v>12514.1</v>
      </c>
      <c r="Y257">
        <v>27.94</v>
      </c>
      <c r="Z257">
        <v>57262.342877594798</v>
      </c>
      <c r="AA257">
        <v>15.7575757575758</v>
      </c>
      <c r="AB257">
        <v>12.4082879026485</v>
      </c>
      <c r="AC257">
        <v>4</v>
      </c>
      <c r="AD257">
        <v>86.671891000000002</v>
      </c>
      <c r="AE257">
        <v>0.1898</v>
      </c>
      <c r="AF257">
        <v>0.107919041660546</v>
      </c>
      <c r="AG257">
        <v>0.208640503037237</v>
      </c>
      <c r="AH257">
        <v>0.32095226177056801</v>
      </c>
      <c r="AI257">
        <v>299.82615701784999</v>
      </c>
      <c r="AJ257">
        <v>5.7004162738344899</v>
      </c>
      <c r="AK257">
        <v>1.3596187443480301</v>
      </c>
      <c r="AL257">
        <v>3.4020227810593999</v>
      </c>
      <c r="AM257">
        <v>0.5</v>
      </c>
      <c r="AN257">
        <v>1.3004077705169099</v>
      </c>
      <c r="AO257">
        <v>27</v>
      </c>
      <c r="AP257">
        <v>4.8309178743961402E-3</v>
      </c>
      <c r="AQ257">
        <v>7.59</v>
      </c>
      <c r="AR257">
        <v>3.8433699156746002</v>
      </c>
      <c r="AS257">
        <v>47498.15</v>
      </c>
      <c r="AT257">
        <v>0.77533787742095095</v>
      </c>
      <c r="AU257">
        <v>4897423.75</v>
      </c>
    </row>
    <row r="258" spans="1:47" ht="15" x14ac:dyDescent="0.25">
      <c r="A258" t="s">
        <v>1214</v>
      </c>
      <c r="B258" t="s">
        <v>559</v>
      </c>
      <c r="C258" t="s">
        <v>199</v>
      </c>
      <c r="D258" t="s">
        <v>965</v>
      </c>
      <c r="E258">
        <v>92.180999999999997</v>
      </c>
      <c r="F258">
        <v>-2.5299999999999998</v>
      </c>
      <c r="G258" s="129">
        <v>4518268</v>
      </c>
      <c r="H258">
        <v>0.75177673657807997</v>
      </c>
      <c r="I258">
        <v>4518268</v>
      </c>
      <c r="J258">
        <v>0</v>
      </c>
      <c r="K258">
        <v>0.531361778012304</v>
      </c>
      <c r="L258" s="130">
        <v>232358.0986</v>
      </c>
      <c r="M258" s="129">
        <v>51348</v>
      </c>
      <c r="N258">
        <v>110</v>
      </c>
      <c r="O258">
        <v>35.030780999999998</v>
      </c>
      <c r="P258">
        <v>0</v>
      </c>
      <c r="Q258">
        <v>-20.762326000000002</v>
      </c>
      <c r="R258">
        <v>13903.3</v>
      </c>
      <c r="S258">
        <v>1625.547233</v>
      </c>
      <c r="T258">
        <v>1843.25212373204</v>
      </c>
      <c r="U258">
        <v>0.199592237256141</v>
      </c>
      <c r="V258">
        <v>0.101427791609424</v>
      </c>
      <c r="W258">
        <v>1.7267190045409199E-2</v>
      </c>
      <c r="X258">
        <v>12261.2</v>
      </c>
      <c r="Y258">
        <v>107.54</v>
      </c>
      <c r="Z258">
        <v>61975.887576715599</v>
      </c>
      <c r="AA258">
        <v>12.6967213114754</v>
      </c>
      <c r="AB258">
        <v>15.1157451459922</v>
      </c>
      <c r="AC258">
        <v>10.33</v>
      </c>
      <c r="AD258">
        <v>157.36178441432699</v>
      </c>
      <c r="AE258">
        <v>0.2152</v>
      </c>
      <c r="AF258">
        <v>0.105856645774213</v>
      </c>
      <c r="AG258">
        <v>0.14871713142457599</v>
      </c>
      <c r="AH258">
        <v>0.27446970856128999</v>
      </c>
      <c r="AI258">
        <v>165.83215456772899</v>
      </c>
      <c r="AJ258">
        <v>10.1596667260209</v>
      </c>
      <c r="AK258">
        <v>2.2281784558998101</v>
      </c>
      <c r="AL258">
        <v>1.95950001483856</v>
      </c>
      <c r="AM258">
        <v>0.5</v>
      </c>
      <c r="AN258">
        <v>1.1785566442494599</v>
      </c>
      <c r="AO258">
        <v>52</v>
      </c>
      <c r="AP258">
        <v>9.9009900990098994E-3</v>
      </c>
      <c r="AQ258">
        <v>10.52</v>
      </c>
      <c r="AR258">
        <v>4.8920496345341498</v>
      </c>
      <c r="AS258">
        <v>54920.03</v>
      </c>
      <c r="AT258">
        <v>0.48942834310671102</v>
      </c>
      <c r="AU258">
        <v>22600447.84</v>
      </c>
    </row>
    <row r="259" spans="1:47" ht="15" x14ac:dyDescent="0.25">
      <c r="A259" t="s">
        <v>1215</v>
      </c>
      <c r="B259" t="s">
        <v>581</v>
      </c>
      <c r="C259" t="s">
        <v>222</v>
      </c>
      <c r="D259" t="s">
        <v>975</v>
      </c>
      <c r="E259">
        <v>92.387</v>
      </c>
      <c r="F259">
        <v>4.17</v>
      </c>
      <c r="G259" s="129">
        <v>2698300</v>
      </c>
      <c r="H259">
        <v>0.49988888418344002</v>
      </c>
      <c r="I259">
        <v>2615120</v>
      </c>
      <c r="J259">
        <v>0</v>
      </c>
      <c r="K259">
        <v>0.72103601520092198</v>
      </c>
      <c r="L259" s="130">
        <v>212789.48869999999</v>
      </c>
      <c r="M259" s="129">
        <v>48426</v>
      </c>
      <c r="N259">
        <v>107</v>
      </c>
      <c r="O259">
        <v>26.516311000000002</v>
      </c>
      <c r="P259">
        <v>7</v>
      </c>
      <c r="Q259">
        <v>71.623293000000004</v>
      </c>
      <c r="R259">
        <v>12525.1</v>
      </c>
      <c r="S259">
        <v>2171.460924</v>
      </c>
      <c r="T259">
        <v>2581.1582431389402</v>
      </c>
      <c r="U259">
        <v>0.249756840201836</v>
      </c>
      <c r="V259">
        <v>0.14439462738404801</v>
      </c>
      <c r="W259">
        <v>6.8372297819898495E-2</v>
      </c>
      <c r="X259">
        <v>10537</v>
      </c>
      <c r="Y259">
        <v>126.9</v>
      </c>
      <c r="Z259">
        <v>66239.680693459406</v>
      </c>
      <c r="AA259">
        <v>13.8866666666667</v>
      </c>
      <c r="AB259">
        <v>17.1115912056738</v>
      </c>
      <c r="AC259">
        <v>15.54</v>
      </c>
      <c r="AD259">
        <v>139.73365019305001</v>
      </c>
      <c r="AE259">
        <v>0.48089999999999999</v>
      </c>
      <c r="AF259">
        <v>0.110569078959004</v>
      </c>
      <c r="AG259">
        <v>0.166338528243762</v>
      </c>
      <c r="AH259">
        <v>0.28074047516126699</v>
      </c>
      <c r="AI259">
        <v>0</v>
      </c>
      <c r="AJ259" t="s">
        <v>943</v>
      </c>
      <c r="AK259" t="s">
        <v>943</v>
      </c>
      <c r="AL259" t="s">
        <v>943</v>
      </c>
      <c r="AM259">
        <v>2.4</v>
      </c>
      <c r="AN259">
        <v>1.23491703450309</v>
      </c>
      <c r="AO259">
        <v>109</v>
      </c>
      <c r="AP259">
        <v>0</v>
      </c>
      <c r="AQ259">
        <v>11.73</v>
      </c>
      <c r="AR259">
        <v>4.2805089193182102</v>
      </c>
      <c r="AS259">
        <v>227458.2</v>
      </c>
      <c r="AT259">
        <v>0.48536703742017501</v>
      </c>
      <c r="AU259">
        <v>27197775.91</v>
      </c>
    </row>
    <row r="260" spans="1:47" ht="15" x14ac:dyDescent="0.25">
      <c r="A260" t="s">
        <v>1216</v>
      </c>
      <c r="B260" t="s">
        <v>736</v>
      </c>
      <c r="C260" t="s">
        <v>191</v>
      </c>
      <c r="D260" t="s">
        <v>963</v>
      </c>
      <c r="E260">
        <v>84.924000000000007</v>
      </c>
      <c r="F260">
        <v>1.97</v>
      </c>
      <c r="G260" s="129">
        <v>-373400</v>
      </c>
      <c r="H260">
        <v>0.61892802039223005</v>
      </c>
      <c r="I260">
        <v>-373400</v>
      </c>
      <c r="J260">
        <v>0</v>
      </c>
      <c r="K260">
        <v>0.70768325120483899</v>
      </c>
      <c r="L260" s="130">
        <v>205530.67319999999</v>
      </c>
      <c r="M260" s="129">
        <v>35703.5</v>
      </c>
      <c r="N260">
        <v>48</v>
      </c>
      <c r="O260">
        <v>19.597149000000002</v>
      </c>
      <c r="P260">
        <v>1</v>
      </c>
      <c r="Q260">
        <v>-34.508530999999998</v>
      </c>
      <c r="R260">
        <v>15949.9</v>
      </c>
      <c r="S260">
        <v>643.64485300000001</v>
      </c>
      <c r="T260">
        <v>829.85241480816296</v>
      </c>
      <c r="U260">
        <v>0.435579106541849</v>
      </c>
      <c r="V260">
        <v>0.20322846736102201</v>
      </c>
      <c r="W260">
        <v>0</v>
      </c>
      <c r="X260">
        <v>12370.9</v>
      </c>
      <c r="Y260">
        <v>37.79</v>
      </c>
      <c r="Z260">
        <v>67310.218311722696</v>
      </c>
      <c r="AA260">
        <v>13.84</v>
      </c>
      <c r="AB260">
        <v>17.0321474728764</v>
      </c>
      <c r="AC260">
        <v>5.12</v>
      </c>
      <c r="AD260">
        <v>125.711885351563</v>
      </c>
      <c r="AE260">
        <v>0.2024</v>
      </c>
      <c r="AF260">
        <v>0.123294455973859</v>
      </c>
      <c r="AG260">
        <v>0.14350320217983401</v>
      </c>
      <c r="AH260">
        <v>0.28117209362053402</v>
      </c>
      <c r="AI260">
        <v>275.51373894075101</v>
      </c>
      <c r="AJ260">
        <v>5.76784873655778</v>
      </c>
      <c r="AK260">
        <v>1.0008568061218199</v>
      </c>
      <c r="AL260">
        <v>2.5591545848770401</v>
      </c>
      <c r="AM260">
        <v>0.5</v>
      </c>
      <c r="AN260">
        <v>1.4649900041953701</v>
      </c>
      <c r="AO260">
        <v>106</v>
      </c>
      <c r="AP260">
        <v>0</v>
      </c>
      <c r="AQ260">
        <v>4.3899999999999997</v>
      </c>
      <c r="AR260">
        <v>3.6847569953391899</v>
      </c>
      <c r="AS260">
        <v>-22555.1</v>
      </c>
      <c r="AT260">
        <v>0.64430804289451105</v>
      </c>
      <c r="AU260">
        <v>10266054.16</v>
      </c>
    </row>
    <row r="261" spans="1:47" ht="15" x14ac:dyDescent="0.25">
      <c r="A261" t="s">
        <v>1217</v>
      </c>
      <c r="B261" t="s">
        <v>666</v>
      </c>
      <c r="C261" t="s">
        <v>663</v>
      </c>
      <c r="D261" t="s">
        <v>965</v>
      </c>
      <c r="E261">
        <v>104.029</v>
      </c>
      <c r="F261">
        <v>-2.95</v>
      </c>
      <c r="G261" s="129">
        <v>1062516</v>
      </c>
      <c r="H261">
        <v>1.04187097875749</v>
      </c>
      <c r="I261">
        <v>1133167</v>
      </c>
      <c r="J261">
        <v>0</v>
      </c>
      <c r="K261">
        <v>0.63814263023917195</v>
      </c>
      <c r="L261" s="130">
        <v>185897.58979999999</v>
      </c>
      <c r="M261" s="129">
        <v>53178.5</v>
      </c>
      <c r="N261">
        <v>1</v>
      </c>
      <c r="O261">
        <v>6.3196659999999998</v>
      </c>
      <c r="P261">
        <v>0</v>
      </c>
      <c r="Q261">
        <v>14.826283</v>
      </c>
      <c r="R261">
        <v>12612.9</v>
      </c>
      <c r="S261">
        <v>597.99269900000002</v>
      </c>
      <c r="T261">
        <v>654.69323115943496</v>
      </c>
      <c r="U261">
        <v>6.53630889898206E-2</v>
      </c>
      <c r="V261">
        <v>9.9822220404734402E-2</v>
      </c>
      <c r="W261">
        <v>0</v>
      </c>
      <c r="X261">
        <v>11520.6</v>
      </c>
      <c r="Y261">
        <v>40.549999999999997</v>
      </c>
      <c r="Z261">
        <v>62535.878914919798</v>
      </c>
      <c r="AA261">
        <v>16.098039215686299</v>
      </c>
      <c r="AB261">
        <v>14.7470455980271</v>
      </c>
      <c r="AC261">
        <v>4</v>
      </c>
      <c r="AD261">
        <v>149.49817475</v>
      </c>
      <c r="AE261">
        <v>0.1898</v>
      </c>
      <c r="AF261">
        <v>0.102674162584678</v>
      </c>
      <c r="AG261">
        <v>0.165329030389919</v>
      </c>
      <c r="AH261">
        <v>0.27935651037264703</v>
      </c>
      <c r="AI261">
        <v>274.47325071773201</v>
      </c>
      <c r="AJ261">
        <v>4.5348744006385102</v>
      </c>
      <c r="AK261">
        <v>1.35109990069029</v>
      </c>
      <c r="AL261">
        <v>1.77541999476035</v>
      </c>
      <c r="AM261">
        <v>0</v>
      </c>
      <c r="AN261">
        <v>1.3345006182493799</v>
      </c>
      <c r="AO261">
        <v>39</v>
      </c>
      <c r="AP261">
        <v>0</v>
      </c>
      <c r="AQ261">
        <v>6.15</v>
      </c>
      <c r="AR261">
        <v>4.1300024563127202</v>
      </c>
      <c r="AS261">
        <v>52943.82</v>
      </c>
      <c r="AT261">
        <v>0.79426833715684997</v>
      </c>
      <c r="AU261">
        <v>7542433.4500000002</v>
      </c>
    </row>
    <row r="262" spans="1:47" ht="15" x14ac:dyDescent="0.25">
      <c r="A262" t="s">
        <v>1218</v>
      </c>
      <c r="B262" t="s">
        <v>504</v>
      </c>
      <c r="C262" t="s">
        <v>501</v>
      </c>
      <c r="D262" t="s">
        <v>975</v>
      </c>
      <c r="E262">
        <v>103.078</v>
      </c>
      <c r="F262">
        <v>3.3</v>
      </c>
      <c r="G262" s="129">
        <v>-708049</v>
      </c>
      <c r="H262">
        <v>0.20963309080026599</v>
      </c>
      <c r="I262">
        <v>-1459947</v>
      </c>
      <c r="J262">
        <v>0</v>
      </c>
      <c r="K262">
        <v>0.85493582374972599</v>
      </c>
      <c r="L262" s="130">
        <v>361477.84730000002</v>
      </c>
      <c r="M262" s="129">
        <v>65773</v>
      </c>
      <c r="N262">
        <v>67</v>
      </c>
      <c r="O262">
        <v>13.597837999999999</v>
      </c>
      <c r="P262">
        <v>0</v>
      </c>
      <c r="Q262">
        <v>18.589887999999998</v>
      </c>
      <c r="R262">
        <v>16114.6</v>
      </c>
      <c r="S262">
        <v>2528.991638</v>
      </c>
      <c r="T262">
        <v>2869.7572971377399</v>
      </c>
      <c r="U262">
        <v>8.0981507381322607E-2</v>
      </c>
      <c r="V262">
        <v>0.10989272238946</v>
      </c>
      <c r="W262">
        <v>2.7091861028921299E-3</v>
      </c>
      <c r="X262">
        <v>14201.1</v>
      </c>
      <c r="Y262">
        <v>176.17</v>
      </c>
      <c r="Z262">
        <v>83755.9648634841</v>
      </c>
      <c r="AA262">
        <v>17.935828877005299</v>
      </c>
      <c r="AB262">
        <v>14.355404654595</v>
      </c>
      <c r="AC262">
        <v>14</v>
      </c>
      <c r="AD262">
        <v>180.64225985714299</v>
      </c>
      <c r="AE262">
        <v>0.3417</v>
      </c>
      <c r="AF262">
        <v>0.11229625956928301</v>
      </c>
      <c r="AG262">
        <v>0.17269748988140199</v>
      </c>
      <c r="AH262">
        <v>0.28786969717490601</v>
      </c>
      <c r="AI262">
        <v>227.28544901578701</v>
      </c>
      <c r="AJ262">
        <v>8.3466762351623096</v>
      </c>
      <c r="AK262">
        <v>1.0455327651386599</v>
      </c>
      <c r="AL262">
        <v>3.3037676038573198</v>
      </c>
      <c r="AM262">
        <v>0</v>
      </c>
      <c r="AN262">
        <v>1.4135307024220201</v>
      </c>
      <c r="AO262">
        <v>55</v>
      </c>
      <c r="AP262">
        <v>5.5612770339855802E-2</v>
      </c>
      <c r="AQ262">
        <v>34.44</v>
      </c>
      <c r="AR262">
        <v>5.5542873605864402</v>
      </c>
      <c r="AS262">
        <v>253029.5</v>
      </c>
      <c r="AT262">
        <v>0.38719208906912</v>
      </c>
      <c r="AU262">
        <v>40753659.420000002</v>
      </c>
    </row>
    <row r="263" spans="1:47" ht="15" x14ac:dyDescent="0.25">
      <c r="A263" t="s">
        <v>1219</v>
      </c>
      <c r="B263" t="s">
        <v>208</v>
      </c>
      <c r="C263" t="s">
        <v>209</v>
      </c>
      <c r="D263" t="s">
        <v>970</v>
      </c>
      <c r="E263">
        <v>84.45</v>
      </c>
      <c r="F263">
        <v>12.9</v>
      </c>
      <c r="G263" s="129">
        <v>497294</v>
      </c>
      <c r="H263">
        <v>0.65122680826063495</v>
      </c>
      <c r="I263">
        <v>773075</v>
      </c>
      <c r="J263">
        <v>0</v>
      </c>
      <c r="K263">
        <v>0.75962629681581495</v>
      </c>
      <c r="L263" s="130">
        <v>238645.98819999999</v>
      </c>
      <c r="M263" s="129">
        <v>32287</v>
      </c>
      <c r="N263">
        <v>55</v>
      </c>
      <c r="O263">
        <v>68.646461000000002</v>
      </c>
      <c r="P263">
        <v>1.93</v>
      </c>
      <c r="Q263">
        <v>168.002072</v>
      </c>
      <c r="R263">
        <v>17893.900000000001</v>
      </c>
      <c r="S263">
        <v>3042.8378659999998</v>
      </c>
      <c r="T263">
        <v>4066.7737954373201</v>
      </c>
      <c r="U263">
        <v>0.439313445167965</v>
      </c>
      <c r="V263">
        <v>0.20615436037826701</v>
      </c>
      <c r="W263">
        <v>2.26900564671756E-2</v>
      </c>
      <c r="X263">
        <v>13388.6</v>
      </c>
      <c r="Y263">
        <v>223.23</v>
      </c>
      <c r="Z263">
        <v>86612.010034493607</v>
      </c>
      <c r="AA263">
        <v>13.4625550660793</v>
      </c>
      <c r="AB263">
        <v>13.630954020517001</v>
      </c>
      <c r="AC263">
        <v>18</v>
      </c>
      <c r="AD263">
        <v>169.04654811111101</v>
      </c>
      <c r="AE263">
        <v>0.41760000000000003</v>
      </c>
      <c r="AF263">
        <v>0.111758945419723</v>
      </c>
      <c r="AG263">
        <v>0.124587889712656</v>
      </c>
      <c r="AH263">
        <v>0.239280668451405</v>
      </c>
      <c r="AI263">
        <v>241.63397209412801</v>
      </c>
      <c r="AJ263">
        <v>5.9456225680139996</v>
      </c>
      <c r="AK263">
        <v>1.02818242156101</v>
      </c>
      <c r="AL263">
        <v>3.7262616133494202</v>
      </c>
      <c r="AM263">
        <v>0</v>
      </c>
      <c r="AN263">
        <v>0.894213724035402</v>
      </c>
      <c r="AO263">
        <v>22</v>
      </c>
      <c r="AP263">
        <v>7.7904633982538593E-2</v>
      </c>
      <c r="AQ263">
        <v>57.5</v>
      </c>
      <c r="AR263">
        <v>4.27187432203944</v>
      </c>
      <c r="AS263">
        <v>58497.96</v>
      </c>
      <c r="AT263">
        <v>0.34329064635669898</v>
      </c>
      <c r="AU263">
        <v>54448358.829999998</v>
      </c>
    </row>
    <row r="264" spans="1:47" ht="15" x14ac:dyDescent="0.25">
      <c r="A264" t="s">
        <v>1220</v>
      </c>
      <c r="B264" t="s">
        <v>210</v>
      </c>
      <c r="C264" t="s">
        <v>211</v>
      </c>
      <c r="D264" t="s">
        <v>965</v>
      </c>
      <c r="E264">
        <v>75.075000000000003</v>
      </c>
      <c r="F264">
        <v>-4.1900000000000004</v>
      </c>
      <c r="G264" s="129">
        <v>903780</v>
      </c>
      <c r="H264">
        <v>0.45535702180762699</v>
      </c>
      <c r="I264">
        <v>770691</v>
      </c>
      <c r="J264">
        <v>0</v>
      </c>
      <c r="K264">
        <v>0.79132625030874804</v>
      </c>
      <c r="L264" s="130">
        <v>139070.36120000001</v>
      </c>
      <c r="M264" s="129">
        <v>32868</v>
      </c>
      <c r="N264">
        <v>45</v>
      </c>
      <c r="O264">
        <v>51.897570000000002</v>
      </c>
      <c r="P264">
        <v>0</v>
      </c>
      <c r="Q264">
        <v>9.4296550000000003</v>
      </c>
      <c r="R264">
        <v>13619.1</v>
      </c>
      <c r="S264">
        <v>1751.830825</v>
      </c>
      <c r="T264">
        <v>2422.2967461071398</v>
      </c>
      <c r="U264">
        <v>0.54301761187470798</v>
      </c>
      <c r="V264">
        <v>0.21110630645513401</v>
      </c>
      <c r="W264">
        <v>1.2090880407929799E-2</v>
      </c>
      <c r="X264">
        <v>9849.5</v>
      </c>
      <c r="Y264">
        <v>129.04</v>
      </c>
      <c r="Z264">
        <v>60356.887399255997</v>
      </c>
      <c r="AA264">
        <v>13.8571428571429</v>
      </c>
      <c r="AB264">
        <v>13.5758743412895</v>
      </c>
      <c r="AC264">
        <v>17</v>
      </c>
      <c r="AD264">
        <v>103.048872058824</v>
      </c>
      <c r="AE264">
        <v>0.27839999999999998</v>
      </c>
      <c r="AF264">
        <v>0.116754407937328</v>
      </c>
      <c r="AG264">
        <v>0.205159024828659</v>
      </c>
      <c r="AH264">
        <v>0.32515179490923601</v>
      </c>
      <c r="AI264">
        <v>176.256745567883</v>
      </c>
      <c r="AJ264">
        <v>6.2426403624680997</v>
      </c>
      <c r="AK264">
        <v>1.3313166673143899</v>
      </c>
      <c r="AL264">
        <v>3.4976366704234798</v>
      </c>
      <c r="AM264">
        <v>0.5</v>
      </c>
      <c r="AN264">
        <v>1.36352468657291</v>
      </c>
      <c r="AO264">
        <v>119</v>
      </c>
      <c r="AP264">
        <v>0</v>
      </c>
      <c r="AQ264">
        <v>6.2</v>
      </c>
      <c r="AR264">
        <v>3.44556041113978</v>
      </c>
      <c r="AS264">
        <v>48396.049999999799</v>
      </c>
      <c r="AT264">
        <v>0.56551313014676097</v>
      </c>
      <c r="AU264">
        <v>23858341.629999999</v>
      </c>
    </row>
    <row r="265" spans="1:47" ht="15" x14ac:dyDescent="0.25">
      <c r="A265" t="s">
        <v>1221</v>
      </c>
      <c r="B265" t="s">
        <v>212</v>
      </c>
      <c r="C265" t="s">
        <v>140</v>
      </c>
      <c r="D265" t="s">
        <v>975</v>
      </c>
      <c r="E265">
        <v>90.908000000000001</v>
      </c>
      <c r="F265">
        <v>10.32</v>
      </c>
      <c r="G265" s="129">
        <v>4345899</v>
      </c>
      <c r="H265">
        <v>0.158574582904036</v>
      </c>
      <c r="I265">
        <v>4109395</v>
      </c>
      <c r="J265">
        <v>1.8166894007524701E-3</v>
      </c>
      <c r="K265">
        <v>0.822371837129379</v>
      </c>
      <c r="L265" s="130">
        <v>202142.76740000001</v>
      </c>
      <c r="M265" s="129">
        <v>41087.5</v>
      </c>
      <c r="N265">
        <v>234</v>
      </c>
      <c r="O265">
        <v>154.97166300000001</v>
      </c>
      <c r="P265">
        <v>6</v>
      </c>
      <c r="Q265">
        <v>-43.321753000000001</v>
      </c>
      <c r="R265">
        <v>15692.8</v>
      </c>
      <c r="S265">
        <v>7731.9266109999999</v>
      </c>
      <c r="T265">
        <v>9744.7241331996593</v>
      </c>
      <c r="U265">
        <v>0.408274076154446</v>
      </c>
      <c r="V265">
        <v>0.164849937166585</v>
      </c>
      <c r="W265">
        <v>3.0505117141753999E-2</v>
      </c>
      <c r="X265">
        <v>12451.4</v>
      </c>
      <c r="Y265">
        <v>505.59</v>
      </c>
      <c r="Z265">
        <v>80765.016436242804</v>
      </c>
      <c r="AA265">
        <v>15.790492957746499</v>
      </c>
      <c r="AB265">
        <v>15.2928788366067</v>
      </c>
      <c r="AC265">
        <v>44.68</v>
      </c>
      <c r="AD265">
        <v>173.051177506714</v>
      </c>
      <c r="AE265">
        <v>0.39229999999999998</v>
      </c>
      <c r="AF265">
        <v>0.10603812136110501</v>
      </c>
      <c r="AG265">
        <v>0.20363621156339101</v>
      </c>
      <c r="AH265">
        <v>0.314187406597215</v>
      </c>
      <c r="AI265">
        <v>190.81725347742099</v>
      </c>
      <c r="AJ265">
        <v>6.8207238110730399</v>
      </c>
      <c r="AK265">
        <v>0.79631915737248204</v>
      </c>
      <c r="AL265">
        <v>4.06110142776292</v>
      </c>
      <c r="AM265">
        <v>3.4</v>
      </c>
      <c r="AN265">
        <v>0.66761416113667404</v>
      </c>
      <c r="AO265">
        <v>22</v>
      </c>
      <c r="AP265">
        <v>0.13983050847457601</v>
      </c>
      <c r="AQ265">
        <v>110.27</v>
      </c>
      <c r="AR265">
        <v>4.0806599118981204</v>
      </c>
      <c r="AS265">
        <v>302412.78999999998</v>
      </c>
      <c r="AT265">
        <v>0.49354164489207902</v>
      </c>
      <c r="AU265">
        <v>121335475.66</v>
      </c>
    </row>
    <row r="266" spans="1:47" ht="15" x14ac:dyDescent="0.25">
      <c r="A266" t="s">
        <v>1222</v>
      </c>
      <c r="B266" t="s">
        <v>574</v>
      </c>
      <c r="C266" t="s">
        <v>172</v>
      </c>
      <c r="D266" t="s">
        <v>963</v>
      </c>
      <c r="E266">
        <v>89.450999999999993</v>
      </c>
      <c r="F266">
        <v>1.97</v>
      </c>
      <c r="G266" s="129">
        <v>1646347</v>
      </c>
      <c r="H266">
        <v>0.56762637346982503</v>
      </c>
      <c r="I266">
        <v>1575793</v>
      </c>
      <c r="J266">
        <v>0</v>
      </c>
      <c r="K266">
        <v>0.69534622237233801</v>
      </c>
      <c r="L266" s="130">
        <v>261549.63759999999</v>
      </c>
      <c r="M266" s="129">
        <v>45377</v>
      </c>
      <c r="N266">
        <v>55</v>
      </c>
      <c r="O266">
        <v>20.220275000000001</v>
      </c>
      <c r="P266">
        <v>0</v>
      </c>
      <c r="Q266">
        <v>52.216067000000002</v>
      </c>
      <c r="R266">
        <v>11948.5</v>
      </c>
      <c r="S266">
        <v>1434.0117700000001</v>
      </c>
      <c r="T266">
        <v>1663.97705232204</v>
      </c>
      <c r="U266">
        <v>0.248698886899652</v>
      </c>
      <c r="V266">
        <v>0.115362207940595</v>
      </c>
      <c r="W266">
        <v>1.31907285530857E-3</v>
      </c>
      <c r="X266">
        <v>10297.200000000001</v>
      </c>
      <c r="Y266">
        <v>90.33</v>
      </c>
      <c r="Z266">
        <v>63816.465736742997</v>
      </c>
      <c r="AA266">
        <v>13</v>
      </c>
      <c r="AB266">
        <v>15.8752548433522</v>
      </c>
      <c r="AC266">
        <v>14</v>
      </c>
      <c r="AD266">
        <v>102.429412142857</v>
      </c>
      <c r="AE266">
        <v>0.4556</v>
      </c>
      <c r="AF266">
        <v>0.11176879704921</v>
      </c>
      <c r="AG266">
        <v>0.143963562466044</v>
      </c>
      <c r="AH266">
        <v>0.26016559077009599</v>
      </c>
      <c r="AI266">
        <v>174.766347977744</v>
      </c>
      <c r="AJ266">
        <v>6.1654386573935502</v>
      </c>
      <c r="AK266">
        <v>1.22826811429392</v>
      </c>
      <c r="AL266">
        <v>3.28377667915584</v>
      </c>
      <c r="AM266">
        <v>2</v>
      </c>
      <c r="AN266">
        <v>1.16226445733594</v>
      </c>
      <c r="AO266">
        <v>63</v>
      </c>
      <c r="AP266">
        <v>1.3740458015267199E-2</v>
      </c>
      <c r="AQ266">
        <v>10</v>
      </c>
      <c r="AR266">
        <v>4.2472494838114496</v>
      </c>
      <c r="AS266">
        <v>96801.9</v>
      </c>
      <c r="AT266">
        <v>0.40569944399952701</v>
      </c>
      <c r="AU266">
        <v>17134274.48</v>
      </c>
    </row>
    <row r="267" spans="1:47" ht="15" x14ac:dyDescent="0.25">
      <c r="A267" t="s">
        <v>1223</v>
      </c>
      <c r="B267" t="s">
        <v>757</v>
      </c>
      <c r="C267" t="s">
        <v>182</v>
      </c>
      <c r="D267" t="s">
        <v>963</v>
      </c>
      <c r="E267">
        <v>97.68</v>
      </c>
      <c r="F267">
        <v>-1.32</v>
      </c>
      <c r="G267" s="129">
        <v>-217544</v>
      </c>
      <c r="H267">
        <v>0.17211867937601</v>
      </c>
      <c r="I267">
        <v>-179040</v>
      </c>
      <c r="J267">
        <v>3.76109082422884E-3</v>
      </c>
      <c r="K267">
        <v>0.74229511761836198</v>
      </c>
      <c r="L267" s="130">
        <v>250970.7548</v>
      </c>
      <c r="M267" s="129">
        <v>54270.5</v>
      </c>
      <c r="N267">
        <v>138</v>
      </c>
      <c r="O267">
        <v>82.853084999999993</v>
      </c>
      <c r="P267">
        <v>2</v>
      </c>
      <c r="Q267">
        <v>54.753359000000003</v>
      </c>
      <c r="R267">
        <v>13578.5</v>
      </c>
      <c r="S267">
        <v>4805.6285369999996</v>
      </c>
      <c r="T267">
        <v>5937.0043506412103</v>
      </c>
      <c r="U267">
        <v>0.171055844552057</v>
      </c>
      <c r="V267">
        <v>0.15235177029663999</v>
      </c>
      <c r="W267">
        <v>6.3239744324832703E-2</v>
      </c>
      <c r="X267">
        <v>10991</v>
      </c>
      <c r="Y267">
        <v>271.08</v>
      </c>
      <c r="Z267">
        <v>75555.058728050702</v>
      </c>
      <c r="AA267">
        <v>15.136212624584701</v>
      </c>
      <c r="AB267">
        <v>17.7277133576804</v>
      </c>
      <c r="AC267">
        <v>26.3</v>
      </c>
      <c r="AD267">
        <v>182.72351851710999</v>
      </c>
      <c r="AE267">
        <v>0.44290000000000002</v>
      </c>
      <c r="AF267">
        <v>0.11572300800299599</v>
      </c>
      <c r="AG267">
        <v>0.17086602161810299</v>
      </c>
      <c r="AH267">
        <v>0.29129277104297802</v>
      </c>
      <c r="AI267">
        <v>140.48713811356299</v>
      </c>
      <c r="AJ267">
        <v>5.0588175444988996</v>
      </c>
      <c r="AK267">
        <v>1.0284750321790399</v>
      </c>
      <c r="AL267">
        <v>2.2383338739707499</v>
      </c>
      <c r="AM267">
        <v>3</v>
      </c>
      <c r="AN267">
        <v>0.94333502603600305</v>
      </c>
      <c r="AO267">
        <v>21</v>
      </c>
      <c r="AP267">
        <v>5.6667693255312603E-2</v>
      </c>
      <c r="AQ267">
        <v>151.13999999999999</v>
      </c>
      <c r="AR267">
        <v>3.7074138539502299</v>
      </c>
      <c r="AS267">
        <v>892253.45</v>
      </c>
      <c r="AT267">
        <v>0.47971872612508598</v>
      </c>
      <c r="AU267">
        <v>65253351.399999999</v>
      </c>
    </row>
    <row r="268" spans="1:47" ht="15" x14ac:dyDescent="0.25">
      <c r="A268" t="s">
        <v>1224</v>
      </c>
      <c r="B268" t="s">
        <v>550</v>
      </c>
      <c r="C268" t="s">
        <v>268</v>
      </c>
      <c r="D268" t="s">
        <v>970</v>
      </c>
      <c r="E268">
        <v>97.546000000000006</v>
      </c>
      <c r="F268">
        <v>9.6199999999999992</v>
      </c>
      <c r="G268" s="129">
        <v>527742</v>
      </c>
      <c r="H268">
        <v>0.61200196909484705</v>
      </c>
      <c r="I268">
        <v>527742</v>
      </c>
      <c r="J268">
        <v>0</v>
      </c>
      <c r="K268">
        <v>0.81304598242205595</v>
      </c>
      <c r="L268" s="130">
        <v>363206.4804</v>
      </c>
      <c r="M268" s="129">
        <v>56680</v>
      </c>
      <c r="N268">
        <v>17</v>
      </c>
      <c r="O268">
        <v>5.2480869999999999</v>
      </c>
      <c r="P268">
        <v>2</v>
      </c>
      <c r="Q268">
        <v>-2</v>
      </c>
      <c r="R268">
        <v>14652.9</v>
      </c>
      <c r="S268">
        <v>1102.400218</v>
      </c>
      <c r="T268">
        <v>1204.21283244305</v>
      </c>
      <c r="U268">
        <v>8.0588175552944397E-2</v>
      </c>
      <c r="V268">
        <v>0.104944816632348</v>
      </c>
      <c r="W268">
        <v>0</v>
      </c>
      <c r="X268">
        <v>13414.1</v>
      </c>
      <c r="Y268">
        <v>69.650000000000006</v>
      </c>
      <c r="Z268">
        <v>80540.043072505403</v>
      </c>
      <c r="AA268">
        <v>15.5972222222222</v>
      </c>
      <c r="AB268">
        <v>15.827713108399101</v>
      </c>
      <c r="AC268">
        <v>8.9</v>
      </c>
      <c r="AD268">
        <v>123.865193033708</v>
      </c>
      <c r="AE268">
        <v>0.32900000000000001</v>
      </c>
      <c r="AF268">
        <v>0.107084254186081</v>
      </c>
      <c r="AG268">
        <v>0.12706281150513701</v>
      </c>
      <c r="AH268">
        <v>0.234238693478897</v>
      </c>
      <c r="AI268">
        <v>198.29912624345999</v>
      </c>
      <c r="AJ268">
        <v>6.3788007593604901</v>
      </c>
      <c r="AK268">
        <v>0.99018398481279002</v>
      </c>
      <c r="AL268">
        <v>3.48395562773038</v>
      </c>
      <c r="AM268">
        <v>2.0499999999999998</v>
      </c>
      <c r="AN268">
        <v>0.717902678106355</v>
      </c>
      <c r="AO268">
        <v>25</v>
      </c>
      <c r="AP268">
        <v>9.8939929328621903E-2</v>
      </c>
      <c r="AQ268">
        <v>20.12</v>
      </c>
      <c r="AR268" t="s">
        <v>943</v>
      </c>
      <c r="AS268">
        <v>43014.18</v>
      </c>
      <c r="AT268" t="s">
        <v>943</v>
      </c>
      <c r="AU268">
        <v>16153388.890000001</v>
      </c>
    </row>
    <row r="269" spans="1:47" ht="15" x14ac:dyDescent="0.25">
      <c r="A269" t="s">
        <v>1225</v>
      </c>
      <c r="B269" t="s">
        <v>743</v>
      </c>
      <c r="C269" t="s">
        <v>191</v>
      </c>
      <c r="D269" t="s">
        <v>965</v>
      </c>
      <c r="E269">
        <v>82.748999999999995</v>
      </c>
      <c r="F269">
        <v>-5.18</v>
      </c>
      <c r="G269" s="129">
        <v>1372767</v>
      </c>
      <c r="H269">
        <v>0.30314713936035298</v>
      </c>
      <c r="I269">
        <v>1327403</v>
      </c>
      <c r="J269">
        <v>1.50160152523939E-2</v>
      </c>
      <c r="K269">
        <v>0.64884729579210099</v>
      </c>
      <c r="L269" s="130">
        <v>133749.4731</v>
      </c>
      <c r="M269" s="129">
        <v>33043</v>
      </c>
      <c r="N269">
        <v>39</v>
      </c>
      <c r="O269">
        <v>48.967646999999999</v>
      </c>
      <c r="P269">
        <v>1</v>
      </c>
      <c r="Q269">
        <v>148.42897300000001</v>
      </c>
      <c r="R269">
        <v>14130.5</v>
      </c>
      <c r="S269">
        <v>983.81852200000003</v>
      </c>
      <c r="T269">
        <v>1212.14687655135</v>
      </c>
      <c r="U269">
        <v>0.54549952760495002</v>
      </c>
      <c r="V269">
        <v>0.133203626552581</v>
      </c>
      <c r="W269">
        <v>0</v>
      </c>
      <c r="X269">
        <v>11468.8</v>
      </c>
      <c r="Y269">
        <v>70.290000000000006</v>
      </c>
      <c r="Z269">
        <v>65854.256224213997</v>
      </c>
      <c r="AA269">
        <v>14.9166666666667</v>
      </c>
      <c r="AB269">
        <v>13.996564546877201</v>
      </c>
      <c r="AC269">
        <v>7.64</v>
      </c>
      <c r="AD269">
        <v>128.772057853403</v>
      </c>
      <c r="AE269">
        <v>0.41760000000000003</v>
      </c>
      <c r="AF269">
        <v>0.110554974220994</v>
      </c>
      <c r="AG269">
        <v>0.15051496062717901</v>
      </c>
      <c r="AH269">
        <v>0.26633443427825199</v>
      </c>
      <c r="AI269">
        <v>223.31557608141901</v>
      </c>
      <c r="AJ269">
        <v>6.6438745664581997</v>
      </c>
      <c r="AK269">
        <v>1.19597686866756</v>
      </c>
      <c r="AL269">
        <v>3.2463088638246398</v>
      </c>
      <c r="AM269">
        <v>3.5</v>
      </c>
      <c r="AN269">
        <v>1.4216233018878801</v>
      </c>
      <c r="AO269">
        <v>36</v>
      </c>
      <c r="AP269">
        <v>4.9099836333878896E-3</v>
      </c>
      <c r="AQ269">
        <v>16.89</v>
      </c>
      <c r="AR269">
        <v>3.5278817370248698</v>
      </c>
      <c r="AS269">
        <v>82139.92</v>
      </c>
      <c r="AT269">
        <v>0.59971539254178696</v>
      </c>
      <c r="AU269">
        <v>13901836.65</v>
      </c>
    </row>
    <row r="270" spans="1:47" ht="15" x14ac:dyDescent="0.25">
      <c r="A270" t="s">
        <v>1226</v>
      </c>
      <c r="B270" t="s">
        <v>709</v>
      </c>
      <c r="C270" t="s">
        <v>99</v>
      </c>
      <c r="D270" t="s">
        <v>975</v>
      </c>
      <c r="E270">
        <v>101.86</v>
      </c>
      <c r="F270">
        <v>6.3</v>
      </c>
      <c r="G270" s="129">
        <v>-2720587</v>
      </c>
      <c r="H270">
        <v>0.281873701822906</v>
      </c>
      <c r="I270">
        <v>-3050473</v>
      </c>
      <c r="J270">
        <v>8.7555806050106794E-3</v>
      </c>
      <c r="K270">
        <v>0.86744605593666402</v>
      </c>
      <c r="L270" s="130">
        <v>181790.2145</v>
      </c>
      <c r="M270" s="129">
        <v>44874</v>
      </c>
      <c r="N270">
        <v>0</v>
      </c>
      <c r="O270">
        <v>35.455492</v>
      </c>
      <c r="P270">
        <v>0</v>
      </c>
      <c r="Q270">
        <v>-35.005735000000001</v>
      </c>
      <c r="R270">
        <v>12338.7</v>
      </c>
      <c r="S270">
        <v>3304.6374249999999</v>
      </c>
      <c r="T270">
        <v>3855.2160476692302</v>
      </c>
      <c r="U270">
        <v>0.14892357712219501</v>
      </c>
      <c r="V270">
        <v>0.114579191334028</v>
      </c>
      <c r="W270">
        <v>1.13766466689855E-2</v>
      </c>
      <c r="X270">
        <v>10576.6</v>
      </c>
      <c r="Y270">
        <v>191.51</v>
      </c>
      <c r="Z270">
        <v>68790.417106156296</v>
      </c>
      <c r="AA270">
        <v>14.675000000000001</v>
      </c>
      <c r="AB270">
        <v>17.255691217168799</v>
      </c>
      <c r="AC270">
        <v>16.78</v>
      </c>
      <c r="AD270">
        <v>196.93905989272901</v>
      </c>
      <c r="AE270">
        <v>0.40500000000000003</v>
      </c>
      <c r="AF270">
        <v>9.6189294543664094E-2</v>
      </c>
      <c r="AG270">
        <v>0.187342399860607</v>
      </c>
      <c r="AH270">
        <v>0.28610618127321302</v>
      </c>
      <c r="AI270">
        <v>136.72180693166399</v>
      </c>
      <c r="AJ270">
        <v>7.6537674849938897</v>
      </c>
      <c r="AK270">
        <v>0.88597214352745401</v>
      </c>
      <c r="AL270">
        <v>3.01362853462471</v>
      </c>
      <c r="AM270">
        <v>1.5</v>
      </c>
      <c r="AN270">
        <v>0.83040953369177295</v>
      </c>
      <c r="AO270">
        <v>27</v>
      </c>
      <c r="AP270">
        <v>6.2761506276150601E-3</v>
      </c>
      <c r="AQ270">
        <v>68.81</v>
      </c>
      <c r="AR270">
        <v>4.6207910004497101</v>
      </c>
      <c r="AS270">
        <v>276385.63</v>
      </c>
      <c r="AT270">
        <v>0.32568373720050903</v>
      </c>
      <c r="AU270">
        <v>40775062.729999997</v>
      </c>
    </row>
    <row r="271" spans="1:47" ht="15" x14ac:dyDescent="0.25">
      <c r="A271" t="s">
        <v>1226</v>
      </c>
      <c r="B271" t="s">
        <v>779</v>
      </c>
      <c r="C271" t="s">
        <v>123</v>
      </c>
      <c r="D271" t="s">
        <v>965</v>
      </c>
      <c r="E271">
        <v>82.814999999999998</v>
      </c>
      <c r="F271">
        <v>-5.59</v>
      </c>
      <c r="G271" s="129">
        <v>-906027</v>
      </c>
      <c r="H271">
        <v>0.20554511076471299</v>
      </c>
      <c r="I271">
        <v>-967186</v>
      </c>
      <c r="J271">
        <v>0</v>
      </c>
      <c r="K271">
        <v>0.82375777155714902</v>
      </c>
      <c r="L271" s="130">
        <v>179869.503</v>
      </c>
      <c r="M271" s="129">
        <v>41549</v>
      </c>
      <c r="N271">
        <v>67</v>
      </c>
      <c r="O271">
        <v>31.809477000000001</v>
      </c>
      <c r="P271">
        <v>0</v>
      </c>
      <c r="Q271">
        <v>61.586013999999999</v>
      </c>
      <c r="R271">
        <v>14440.6</v>
      </c>
      <c r="S271">
        <v>1551.253078</v>
      </c>
      <c r="T271">
        <v>1839.4875492741401</v>
      </c>
      <c r="U271">
        <v>0.34559838726714798</v>
      </c>
      <c r="V271">
        <v>0.112370027477876</v>
      </c>
      <c r="W271">
        <v>8.3803218084573597E-3</v>
      </c>
      <c r="X271">
        <v>12177.9</v>
      </c>
      <c r="Y271">
        <v>103.17</v>
      </c>
      <c r="Z271">
        <v>67273.235630512805</v>
      </c>
      <c r="AA271">
        <v>13.7964601769912</v>
      </c>
      <c r="AB271">
        <v>15.035892972763399</v>
      </c>
      <c r="AC271">
        <v>15</v>
      </c>
      <c r="AD271">
        <v>103.41687186666699</v>
      </c>
      <c r="AE271">
        <v>0.2024</v>
      </c>
      <c r="AF271">
        <v>0.110323229987007</v>
      </c>
      <c r="AG271">
        <v>0.175399133477951</v>
      </c>
      <c r="AH271">
        <v>0.28995980478834898</v>
      </c>
      <c r="AI271">
        <v>172.84091409873699</v>
      </c>
      <c r="AJ271">
        <v>9.1139323810234192</v>
      </c>
      <c r="AK271">
        <v>1.42971046546323</v>
      </c>
      <c r="AL271">
        <v>4.2664335372221398</v>
      </c>
      <c r="AM271">
        <v>1.4</v>
      </c>
      <c r="AN271">
        <v>0.93624357471391095</v>
      </c>
      <c r="AO271">
        <v>37</v>
      </c>
      <c r="AP271">
        <v>2.3696682464454999E-2</v>
      </c>
      <c r="AQ271">
        <v>21.92</v>
      </c>
      <c r="AR271">
        <v>3.6848925057208199</v>
      </c>
      <c r="AS271">
        <v>122296.62</v>
      </c>
      <c r="AT271">
        <v>0.46029812866478598</v>
      </c>
      <c r="AU271">
        <v>22401045.170000002</v>
      </c>
    </row>
    <row r="272" spans="1:47" ht="15" x14ac:dyDescent="0.25">
      <c r="A272" t="s">
        <v>1227</v>
      </c>
      <c r="B272" t="s">
        <v>737</v>
      </c>
      <c r="C272" t="s">
        <v>191</v>
      </c>
      <c r="D272" t="s">
        <v>963</v>
      </c>
      <c r="E272">
        <v>98.070999999999998</v>
      </c>
      <c r="F272">
        <v>0.25</v>
      </c>
      <c r="G272" s="129">
        <v>-369108</v>
      </c>
      <c r="H272">
        <v>0.12353751206944701</v>
      </c>
      <c r="I272">
        <v>-331992</v>
      </c>
      <c r="J272">
        <v>0</v>
      </c>
      <c r="K272">
        <v>0.82532711834408001</v>
      </c>
      <c r="L272" s="130">
        <v>180334.86559999999</v>
      </c>
      <c r="M272" s="129">
        <v>40048</v>
      </c>
      <c r="N272">
        <v>39</v>
      </c>
      <c r="O272">
        <v>48.028627</v>
      </c>
      <c r="P272">
        <v>0</v>
      </c>
      <c r="Q272">
        <v>-36.117927999999999</v>
      </c>
      <c r="R272">
        <v>11085.5</v>
      </c>
      <c r="S272">
        <v>1517.703966</v>
      </c>
      <c r="T272">
        <v>1735.36037211232</v>
      </c>
      <c r="U272">
        <v>0.24686706722356899</v>
      </c>
      <c r="V272">
        <v>0.10290206357673801</v>
      </c>
      <c r="W272">
        <v>7.3323548263034598E-3</v>
      </c>
      <c r="X272">
        <v>9695.1</v>
      </c>
      <c r="Y272">
        <v>95.31</v>
      </c>
      <c r="Z272">
        <v>61556.674011121599</v>
      </c>
      <c r="AA272">
        <v>14.0480769230769</v>
      </c>
      <c r="AB272">
        <v>15.923869121813</v>
      </c>
      <c r="AC272">
        <v>9.17</v>
      </c>
      <c r="AD272">
        <v>165.50752082879001</v>
      </c>
      <c r="AE272">
        <v>0.48089999999999999</v>
      </c>
      <c r="AF272">
        <v>0.116400536490172</v>
      </c>
      <c r="AG272">
        <v>0.16450407250963101</v>
      </c>
      <c r="AH272">
        <v>0.285840723915671</v>
      </c>
      <c r="AI272">
        <v>133.16167350649201</v>
      </c>
      <c r="AJ272">
        <v>11.194233448787701</v>
      </c>
      <c r="AK272">
        <v>1.43839074715487</v>
      </c>
      <c r="AL272">
        <v>5.1647918357248903</v>
      </c>
      <c r="AM272">
        <v>1.9</v>
      </c>
      <c r="AN272">
        <v>1.03068999327221</v>
      </c>
      <c r="AO272">
        <v>28</v>
      </c>
      <c r="AP272">
        <v>3.5087719298245602E-3</v>
      </c>
      <c r="AQ272">
        <v>30.54</v>
      </c>
      <c r="AR272">
        <v>5.8174590774624697</v>
      </c>
      <c r="AS272">
        <v>49229.070000000102</v>
      </c>
      <c r="AT272">
        <v>0.28665010420088699</v>
      </c>
      <c r="AU272">
        <v>16824484.73</v>
      </c>
    </row>
    <row r="273" spans="1:47" ht="15" x14ac:dyDescent="0.25">
      <c r="A273" t="s">
        <v>1228</v>
      </c>
      <c r="B273" t="s">
        <v>213</v>
      </c>
      <c r="C273" t="s">
        <v>108</v>
      </c>
      <c r="D273" t="s">
        <v>963</v>
      </c>
      <c r="E273">
        <v>91.192999999999998</v>
      </c>
      <c r="F273">
        <v>1.86</v>
      </c>
      <c r="G273" s="129">
        <v>6445025</v>
      </c>
      <c r="H273">
        <v>0.57695619978298496</v>
      </c>
      <c r="I273">
        <v>6445025</v>
      </c>
      <c r="J273">
        <v>1.1654081546784799E-5</v>
      </c>
      <c r="K273">
        <v>0.76129191133797003</v>
      </c>
      <c r="L273" s="130">
        <v>317518.50160000002</v>
      </c>
      <c r="M273" s="129">
        <v>45863</v>
      </c>
      <c r="N273">
        <v>75</v>
      </c>
      <c r="O273">
        <v>115.45170400000001</v>
      </c>
      <c r="P273">
        <v>5</v>
      </c>
      <c r="Q273">
        <v>-28.080192</v>
      </c>
      <c r="R273">
        <v>19055</v>
      </c>
      <c r="S273">
        <v>4300.6008709999996</v>
      </c>
      <c r="T273">
        <v>5497.5375685950903</v>
      </c>
      <c r="U273">
        <v>0.40486219791773798</v>
      </c>
      <c r="V273">
        <v>0.16472111694366101</v>
      </c>
      <c r="W273">
        <v>4.1878486844588697E-2</v>
      </c>
      <c r="X273">
        <v>14906.3</v>
      </c>
      <c r="Y273">
        <v>348.19</v>
      </c>
      <c r="Z273">
        <v>88155.933398431895</v>
      </c>
      <c r="AA273">
        <v>16.097493036211699</v>
      </c>
      <c r="AB273">
        <v>12.351304951319699</v>
      </c>
      <c r="AC273">
        <v>44</v>
      </c>
      <c r="AD273">
        <v>97.740928886363605</v>
      </c>
      <c r="AE273">
        <v>0.36699999999999999</v>
      </c>
      <c r="AF273">
        <v>0.12155311659941299</v>
      </c>
      <c r="AG273">
        <v>0.146917210225877</v>
      </c>
      <c r="AH273">
        <v>0.27211551055947703</v>
      </c>
      <c r="AI273">
        <v>269.197731834808</v>
      </c>
      <c r="AJ273">
        <v>7.8768768916621799</v>
      </c>
      <c r="AK273">
        <v>1.3313572632917301</v>
      </c>
      <c r="AL273">
        <v>4.5173837448346399</v>
      </c>
      <c r="AM273">
        <v>1.5</v>
      </c>
      <c r="AN273" t="s">
        <v>943</v>
      </c>
      <c r="AO273">
        <v>6</v>
      </c>
      <c r="AP273">
        <v>0.35294117647058798</v>
      </c>
      <c r="AQ273" t="s">
        <v>943</v>
      </c>
      <c r="AR273">
        <v>5.1085803346422098</v>
      </c>
      <c r="AS273">
        <v>143279.82</v>
      </c>
      <c r="AT273">
        <v>0.29502595728997799</v>
      </c>
      <c r="AU273">
        <v>81948108.629999995</v>
      </c>
    </row>
    <row r="274" spans="1:47" ht="15" x14ac:dyDescent="0.25">
      <c r="A274" t="s">
        <v>1229</v>
      </c>
      <c r="B274" t="s">
        <v>560</v>
      </c>
      <c r="C274" t="s">
        <v>199</v>
      </c>
      <c r="D274" t="s">
        <v>970</v>
      </c>
      <c r="E274">
        <v>81.936000000000007</v>
      </c>
      <c r="F274">
        <v>7.64</v>
      </c>
      <c r="G274" s="129">
        <v>2961</v>
      </c>
      <c r="H274">
        <v>0.54751867859594805</v>
      </c>
      <c r="I274">
        <v>37609</v>
      </c>
      <c r="J274">
        <v>1.4798026496437499E-2</v>
      </c>
      <c r="K274">
        <v>0.76849767996793295</v>
      </c>
      <c r="L274" s="130">
        <v>312927.73680000001</v>
      </c>
      <c r="M274" s="129">
        <v>42305.5</v>
      </c>
      <c r="N274">
        <v>102</v>
      </c>
      <c r="O274">
        <v>75.827461</v>
      </c>
      <c r="P274">
        <v>6</v>
      </c>
      <c r="Q274">
        <v>-98.443477000000001</v>
      </c>
      <c r="R274">
        <v>15826.7</v>
      </c>
      <c r="S274">
        <v>1629.9919010000001</v>
      </c>
      <c r="T274">
        <v>2082.6233609416099</v>
      </c>
      <c r="U274">
        <v>0.42034191800564003</v>
      </c>
      <c r="V274">
        <v>0.193908993539226</v>
      </c>
      <c r="W274">
        <v>5.1256512347541998E-3</v>
      </c>
      <c r="X274">
        <v>12387</v>
      </c>
      <c r="Y274">
        <v>120.79</v>
      </c>
      <c r="Z274">
        <v>69600.2645914397</v>
      </c>
      <c r="AA274">
        <v>15.8345323741007</v>
      </c>
      <c r="AB274">
        <v>13.494427527113199</v>
      </c>
      <c r="AC274">
        <v>16.75</v>
      </c>
      <c r="AD274">
        <v>97.312949313432796</v>
      </c>
      <c r="AE274">
        <v>0.3543</v>
      </c>
      <c r="AF274">
        <v>0.10231819372251599</v>
      </c>
      <c r="AG274">
        <v>0.18006514702481599</v>
      </c>
      <c r="AH274">
        <v>0.28683927602806703</v>
      </c>
      <c r="AI274">
        <v>219.26059864514599</v>
      </c>
      <c r="AJ274">
        <v>7.7249489497555901</v>
      </c>
      <c r="AK274">
        <v>1.3642208996818601</v>
      </c>
      <c r="AL274">
        <v>2.4545898772499699</v>
      </c>
      <c r="AM274">
        <v>0</v>
      </c>
      <c r="AN274">
        <v>0.97712703192977501</v>
      </c>
      <c r="AO274">
        <v>85</v>
      </c>
      <c r="AP274">
        <v>7.5471698113207496E-3</v>
      </c>
      <c r="AQ274">
        <v>12.14</v>
      </c>
      <c r="AR274">
        <v>4.4970476138818798</v>
      </c>
      <c r="AS274">
        <v>69111.419999999896</v>
      </c>
      <c r="AT274">
        <v>0.52914032512388798</v>
      </c>
      <c r="AU274">
        <v>25797455.289999999</v>
      </c>
    </row>
    <row r="275" spans="1:47" ht="15" x14ac:dyDescent="0.25">
      <c r="A275" t="s">
        <v>1230</v>
      </c>
      <c r="B275" t="s">
        <v>423</v>
      </c>
      <c r="C275" t="s">
        <v>197</v>
      </c>
      <c r="D275" t="s">
        <v>965</v>
      </c>
      <c r="E275">
        <v>91.331000000000003</v>
      </c>
      <c r="F275">
        <v>-14.05</v>
      </c>
      <c r="G275" s="129">
        <v>659262</v>
      </c>
      <c r="H275">
        <v>0.63049341217663302</v>
      </c>
      <c r="I275">
        <v>38780</v>
      </c>
      <c r="J275">
        <v>7.9076966569480902E-3</v>
      </c>
      <c r="K275">
        <v>0.75326315040479297</v>
      </c>
      <c r="L275" s="130">
        <v>212708.76610000001</v>
      </c>
      <c r="M275" s="129">
        <v>58202</v>
      </c>
      <c r="N275">
        <v>588</v>
      </c>
      <c r="O275">
        <v>233.705232</v>
      </c>
      <c r="P275">
        <v>10</v>
      </c>
      <c r="Q275">
        <v>50.827649999999998</v>
      </c>
      <c r="R275">
        <v>12435.9</v>
      </c>
      <c r="S275">
        <v>16962.491694</v>
      </c>
      <c r="T275">
        <v>20496.527058301501</v>
      </c>
      <c r="U275">
        <v>0.23866591017592001</v>
      </c>
      <c r="V275">
        <v>0.111579897938549</v>
      </c>
      <c r="W275">
        <v>9.7978056996653906E-2</v>
      </c>
      <c r="X275">
        <v>10291.700000000001</v>
      </c>
      <c r="Y275">
        <v>791.42</v>
      </c>
      <c r="Z275">
        <v>79986.580639862499</v>
      </c>
      <c r="AA275">
        <v>13.4514218009479</v>
      </c>
      <c r="AB275">
        <v>21.4329833640797</v>
      </c>
      <c r="AC275">
        <v>104</v>
      </c>
      <c r="AD275">
        <v>163.100881673077</v>
      </c>
      <c r="AE275" t="s">
        <v>943</v>
      </c>
      <c r="AF275">
        <v>0.111507109316504</v>
      </c>
      <c r="AG275">
        <v>0.13649360535319699</v>
      </c>
      <c r="AH275">
        <v>0.25016885693656998</v>
      </c>
      <c r="AI275">
        <v>136.45548317755299</v>
      </c>
      <c r="AJ275">
        <v>5.5887552584111901</v>
      </c>
      <c r="AK275">
        <v>0.99265738942593296</v>
      </c>
      <c r="AL275">
        <v>3.4090151363611798</v>
      </c>
      <c r="AM275">
        <v>2</v>
      </c>
      <c r="AN275">
        <v>0.76045450726090102</v>
      </c>
      <c r="AO275">
        <v>63</v>
      </c>
      <c r="AP275">
        <v>7.2720125786163506E-2</v>
      </c>
      <c r="AQ275">
        <v>153.68</v>
      </c>
      <c r="AR275">
        <v>4.9029754696347903</v>
      </c>
      <c r="AS275">
        <v>1248593.3</v>
      </c>
      <c r="AT275">
        <v>0.40439125672554799</v>
      </c>
      <c r="AU275">
        <v>210944686.13</v>
      </c>
    </row>
    <row r="276" spans="1:47" ht="15" x14ac:dyDescent="0.25">
      <c r="A276" t="s">
        <v>1230</v>
      </c>
      <c r="B276" t="s">
        <v>685</v>
      </c>
      <c r="C276" t="s">
        <v>184</v>
      </c>
      <c r="D276" t="s">
        <v>965</v>
      </c>
      <c r="E276">
        <v>84.519000000000005</v>
      </c>
      <c r="F276">
        <v>-2.36</v>
      </c>
      <c r="G276" s="129">
        <v>598559</v>
      </c>
      <c r="H276">
        <v>0.63886722006779195</v>
      </c>
      <c r="I276">
        <v>598558</v>
      </c>
      <c r="J276">
        <v>0</v>
      </c>
      <c r="K276">
        <v>0.65910196330273396</v>
      </c>
      <c r="L276" s="130">
        <v>191277.0871</v>
      </c>
      <c r="M276" s="129">
        <v>41328</v>
      </c>
      <c r="N276">
        <v>27</v>
      </c>
      <c r="O276">
        <v>38.605944999999998</v>
      </c>
      <c r="P276">
        <v>10</v>
      </c>
      <c r="Q276">
        <v>0.29550299999999702</v>
      </c>
      <c r="R276">
        <v>14573.1</v>
      </c>
      <c r="S276">
        <v>951.92195400000003</v>
      </c>
      <c r="T276">
        <v>1089.08653145944</v>
      </c>
      <c r="U276">
        <v>0.36091948248101902</v>
      </c>
      <c r="V276">
        <v>0.123560359655283</v>
      </c>
      <c r="W276">
        <v>2.1010125794409399E-3</v>
      </c>
      <c r="X276">
        <v>12737.7</v>
      </c>
      <c r="Y276">
        <v>55.42</v>
      </c>
      <c r="Z276">
        <v>61531.0405990617</v>
      </c>
      <c r="AA276">
        <v>16.862068965517199</v>
      </c>
      <c r="AB276">
        <v>17.176505846264899</v>
      </c>
      <c r="AC276">
        <v>7</v>
      </c>
      <c r="AD276">
        <v>135.988850571429</v>
      </c>
      <c r="AE276">
        <v>0.4556</v>
      </c>
      <c r="AF276">
        <v>0.105107416413563</v>
      </c>
      <c r="AG276">
        <v>0.189649170145616</v>
      </c>
      <c r="AH276">
        <v>0.30041761825241597</v>
      </c>
      <c r="AI276">
        <v>180.681829300472</v>
      </c>
      <c r="AJ276">
        <v>10.789803889648001</v>
      </c>
      <c r="AK276">
        <v>2.0902863455333001</v>
      </c>
      <c r="AL276">
        <v>2.8116748742695998</v>
      </c>
      <c r="AM276">
        <v>0</v>
      </c>
      <c r="AN276">
        <v>1.17935155058542</v>
      </c>
      <c r="AO276">
        <v>127</v>
      </c>
      <c r="AP276">
        <v>2.1739130434782601E-2</v>
      </c>
      <c r="AQ276">
        <v>4.9000000000000004</v>
      </c>
      <c r="AR276">
        <v>4.1598488735306098</v>
      </c>
      <c r="AS276">
        <v>19308.64</v>
      </c>
      <c r="AT276">
        <v>0.60791048142307402</v>
      </c>
      <c r="AU276">
        <v>13872466.24</v>
      </c>
    </row>
    <row r="277" spans="1:47" ht="15" x14ac:dyDescent="0.25">
      <c r="A277" t="s">
        <v>1231</v>
      </c>
      <c r="B277" t="s">
        <v>214</v>
      </c>
      <c r="C277" t="s">
        <v>215</v>
      </c>
      <c r="D277" t="s">
        <v>975</v>
      </c>
      <c r="E277">
        <v>77.664000000000001</v>
      </c>
      <c r="F277">
        <v>5.63</v>
      </c>
      <c r="G277" s="129">
        <v>-3572938</v>
      </c>
      <c r="H277">
        <v>0.41748342806396799</v>
      </c>
      <c r="I277">
        <v>-1278387</v>
      </c>
      <c r="J277">
        <v>0</v>
      </c>
      <c r="K277">
        <v>0.781865693782414</v>
      </c>
      <c r="L277" s="130">
        <v>174986.20730000001</v>
      </c>
      <c r="M277" s="129">
        <v>36224</v>
      </c>
      <c r="N277">
        <v>211</v>
      </c>
      <c r="O277">
        <v>197.223951</v>
      </c>
      <c r="P277">
        <v>2</v>
      </c>
      <c r="Q277">
        <v>-210.90852000000001</v>
      </c>
      <c r="R277">
        <v>14094.6</v>
      </c>
      <c r="S277">
        <v>6239.0257240000001</v>
      </c>
      <c r="T277">
        <v>8228.7101783379694</v>
      </c>
      <c r="U277">
        <v>0.50690782085321595</v>
      </c>
      <c r="V277">
        <v>0.17886434779508201</v>
      </c>
      <c r="W277">
        <v>4.3396049636162696E-3</v>
      </c>
      <c r="X277">
        <v>10686.5</v>
      </c>
      <c r="Y277">
        <v>357.57</v>
      </c>
      <c r="Z277">
        <v>73060.8280336717</v>
      </c>
      <c r="AA277">
        <v>13.1171875</v>
      </c>
      <c r="AB277">
        <v>17.448403736331301</v>
      </c>
      <c r="AC277">
        <v>38.25</v>
      </c>
      <c r="AD277">
        <v>163.11178363398699</v>
      </c>
      <c r="AE277">
        <v>0.39229999999999998</v>
      </c>
      <c r="AF277">
        <v>9.8985929308930506E-2</v>
      </c>
      <c r="AG277">
        <v>0.20272321309482499</v>
      </c>
      <c r="AH277">
        <v>0.30325493968813499</v>
      </c>
      <c r="AI277">
        <v>152.47637084434001</v>
      </c>
      <c r="AJ277">
        <v>6.9717321697375398</v>
      </c>
      <c r="AK277">
        <v>1.3584127786701199</v>
      </c>
      <c r="AL277">
        <v>4.4922351109634802</v>
      </c>
      <c r="AM277">
        <v>0.5</v>
      </c>
      <c r="AN277">
        <v>1.2534224490263499</v>
      </c>
      <c r="AO277">
        <v>57</v>
      </c>
      <c r="AP277">
        <v>3.4516765285996101E-3</v>
      </c>
      <c r="AQ277">
        <v>33.04</v>
      </c>
      <c r="AR277">
        <v>3.3955487786457499</v>
      </c>
      <c r="AS277">
        <v>-56523.6000000001</v>
      </c>
      <c r="AT277">
        <v>0.46947946266304602</v>
      </c>
      <c r="AU277">
        <v>87936310.390000001</v>
      </c>
    </row>
    <row r="278" spans="1:47" ht="15" x14ac:dyDescent="0.25">
      <c r="A278" t="s">
        <v>1232</v>
      </c>
      <c r="B278" t="s">
        <v>216</v>
      </c>
      <c r="C278" t="s">
        <v>182</v>
      </c>
      <c r="D278" t="s">
        <v>965</v>
      </c>
      <c r="E278">
        <v>90.260999999999996</v>
      </c>
      <c r="F278">
        <v>-4.7300000000000004</v>
      </c>
      <c r="G278" s="129">
        <v>387795</v>
      </c>
      <c r="H278">
        <v>0.40106400744584503</v>
      </c>
      <c r="I278">
        <v>828788</v>
      </c>
      <c r="J278">
        <v>9.4630185532136799E-3</v>
      </c>
      <c r="K278">
        <v>0.83272542964959195</v>
      </c>
      <c r="L278" s="130">
        <v>230854.37160000001</v>
      </c>
      <c r="M278" s="129">
        <v>48610</v>
      </c>
      <c r="N278">
        <v>371</v>
      </c>
      <c r="O278">
        <v>153.45629700000001</v>
      </c>
      <c r="P278">
        <v>40.76</v>
      </c>
      <c r="Q278">
        <v>-90.808878000000007</v>
      </c>
      <c r="R278">
        <v>12888.8</v>
      </c>
      <c r="S278">
        <v>5054.3759030000001</v>
      </c>
      <c r="T278">
        <v>6235.0212344619704</v>
      </c>
      <c r="U278">
        <v>0.24652180722459399</v>
      </c>
      <c r="V278">
        <v>0.166732708483317</v>
      </c>
      <c r="W278">
        <v>2.3797602376310598E-2</v>
      </c>
      <c r="X278">
        <v>10448.200000000001</v>
      </c>
      <c r="Y278">
        <v>275.10000000000002</v>
      </c>
      <c r="Z278">
        <v>73929.005089058497</v>
      </c>
      <c r="AA278">
        <v>14.151315789473699</v>
      </c>
      <c r="AB278">
        <v>18.372867695383501</v>
      </c>
      <c r="AC278">
        <v>33.200000000000003</v>
      </c>
      <c r="AD278">
        <v>152.24023804216901</v>
      </c>
      <c r="AE278">
        <v>0.37959999999999999</v>
      </c>
      <c r="AF278">
        <v>0.114939487463994</v>
      </c>
      <c r="AG278">
        <v>0.16627301873852801</v>
      </c>
      <c r="AH278">
        <v>0.29037241064449698</v>
      </c>
      <c r="AI278">
        <v>152.322861373059</v>
      </c>
      <c r="AJ278">
        <v>5.3425779032779701</v>
      </c>
      <c r="AK278">
        <v>1.0021511059271599</v>
      </c>
      <c r="AL278">
        <v>3.6170235109371802</v>
      </c>
      <c r="AM278">
        <v>2.5</v>
      </c>
      <c r="AN278">
        <v>0.93199100296413195</v>
      </c>
      <c r="AO278">
        <v>79</v>
      </c>
      <c r="AP278">
        <v>3.8233710285406598E-2</v>
      </c>
      <c r="AQ278">
        <v>44.53</v>
      </c>
      <c r="AR278">
        <v>4.3222944335668698</v>
      </c>
      <c r="AS278">
        <v>130558.95</v>
      </c>
      <c r="AT278">
        <v>0.341845699612712</v>
      </c>
      <c r="AU278">
        <v>65144736.700000003</v>
      </c>
    </row>
    <row r="279" spans="1:47" ht="15" x14ac:dyDescent="0.25">
      <c r="A279" t="s">
        <v>1233</v>
      </c>
      <c r="B279" t="s">
        <v>366</v>
      </c>
      <c r="C279" t="s">
        <v>167</v>
      </c>
      <c r="D279" t="s">
        <v>975</v>
      </c>
      <c r="E279">
        <v>80.751999999999995</v>
      </c>
      <c r="F279">
        <v>2.4300000000000002</v>
      </c>
      <c r="G279" s="129">
        <v>452745</v>
      </c>
      <c r="H279">
        <v>0.84920505449696304</v>
      </c>
      <c r="I279">
        <v>445404</v>
      </c>
      <c r="J279">
        <v>0</v>
      </c>
      <c r="K279">
        <v>0.72317850008457496</v>
      </c>
      <c r="L279" s="130">
        <v>155485.2929</v>
      </c>
      <c r="M279" s="129">
        <v>33539</v>
      </c>
      <c r="N279">
        <v>29</v>
      </c>
      <c r="O279">
        <v>20.908729000000001</v>
      </c>
      <c r="P279">
        <v>0</v>
      </c>
      <c r="Q279">
        <v>-45.118271</v>
      </c>
      <c r="R279">
        <v>19124.599999999999</v>
      </c>
      <c r="S279">
        <v>486.042575</v>
      </c>
      <c r="T279">
        <v>615.15698721464696</v>
      </c>
      <c r="U279">
        <v>0.50479806424365203</v>
      </c>
      <c r="V279">
        <v>0.18736412340009501</v>
      </c>
      <c r="W279">
        <v>0</v>
      </c>
      <c r="X279">
        <v>15110.6</v>
      </c>
      <c r="Y279">
        <v>48.04</v>
      </c>
      <c r="Z279">
        <v>58896.126769358903</v>
      </c>
      <c r="AA279">
        <v>13.8301886792453</v>
      </c>
      <c r="AB279">
        <v>10.1174557660283</v>
      </c>
      <c r="AC279">
        <v>5</v>
      </c>
      <c r="AD279">
        <v>97.208515000000006</v>
      </c>
      <c r="AE279">
        <v>0.27839999999999998</v>
      </c>
      <c r="AF279">
        <v>0.114602475258306</v>
      </c>
      <c r="AG279">
        <v>0.16428684369255001</v>
      </c>
      <c r="AH279">
        <v>0.28220113789331103</v>
      </c>
      <c r="AI279">
        <v>270.81372449728298</v>
      </c>
      <c r="AJ279">
        <v>6.8855971799099001</v>
      </c>
      <c r="AK279">
        <v>0.85396043364963103</v>
      </c>
      <c r="AL279">
        <v>3.5384936221292</v>
      </c>
      <c r="AM279">
        <v>4.0999999999999996</v>
      </c>
      <c r="AN279">
        <v>1.0518002167441201</v>
      </c>
      <c r="AO279">
        <v>22</v>
      </c>
      <c r="AP279">
        <v>0</v>
      </c>
      <c r="AQ279">
        <v>11.86</v>
      </c>
      <c r="AR279">
        <v>5.5780773113708797</v>
      </c>
      <c r="AS279">
        <v>-103002.13</v>
      </c>
      <c r="AT279">
        <v>0.54620272262728797</v>
      </c>
      <c r="AU279">
        <v>9295368.0099999998</v>
      </c>
    </row>
    <row r="280" spans="1:47" ht="15" x14ac:dyDescent="0.25">
      <c r="A280" t="s">
        <v>1234</v>
      </c>
      <c r="B280" t="s">
        <v>667</v>
      </c>
      <c r="C280" t="s">
        <v>663</v>
      </c>
      <c r="D280" t="s">
        <v>963</v>
      </c>
      <c r="E280">
        <v>90.789000000000001</v>
      </c>
      <c r="F280">
        <v>1.63</v>
      </c>
      <c r="G280" s="129">
        <v>482520</v>
      </c>
      <c r="H280">
        <v>0.71218395353428499</v>
      </c>
      <c r="I280">
        <v>524264</v>
      </c>
      <c r="J280">
        <v>0</v>
      </c>
      <c r="K280">
        <v>0.73230660394792702</v>
      </c>
      <c r="L280" s="130">
        <v>150823.30650000001</v>
      </c>
      <c r="M280" s="129">
        <v>38553</v>
      </c>
      <c r="N280">
        <v>2</v>
      </c>
      <c r="O280">
        <v>4.6651150000000001</v>
      </c>
      <c r="P280">
        <v>0</v>
      </c>
      <c r="Q280">
        <v>3.7888860000000002</v>
      </c>
      <c r="R280">
        <v>12493.6</v>
      </c>
      <c r="S280">
        <v>650.08365700000002</v>
      </c>
      <c r="T280">
        <v>817.01242162534299</v>
      </c>
      <c r="U280">
        <v>0.359975634643589</v>
      </c>
      <c r="V280">
        <v>0.18751417404114201</v>
      </c>
      <c r="W280">
        <v>2.6062727185279799E-2</v>
      </c>
      <c r="X280">
        <v>9941</v>
      </c>
      <c r="Y280">
        <v>52.62</v>
      </c>
      <c r="Z280">
        <v>65008.9234131509</v>
      </c>
      <c r="AA280">
        <v>16.3589743589744</v>
      </c>
      <c r="AB280">
        <v>12.3543074306347</v>
      </c>
      <c r="AC280">
        <v>10</v>
      </c>
      <c r="AD280">
        <v>65.008365699999999</v>
      </c>
      <c r="AE280">
        <v>0.2024</v>
      </c>
      <c r="AF280">
        <v>0.105345672688911</v>
      </c>
      <c r="AG280">
        <v>0.219628442390987</v>
      </c>
      <c r="AH280">
        <v>0.32809642493053698</v>
      </c>
      <c r="AI280">
        <v>215.79530340354299</v>
      </c>
      <c r="AJ280">
        <v>4.9332514524004702</v>
      </c>
      <c r="AK280">
        <v>1.1704302669565501</v>
      </c>
      <c r="AL280">
        <v>2.77435099975051</v>
      </c>
      <c r="AM280">
        <v>0</v>
      </c>
      <c r="AN280">
        <v>1.10962487208601</v>
      </c>
      <c r="AO280">
        <v>58</v>
      </c>
      <c r="AP280">
        <v>5.0925925925925902E-2</v>
      </c>
      <c r="AQ280">
        <v>3.36</v>
      </c>
      <c r="AR280">
        <v>4.4502168488269502</v>
      </c>
      <c r="AS280">
        <v>31519.65</v>
      </c>
      <c r="AT280">
        <v>0.65001890466947498</v>
      </c>
      <c r="AU280">
        <v>8121893.2800000003</v>
      </c>
    </row>
    <row r="281" spans="1:47" ht="15" x14ac:dyDescent="0.25">
      <c r="A281" t="s">
        <v>1235</v>
      </c>
      <c r="B281" t="s">
        <v>674</v>
      </c>
      <c r="C281" t="s">
        <v>227</v>
      </c>
      <c r="D281" t="s">
        <v>965</v>
      </c>
      <c r="E281">
        <v>91.667000000000002</v>
      </c>
      <c r="F281">
        <v>-6.1</v>
      </c>
      <c r="G281" s="129">
        <v>-1411582</v>
      </c>
      <c r="H281">
        <v>0.33304764515830498</v>
      </c>
      <c r="I281">
        <v>-2088411</v>
      </c>
      <c r="J281">
        <v>0</v>
      </c>
      <c r="K281">
        <v>0.88900712920177005</v>
      </c>
      <c r="L281" s="130">
        <v>166386.68059999999</v>
      </c>
      <c r="M281" t="s">
        <v>943</v>
      </c>
      <c r="N281">
        <v>117</v>
      </c>
      <c r="O281">
        <v>80.360912999999996</v>
      </c>
      <c r="P281">
        <v>3</v>
      </c>
      <c r="Q281">
        <v>-188.338538</v>
      </c>
      <c r="R281">
        <v>12606.6</v>
      </c>
      <c r="S281">
        <v>2241.0180340000002</v>
      </c>
      <c r="T281">
        <v>2786.5781408042099</v>
      </c>
      <c r="U281">
        <v>0</v>
      </c>
      <c r="V281">
        <v>0</v>
      </c>
      <c r="W281">
        <v>0</v>
      </c>
      <c r="X281">
        <v>10138.5</v>
      </c>
      <c r="Y281">
        <v>143.82</v>
      </c>
      <c r="Z281">
        <v>60746.149422889699</v>
      </c>
      <c r="AA281">
        <v>16.305194805194802</v>
      </c>
      <c r="AB281">
        <v>15.582102864692001</v>
      </c>
      <c r="AC281">
        <v>17.5</v>
      </c>
      <c r="AD281">
        <v>128.05817337142901</v>
      </c>
      <c r="AE281">
        <v>0.32900000000000001</v>
      </c>
      <c r="AF281">
        <v>0.116685885873345</v>
      </c>
      <c r="AG281">
        <v>0.20393970632164099</v>
      </c>
      <c r="AH281">
        <v>0.323768263932392</v>
      </c>
      <c r="AI281">
        <v>0</v>
      </c>
      <c r="AJ281" t="s">
        <v>943</v>
      </c>
      <c r="AK281" t="s">
        <v>943</v>
      </c>
      <c r="AL281" t="s">
        <v>943</v>
      </c>
      <c r="AM281">
        <v>3.2</v>
      </c>
      <c r="AN281">
        <v>1.27375259051001</v>
      </c>
      <c r="AO281">
        <v>53</v>
      </c>
      <c r="AP281">
        <v>2.3104693140794198E-2</v>
      </c>
      <c r="AQ281">
        <v>24.91</v>
      </c>
      <c r="AR281">
        <v>4.8019427823682701</v>
      </c>
      <c r="AS281">
        <v>-7509.2199999999702</v>
      </c>
      <c r="AT281">
        <v>0.42330216151119898</v>
      </c>
      <c r="AU281">
        <v>28251673.66</v>
      </c>
    </row>
    <row r="282" spans="1:47" ht="15" x14ac:dyDescent="0.25">
      <c r="A282" t="s">
        <v>1236</v>
      </c>
      <c r="B282" t="s">
        <v>530</v>
      </c>
      <c r="C282" t="s">
        <v>245</v>
      </c>
      <c r="D282" t="s">
        <v>963</v>
      </c>
      <c r="E282">
        <v>94.082999999999998</v>
      </c>
      <c r="F282">
        <v>-1.41</v>
      </c>
      <c r="G282" s="129">
        <v>31308</v>
      </c>
      <c r="H282">
        <v>0.54137313081536897</v>
      </c>
      <c r="I282">
        <v>70689</v>
      </c>
      <c r="J282">
        <v>3.9156026962441897E-3</v>
      </c>
      <c r="K282">
        <v>0.78502871962652399</v>
      </c>
      <c r="L282" s="130">
        <v>200255.46849999999</v>
      </c>
      <c r="M282" s="129">
        <v>40868</v>
      </c>
      <c r="N282">
        <v>34</v>
      </c>
      <c r="O282">
        <v>3.8817870000000001</v>
      </c>
      <c r="P282">
        <v>2</v>
      </c>
      <c r="Q282">
        <v>130.93694199999999</v>
      </c>
      <c r="R282">
        <v>15460.8</v>
      </c>
      <c r="S282">
        <v>994.97761000000003</v>
      </c>
      <c r="T282">
        <v>1203.5629738267201</v>
      </c>
      <c r="U282">
        <v>0.20871461318612</v>
      </c>
      <c r="V282">
        <v>0.14956748423715799</v>
      </c>
      <c r="W282">
        <v>0</v>
      </c>
      <c r="X282">
        <v>12781.3</v>
      </c>
      <c r="Y282">
        <v>78.62</v>
      </c>
      <c r="Z282">
        <v>75813.535614347493</v>
      </c>
      <c r="AA282">
        <v>15.630952380952399</v>
      </c>
      <c r="AB282">
        <v>12.655527982701599</v>
      </c>
      <c r="AC282">
        <v>12</v>
      </c>
      <c r="AD282">
        <v>82.914800833333302</v>
      </c>
      <c r="AE282">
        <v>0.30370000000000003</v>
      </c>
      <c r="AF282">
        <v>0.12492659847634</v>
      </c>
      <c r="AG282">
        <v>0.16657814498955001</v>
      </c>
      <c r="AH282">
        <v>0.29513679836985901</v>
      </c>
      <c r="AI282">
        <v>161.38956131887201</v>
      </c>
      <c r="AJ282">
        <v>9.2229701268534505</v>
      </c>
      <c r="AK282">
        <v>1.82548365601978</v>
      </c>
      <c r="AL282">
        <v>3.7555773793584502</v>
      </c>
      <c r="AM282">
        <v>1.75</v>
      </c>
      <c r="AN282">
        <v>1.1685276466322201</v>
      </c>
      <c r="AO282">
        <v>74</v>
      </c>
      <c r="AP282">
        <v>1.9047619047619001E-2</v>
      </c>
      <c r="AQ282">
        <v>5.39</v>
      </c>
      <c r="AR282">
        <v>5.6629569749876003</v>
      </c>
      <c r="AS282">
        <v>5600.1099999999897</v>
      </c>
      <c r="AT282">
        <v>0.42798283001899201</v>
      </c>
      <c r="AU282">
        <v>15383141.220000001</v>
      </c>
    </row>
    <row r="283" spans="1:47" ht="15" x14ac:dyDescent="0.25">
      <c r="A283" t="s">
        <v>1237</v>
      </c>
      <c r="B283" t="s">
        <v>738</v>
      </c>
      <c r="C283" t="s">
        <v>191</v>
      </c>
      <c r="D283" t="s">
        <v>965</v>
      </c>
      <c r="E283">
        <v>68.632999999999996</v>
      </c>
      <c r="F283">
        <v>-2.78</v>
      </c>
      <c r="G283" s="129">
        <v>595540</v>
      </c>
      <c r="H283">
        <v>0.26151909609604901</v>
      </c>
      <c r="I283">
        <v>595540</v>
      </c>
      <c r="J283">
        <v>3.2953006855187601E-2</v>
      </c>
      <c r="K283">
        <v>0.65395108160568405</v>
      </c>
      <c r="L283" s="130">
        <v>172316.65590000001</v>
      </c>
      <c r="M283" s="129">
        <v>34835</v>
      </c>
      <c r="N283">
        <v>37</v>
      </c>
      <c r="O283">
        <v>57.531016000000001</v>
      </c>
      <c r="P283">
        <v>53</v>
      </c>
      <c r="Q283">
        <v>-165.019306</v>
      </c>
      <c r="R283">
        <v>13117.3</v>
      </c>
      <c r="S283">
        <v>1227.195455</v>
      </c>
      <c r="T283">
        <v>1618.35375997903</v>
      </c>
      <c r="U283">
        <v>0.67854990140914395</v>
      </c>
      <c r="V283">
        <v>0.162048757750655</v>
      </c>
      <c r="W283">
        <v>1.9032514262367399E-2</v>
      </c>
      <c r="X283">
        <v>9946.9</v>
      </c>
      <c r="Y283">
        <v>75.72</v>
      </c>
      <c r="Z283">
        <v>60084.004226096098</v>
      </c>
      <c r="AA283">
        <v>10.4942528735632</v>
      </c>
      <c r="AB283">
        <v>16.207018687268899</v>
      </c>
      <c r="AC283">
        <v>12.13</v>
      </c>
      <c r="AD283">
        <v>101.170276586974</v>
      </c>
      <c r="AE283">
        <v>0.58209999999999995</v>
      </c>
      <c r="AF283">
        <v>0.103631042317928</v>
      </c>
      <c r="AG283">
        <v>0.162845451412654</v>
      </c>
      <c r="AH283">
        <v>0.27071712662133801</v>
      </c>
      <c r="AI283">
        <v>211.539244985225</v>
      </c>
      <c r="AJ283">
        <v>5.1279447996918304</v>
      </c>
      <c r="AK283">
        <v>0.96540670261941497</v>
      </c>
      <c r="AL283">
        <v>3.0208515793528501</v>
      </c>
      <c r="AM283">
        <v>0.9</v>
      </c>
      <c r="AN283">
        <v>1.19872175921409</v>
      </c>
      <c r="AO283">
        <v>19</v>
      </c>
      <c r="AP283">
        <v>5.8912386706948601E-2</v>
      </c>
      <c r="AQ283">
        <v>31.47</v>
      </c>
      <c r="AR283">
        <v>3.0767887683539801</v>
      </c>
      <c r="AS283">
        <v>179571.96</v>
      </c>
      <c r="AT283">
        <v>0.50785172874791396</v>
      </c>
      <c r="AU283">
        <v>16097532.199999999</v>
      </c>
    </row>
    <row r="284" spans="1:47" ht="15" x14ac:dyDescent="0.25">
      <c r="A284" t="s">
        <v>1238</v>
      </c>
      <c r="B284" t="s">
        <v>482</v>
      </c>
      <c r="C284" t="s">
        <v>215</v>
      </c>
      <c r="D284" t="s">
        <v>963</v>
      </c>
      <c r="E284">
        <v>81.14</v>
      </c>
      <c r="F284">
        <v>0.79</v>
      </c>
      <c r="G284" s="129">
        <v>715916</v>
      </c>
      <c r="H284">
        <v>0.683911926038686</v>
      </c>
      <c r="I284">
        <v>715916</v>
      </c>
      <c r="J284">
        <v>0</v>
      </c>
      <c r="K284">
        <v>0.676855548019201</v>
      </c>
      <c r="L284" s="130">
        <v>191649.25399999999</v>
      </c>
      <c r="M284" s="129">
        <v>44005</v>
      </c>
      <c r="N284">
        <v>67</v>
      </c>
      <c r="O284">
        <v>17.792273999999999</v>
      </c>
      <c r="P284">
        <v>9</v>
      </c>
      <c r="Q284">
        <v>33.835039999999999</v>
      </c>
      <c r="R284">
        <v>15106.6</v>
      </c>
      <c r="S284">
        <v>1187.4767710000001</v>
      </c>
      <c r="T284">
        <v>1443.72340820983</v>
      </c>
      <c r="U284">
        <v>0.28232728520463801</v>
      </c>
      <c r="V284">
        <v>0.18441808576649599</v>
      </c>
      <c r="W284">
        <v>3.3733880929953798E-3</v>
      </c>
      <c r="X284">
        <v>12425.3</v>
      </c>
      <c r="Y284">
        <v>85.14</v>
      </c>
      <c r="Z284">
        <v>64504.697087150598</v>
      </c>
      <c r="AA284">
        <v>11.882352941176499</v>
      </c>
      <c r="AB284">
        <v>13.9473428588208</v>
      </c>
      <c r="AC284">
        <v>11.25</v>
      </c>
      <c r="AD284">
        <v>105.553490755556</v>
      </c>
      <c r="AE284">
        <v>0.1898</v>
      </c>
      <c r="AF284">
        <v>0.116790508923418</v>
      </c>
      <c r="AG284">
        <v>0.12539463463584299</v>
      </c>
      <c r="AH284">
        <v>0.24623317818860299</v>
      </c>
      <c r="AI284">
        <v>162.59518056711499</v>
      </c>
      <c r="AJ284">
        <v>10.6394751344016</v>
      </c>
      <c r="AK284">
        <v>2.1346965475093</v>
      </c>
      <c r="AL284">
        <v>3.61801323817317</v>
      </c>
      <c r="AM284">
        <v>0.5</v>
      </c>
      <c r="AN284">
        <v>1.3953835007050099</v>
      </c>
      <c r="AO284">
        <v>52</v>
      </c>
      <c r="AP284">
        <v>1.171875E-2</v>
      </c>
      <c r="AQ284">
        <v>14.25</v>
      </c>
      <c r="AR284">
        <v>4.2827922814095496</v>
      </c>
      <c r="AS284">
        <v>61988.77</v>
      </c>
      <c r="AT284">
        <v>0.46380322462371398</v>
      </c>
      <c r="AU284">
        <v>17938744.34</v>
      </c>
    </row>
    <row r="285" spans="1:47" ht="15" x14ac:dyDescent="0.25">
      <c r="A285" t="s">
        <v>1239</v>
      </c>
      <c r="B285" t="s">
        <v>520</v>
      </c>
      <c r="C285" t="s">
        <v>178</v>
      </c>
      <c r="D285" t="s">
        <v>963</v>
      </c>
      <c r="E285">
        <v>99.978999999999999</v>
      </c>
      <c r="F285">
        <v>1.32</v>
      </c>
      <c r="G285" s="129">
        <v>85704</v>
      </c>
      <c r="H285">
        <v>0.52071501293229905</v>
      </c>
      <c r="I285">
        <v>231517</v>
      </c>
      <c r="J285">
        <v>0</v>
      </c>
      <c r="K285">
        <v>0.71123995074836799</v>
      </c>
      <c r="L285" s="130">
        <v>178769.0148</v>
      </c>
      <c r="M285" s="129">
        <v>50509</v>
      </c>
      <c r="N285">
        <v>47</v>
      </c>
      <c r="O285">
        <v>10.819974999999999</v>
      </c>
      <c r="P285">
        <v>1</v>
      </c>
      <c r="Q285">
        <v>245.54371900000001</v>
      </c>
      <c r="R285">
        <v>11334.9</v>
      </c>
      <c r="S285">
        <v>1463.8610450000001</v>
      </c>
      <c r="T285">
        <v>1610.4764025203001</v>
      </c>
      <c r="U285">
        <v>0.18194095533158999</v>
      </c>
      <c r="V285">
        <v>7.8490374747283501E-2</v>
      </c>
      <c r="W285">
        <v>1.06333357617287E-2</v>
      </c>
      <c r="X285">
        <v>10303</v>
      </c>
      <c r="Y285">
        <v>94.14</v>
      </c>
      <c r="Z285">
        <v>61986.319311663501</v>
      </c>
      <c r="AA285">
        <v>15.07</v>
      </c>
      <c r="AB285">
        <v>15.549830518376901</v>
      </c>
      <c r="AC285">
        <v>14.13</v>
      </c>
      <c r="AD285">
        <v>103.59950778485501</v>
      </c>
      <c r="AE285">
        <v>0.2152</v>
      </c>
      <c r="AF285">
        <v>0.114856967652952</v>
      </c>
      <c r="AG285">
        <v>0.14790583862266299</v>
      </c>
      <c r="AH285">
        <v>0.27502340489445598</v>
      </c>
      <c r="AI285">
        <v>0</v>
      </c>
      <c r="AJ285" t="s">
        <v>943</v>
      </c>
      <c r="AK285" t="s">
        <v>943</v>
      </c>
      <c r="AL285" t="s">
        <v>943</v>
      </c>
      <c r="AM285">
        <v>0.5</v>
      </c>
      <c r="AN285">
        <v>1.4428133021538201</v>
      </c>
      <c r="AO285">
        <v>49</v>
      </c>
      <c r="AP285">
        <v>3.0534351145038201E-2</v>
      </c>
      <c r="AQ285">
        <v>15.69</v>
      </c>
      <c r="AR285">
        <v>4.9517256070531497</v>
      </c>
      <c r="AS285">
        <v>153552.47</v>
      </c>
      <c r="AT285">
        <v>0.39155583468192701</v>
      </c>
      <c r="AU285">
        <v>16592776.68</v>
      </c>
    </row>
    <row r="286" spans="1:47" ht="15" x14ac:dyDescent="0.25">
      <c r="A286" t="s">
        <v>1240</v>
      </c>
      <c r="B286" t="s">
        <v>561</v>
      </c>
      <c r="C286" t="s">
        <v>199</v>
      </c>
      <c r="D286" t="s">
        <v>970</v>
      </c>
      <c r="E286">
        <v>81.578000000000003</v>
      </c>
      <c r="F286">
        <v>22.13</v>
      </c>
      <c r="G286" s="129">
        <v>-1424801</v>
      </c>
      <c r="H286">
        <v>0.49243457227871501</v>
      </c>
      <c r="I286">
        <v>-1350615</v>
      </c>
      <c r="J286">
        <v>0</v>
      </c>
      <c r="K286">
        <v>0.64364621420414103</v>
      </c>
      <c r="L286" s="130">
        <v>166891.4136</v>
      </c>
      <c r="M286" s="129">
        <v>47705.5</v>
      </c>
      <c r="N286">
        <v>31</v>
      </c>
      <c r="O286">
        <v>150.80757</v>
      </c>
      <c r="P286">
        <v>12.91</v>
      </c>
      <c r="Q286">
        <v>10.641946000000001</v>
      </c>
      <c r="R286">
        <v>10974.8</v>
      </c>
      <c r="S286">
        <v>5003.3915260000003</v>
      </c>
      <c r="T286">
        <v>6588.1987181719096</v>
      </c>
      <c r="U286">
        <v>0.51607940045905598</v>
      </c>
      <c r="V286">
        <v>0.13407216375414999</v>
      </c>
      <c r="W286">
        <v>0.190794838468933</v>
      </c>
      <c r="X286">
        <v>8334.7999999999993</v>
      </c>
      <c r="Y286">
        <v>283.69</v>
      </c>
      <c r="Z286">
        <v>63529.066657266798</v>
      </c>
      <c r="AA286">
        <v>9.1878980891719806</v>
      </c>
      <c r="AB286">
        <v>17.636827262152401</v>
      </c>
      <c r="AC286">
        <v>36.53</v>
      </c>
      <c r="AD286">
        <v>136.96664456611001</v>
      </c>
      <c r="AE286">
        <v>0.32900000000000001</v>
      </c>
      <c r="AF286">
        <v>0.115210818235864</v>
      </c>
      <c r="AG286">
        <v>0.126513145086357</v>
      </c>
      <c r="AH286">
        <v>0.24591991790532</v>
      </c>
      <c r="AI286">
        <v>153.90000882373499</v>
      </c>
      <c r="AJ286">
        <v>6.0000637254519997</v>
      </c>
      <c r="AK286">
        <v>1.4142523330502199</v>
      </c>
      <c r="AL286">
        <v>2.8197281765975499</v>
      </c>
      <c r="AM286">
        <v>1.99</v>
      </c>
      <c r="AN286">
        <v>1.64661844478653</v>
      </c>
      <c r="AO286">
        <v>36</v>
      </c>
      <c r="AP286">
        <v>2.8176100628930799E-2</v>
      </c>
      <c r="AQ286">
        <v>104.53</v>
      </c>
      <c r="AR286">
        <v>3.5590933614808402</v>
      </c>
      <c r="AS286">
        <v>441735.57</v>
      </c>
      <c r="AT286">
        <v>0.56171010022923296</v>
      </c>
      <c r="AU286">
        <v>54911279.259999998</v>
      </c>
    </row>
    <row r="287" spans="1:47" ht="15" x14ac:dyDescent="0.25">
      <c r="A287" t="s">
        <v>1241</v>
      </c>
      <c r="B287" t="s">
        <v>562</v>
      </c>
      <c r="C287" t="s">
        <v>199</v>
      </c>
      <c r="D287" t="s">
        <v>963</v>
      </c>
      <c r="E287">
        <v>80.484999999999999</v>
      </c>
      <c r="F287">
        <v>-1.22</v>
      </c>
      <c r="G287" s="129">
        <v>1639518</v>
      </c>
      <c r="H287">
        <v>0.59421201474735497</v>
      </c>
      <c r="I287">
        <v>1577351</v>
      </c>
      <c r="J287">
        <v>0</v>
      </c>
      <c r="K287">
        <v>0.71195653366031098</v>
      </c>
      <c r="L287" s="130">
        <v>155946.42379999999</v>
      </c>
      <c r="M287" s="129">
        <v>42718</v>
      </c>
      <c r="N287">
        <v>97</v>
      </c>
      <c r="O287">
        <v>32.532639000000003</v>
      </c>
      <c r="P287">
        <v>3.3563200000000002</v>
      </c>
      <c r="Q287">
        <v>142.64548600000001</v>
      </c>
      <c r="R287">
        <v>11412.1</v>
      </c>
      <c r="S287">
        <v>2018.728656</v>
      </c>
      <c r="T287">
        <v>2383.8103880805502</v>
      </c>
      <c r="U287">
        <v>0.33722107425219</v>
      </c>
      <c r="V287">
        <v>0.124556459459106</v>
      </c>
      <c r="W287">
        <v>1.1600340605656899E-3</v>
      </c>
      <c r="X287">
        <v>9664.2999999999993</v>
      </c>
      <c r="Y287">
        <v>129.72999999999999</v>
      </c>
      <c r="Z287">
        <v>60333.749865104401</v>
      </c>
      <c r="AA287">
        <v>12.654135338345901</v>
      </c>
      <c r="AB287">
        <v>15.561000971247999</v>
      </c>
      <c r="AC287">
        <v>23.5</v>
      </c>
      <c r="AD287">
        <v>85.903347063829798</v>
      </c>
      <c r="AE287">
        <v>0.2024</v>
      </c>
      <c r="AF287">
        <v>0.12599936907190101</v>
      </c>
      <c r="AG287">
        <v>8.6216316461423304E-2</v>
      </c>
      <c r="AH287">
        <v>0.21498775631014899</v>
      </c>
      <c r="AI287">
        <v>176.861808019037</v>
      </c>
      <c r="AJ287">
        <v>7.0965404609059002</v>
      </c>
      <c r="AK287">
        <v>1.8710994129443499</v>
      </c>
      <c r="AL287">
        <v>3.38224394738906</v>
      </c>
      <c r="AM287">
        <v>1</v>
      </c>
      <c r="AN287">
        <v>1.23651296020921</v>
      </c>
      <c r="AO287">
        <v>108</v>
      </c>
      <c r="AP287">
        <v>9.2827004219409297E-3</v>
      </c>
      <c r="AQ287">
        <v>10.76</v>
      </c>
      <c r="AR287">
        <v>3.4963133626244001</v>
      </c>
      <c r="AS287">
        <v>35824.080000000104</v>
      </c>
      <c r="AT287">
        <v>0.56001968091038901</v>
      </c>
      <c r="AU287">
        <v>23037929.989999998</v>
      </c>
    </row>
    <row r="288" spans="1:47" ht="15" x14ac:dyDescent="0.25">
      <c r="A288" t="s">
        <v>1242</v>
      </c>
      <c r="B288" t="s">
        <v>217</v>
      </c>
      <c r="C288" t="s">
        <v>163</v>
      </c>
      <c r="D288" t="s">
        <v>967</v>
      </c>
      <c r="E288">
        <v>60.073</v>
      </c>
      <c r="F288">
        <v>-12.86</v>
      </c>
      <c r="G288" s="129">
        <v>-453172</v>
      </c>
      <c r="H288">
        <v>0.36659226737537798</v>
      </c>
      <c r="I288">
        <v>-2214122</v>
      </c>
      <c r="J288">
        <v>7.9215069725523894E-3</v>
      </c>
      <c r="K288">
        <v>0.74474354825028199</v>
      </c>
      <c r="L288" s="130">
        <v>72116.4571</v>
      </c>
      <c r="M288" s="129">
        <v>27597</v>
      </c>
      <c r="N288">
        <v>90</v>
      </c>
      <c r="O288">
        <v>318.93314700000002</v>
      </c>
      <c r="P288">
        <v>464.58944200000002</v>
      </c>
      <c r="Q288">
        <v>-578.70864200000005</v>
      </c>
      <c r="R288">
        <v>19543.599999999999</v>
      </c>
      <c r="S288">
        <v>3352.041084</v>
      </c>
      <c r="T288">
        <v>4828.0610009355796</v>
      </c>
      <c r="U288">
        <v>0.99996116157387804</v>
      </c>
      <c r="V288">
        <v>0.21596291598435599</v>
      </c>
      <c r="W288">
        <v>1.1085461684037E-2</v>
      </c>
      <c r="X288">
        <v>13568.8</v>
      </c>
      <c r="Y288">
        <v>296.16000000000003</v>
      </c>
      <c r="Z288">
        <v>56752.359636682901</v>
      </c>
      <c r="AA288">
        <v>11.6644518272425</v>
      </c>
      <c r="AB288">
        <v>11.3183450972447</v>
      </c>
      <c r="AC288">
        <v>39</v>
      </c>
      <c r="AD288">
        <v>85.949771384615403</v>
      </c>
      <c r="AE288">
        <v>0.4556</v>
      </c>
      <c r="AF288">
        <v>0.121820313646766</v>
      </c>
      <c r="AG288">
        <v>0.118500718675064</v>
      </c>
      <c r="AH288">
        <v>0.244944734062428</v>
      </c>
      <c r="AI288">
        <v>255.83158992093101</v>
      </c>
      <c r="AJ288">
        <v>14.1599945076601</v>
      </c>
      <c r="AK288">
        <v>1.4139851182077501</v>
      </c>
      <c r="AL288">
        <v>3.0124631803329902</v>
      </c>
      <c r="AM288">
        <v>2</v>
      </c>
      <c r="AN288">
        <v>0.71407826836656296</v>
      </c>
      <c r="AO288">
        <v>9</v>
      </c>
      <c r="AP288">
        <v>8.7053571428571397E-2</v>
      </c>
      <c r="AQ288">
        <v>90.56</v>
      </c>
      <c r="AR288">
        <v>3.6358234096499</v>
      </c>
      <c r="AS288">
        <v>-5154.1200000001099</v>
      </c>
      <c r="AT288">
        <v>0.75524631209044801</v>
      </c>
      <c r="AU288">
        <v>65510890.219999999</v>
      </c>
    </row>
    <row r="289" spans="1:47" ht="15" x14ac:dyDescent="0.25">
      <c r="A289" t="s">
        <v>1243</v>
      </c>
      <c r="B289" t="s">
        <v>752</v>
      </c>
      <c r="C289" t="s">
        <v>310</v>
      </c>
      <c r="D289" t="s">
        <v>975</v>
      </c>
      <c r="E289">
        <v>94.867999999999995</v>
      </c>
      <c r="F289">
        <v>3.2</v>
      </c>
      <c r="G289" s="129">
        <v>-4424201</v>
      </c>
      <c r="H289">
        <v>0.91767157812939304</v>
      </c>
      <c r="I289">
        <v>-4585355</v>
      </c>
      <c r="J289">
        <v>0</v>
      </c>
      <c r="K289">
        <v>0.71125650848540101</v>
      </c>
      <c r="L289" s="130">
        <v>224288.00779999999</v>
      </c>
      <c r="M289" s="129">
        <v>40572</v>
      </c>
      <c r="N289">
        <v>41</v>
      </c>
      <c r="O289">
        <v>6.7181790000000001</v>
      </c>
      <c r="P289">
        <v>0</v>
      </c>
      <c r="Q289">
        <v>134.66308000000001</v>
      </c>
      <c r="R289">
        <v>14539.9</v>
      </c>
      <c r="S289">
        <v>821.66968499999996</v>
      </c>
      <c r="T289">
        <v>977.52292518182298</v>
      </c>
      <c r="U289">
        <v>0.307818794604793</v>
      </c>
      <c r="V289">
        <v>0.152640246183599</v>
      </c>
      <c r="W289">
        <v>1.2170340688667401E-3</v>
      </c>
      <c r="X289">
        <v>12221.7</v>
      </c>
      <c r="Y289">
        <v>65.760000000000005</v>
      </c>
      <c r="Z289">
        <v>62253.847323601003</v>
      </c>
      <c r="AA289">
        <v>15.4305555555556</v>
      </c>
      <c r="AB289">
        <v>12.4949769616788</v>
      </c>
      <c r="AC289">
        <v>10</v>
      </c>
      <c r="AD289">
        <v>82.166968499999996</v>
      </c>
      <c r="AE289">
        <v>0.2024</v>
      </c>
      <c r="AF289">
        <v>0.106461901361047</v>
      </c>
      <c r="AG289">
        <v>0.14915279567026801</v>
      </c>
      <c r="AH289">
        <v>0.27298079554494198</v>
      </c>
      <c r="AI289">
        <v>201.47147086240599</v>
      </c>
      <c r="AJ289">
        <v>5.5718160840385904</v>
      </c>
      <c r="AK289">
        <v>1.1442950774119101</v>
      </c>
      <c r="AL289">
        <v>3.3247361712666801</v>
      </c>
      <c r="AM289">
        <v>3</v>
      </c>
      <c r="AN289">
        <v>0.96478941107976401</v>
      </c>
      <c r="AO289">
        <v>145</v>
      </c>
      <c r="AP289">
        <v>2.77008310249307E-3</v>
      </c>
      <c r="AQ289">
        <v>2.3199999999999998</v>
      </c>
      <c r="AR289">
        <v>4.1221311606278599</v>
      </c>
      <c r="AS289">
        <v>29914.37</v>
      </c>
      <c r="AT289">
        <v>0.54698243965139004</v>
      </c>
      <c r="AU289">
        <v>11946969.529999999</v>
      </c>
    </row>
    <row r="290" spans="1:47" ht="15" x14ac:dyDescent="0.25">
      <c r="A290" t="s">
        <v>1244</v>
      </c>
      <c r="B290" t="s">
        <v>367</v>
      </c>
      <c r="C290" t="s">
        <v>167</v>
      </c>
      <c r="D290" t="s">
        <v>967</v>
      </c>
      <c r="E290">
        <v>75.352999999999994</v>
      </c>
      <c r="F290">
        <v>-9.4600000000000009</v>
      </c>
      <c r="G290" s="129">
        <v>126409</v>
      </c>
      <c r="H290">
        <v>0.43798687368001199</v>
      </c>
      <c r="I290">
        <v>114186</v>
      </c>
      <c r="J290">
        <v>0</v>
      </c>
      <c r="K290">
        <v>0.63214975931213602</v>
      </c>
      <c r="L290" s="130">
        <v>144092.72289999999</v>
      </c>
      <c r="M290" s="129">
        <v>31749.5</v>
      </c>
      <c r="N290">
        <v>50</v>
      </c>
      <c r="O290">
        <v>27.649894</v>
      </c>
      <c r="P290">
        <v>0.64</v>
      </c>
      <c r="Q290">
        <v>33.957873999999997</v>
      </c>
      <c r="R290">
        <v>16359.9</v>
      </c>
      <c r="S290">
        <v>727.07264199999997</v>
      </c>
      <c r="T290">
        <v>986.53088471038097</v>
      </c>
      <c r="U290">
        <v>0.76789238069007104</v>
      </c>
      <c r="V290">
        <v>0.183457865548461</v>
      </c>
      <c r="W290">
        <v>7.3888160407498899E-3</v>
      </c>
      <c r="X290">
        <v>12057.2</v>
      </c>
      <c r="Y290">
        <v>57.89</v>
      </c>
      <c r="Z290">
        <v>60109.222318189699</v>
      </c>
      <c r="AA290">
        <v>14.1212121212121</v>
      </c>
      <c r="AB290">
        <v>12.5595550526861</v>
      </c>
      <c r="AC290">
        <v>9</v>
      </c>
      <c r="AD290">
        <v>80.785849111111105</v>
      </c>
      <c r="AE290">
        <v>0.2024</v>
      </c>
      <c r="AF290">
        <v>0.123869111748194</v>
      </c>
      <c r="AG290">
        <v>0.14972476526901499</v>
      </c>
      <c r="AH290">
        <v>0.27586667266775999</v>
      </c>
      <c r="AI290">
        <v>258.104884105927</v>
      </c>
      <c r="AJ290">
        <v>7.42339127469213</v>
      </c>
      <c r="AK290">
        <v>1.40109122300318</v>
      </c>
      <c r="AL290">
        <v>1.9973213400759899</v>
      </c>
      <c r="AM290">
        <v>5.0999999999999996</v>
      </c>
      <c r="AN290">
        <v>1.1468755899565799</v>
      </c>
      <c r="AO290">
        <v>25</v>
      </c>
      <c r="AP290">
        <v>1.37931034482759E-2</v>
      </c>
      <c r="AQ290">
        <v>10.8</v>
      </c>
      <c r="AR290">
        <v>4.7670042132455803</v>
      </c>
      <c r="AS290">
        <v>-37900.120000000003</v>
      </c>
      <c r="AT290">
        <v>0.66193141430594804</v>
      </c>
      <c r="AU290">
        <v>11894824.15</v>
      </c>
    </row>
    <row r="291" spans="1:47" ht="15" x14ac:dyDescent="0.25">
      <c r="A291" t="s">
        <v>1245</v>
      </c>
      <c r="B291" t="s">
        <v>758</v>
      </c>
      <c r="C291" t="s">
        <v>182</v>
      </c>
      <c r="D291" t="s">
        <v>965</v>
      </c>
      <c r="E291">
        <v>90.394000000000005</v>
      </c>
      <c r="F291">
        <v>-2.4300000000000002</v>
      </c>
      <c r="G291" s="129">
        <v>120041</v>
      </c>
      <c r="H291">
        <v>0.55214525713020401</v>
      </c>
      <c r="I291">
        <v>120041</v>
      </c>
      <c r="J291">
        <v>0</v>
      </c>
      <c r="K291">
        <v>0.80589501970703004</v>
      </c>
      <c r="L291" s="130">
        <v>251548.48269999999</v>
      </c>
      <c r="M291" s="129">
        <v>57784.5</v>
      </c>
      <c r="N291">
        <v>375</v>
      </c>
      <c r="O291">
        <v>149.229996</v>
      </c>
      <c r="P291">
        <v>3.8990640000000001</v>
      </c>
      <c r="Q291">
        <v>-194.46704099999999</v>
      </c>
      <c r="R291">
        <v>12535.1</v>
      </c>
      <c r="S291">
        <v>5109.8434790000001</v>
      </c>
      <c r="T291">
        <v>5958.7695377546997</v>
      </c>
      <c r="U291">
        <v>0.177802728935604</v>
      </c>
      <c r="V291">
        <v>0.114216436647922</v>
      </c>
      <c r="W291">
        <v>2.4709323782400702E-2</v>
      </c>
      <c r="X291">
        <v>10749.3</v>
      </c>
      <c r="Y291">
        <v>298.91000000000003</v>
      </c>
      <c r="Z291">
        <v>60808.378709310498</v>
      </c>
      <c r="AA291">
        <v>10.088145896656499</v>
      </c>
      <c r="AB291">
        <v>17.094923150781199</v>
      </c>
      <c r="AC291">
        <v>34.5</v>
      </c>
      <c r="AD291">
        <v>148.111405188406</v>
      </c>
      <c r="AE291">
        <v>0.37959999999999999</v>
      </c>
      <c r="AF291">
        <v>0.110411458004081</v>
      </c>
      <c r="AG291">
        <v>0.19773943475953801</v>
      </c>
      <c r="AH291">
        <v>0.31191823344398201</v>
      </c>
      <c r="AI291">
        <v>152.71230972278499</v>
      </c>
      <c r="AJ291">
        <v>7.2114836813885299</v>
      </c>
      <c r="AK291">
        <v>1.38138841473417</v>
      </c>
      <c r="AL291">
        <v>2.5341942189005802</v>
      </c>
      <c r="AM291">
        <v>3</v>
      </c>
      <c r="AN291">
        <v>1.40439164394103</v>
      </c>
      <c r="AO291">
        <v>100</v>
      </c>
      <c r="AP291">
        <v>5.66471571906354E-2</v>
      </c>
      <c r="AQ291">
        <v>46.84</v>
      </c>
      <c r="AR291">
        <v>4.0919945324962397</v>
      </c>
      <c r="AS291">
        <v>379914.28</v>
      </c>
      <c r="AT291">
        <v>0.42093048402136601</v>
      </c>
      <c r="AU291">
        <v>64052596.609999999</v>
      </c>
    </row>
    <row r="292" spans="1:47" ht="15" x14ac:dyDescent="0.25">
      <c r="A292" t="s">
        <v>1246</v>
      </c>
      <c r="B292" t="s">
        <v>218</v>
      </c>
      <c r="C292" t="s">
        <v>144</v>
      </c>
      <c r="D292" t="s">
        <v>963</v>
      </c>
      <c r="E292">
        <v>48.313000000000002</v>
      </c>
      <c r="F292">
        <v>-1.65</v>
      </c>
      <c r="G292" s="129">
        <v>1008890</v>
      </c>
      <c r="H292">
        <v>1.0908251613559401</v>
      </c>
      <c r="I292">
        <v>1008890</v>
      </c>
      <c r="J292">
        <v>0</v>
      </c>
      <c r="K292">
        <v>0.57713208218689005</v>
      </c>
      <c r="L292" s="130">
        <v>109851.3955</v>
      </c>
      <c r="M292" s="129">
        <v>29335</v>
      </c>
      <c r="N292">
        <v>4</v>
      </c>
      <c r="O292">
        <v>50.696815999999998</v>
      </c>
      <c r="P292">
        <v>70.09</v>
      </c>
      <c r="Q292">
        <v>-38.987378999999997</v>
      </c>
      <c r="R292">
        <v>20300.900000000001</v>
      </c>
      <c r="S292">
        <v>456.43998299999998</v>
      </c>
      <c r="T292">
        <v>666.623410290783</v>
      </c>
      <c r="U292">
        <v>1</v>
      </c>
      <c r="V292">
        <v>0.179570072852272</v>
      </c>
      <c r="W292">
        <v>0.12392215210471599</v>
      </c>
      <c r="X292">
        <v>13900.1</v>
      </c>
      <c r="Y292">
        <v>29.99</v>
      </c>
      <c r="Z292">
        <v>67234.811603868002</v>
      </c>
      <c r="AA292">
        <v>13.9705882352941</v>
      </c>
      <c r="AB292">
        <v>15.219739346448801</v>
      </c>
      <c r="AC292">
        <v>11</v>
      </c>
      <c r="AD292">
        <v>41.494543909090901</v>
      </c>
      <c r="AE292">
        <v>0.54410000000000003</v>
      </c>
      <c r="AF292">
        <v>0.14651548763710101</v>
      </c>
      <c r="AG292">
        <v>0.119110362214097</v>
      </c>
      <c r="AH292">
        <v>0.27055345063563302</v>
      </c>
      <c r="AI292">
        <v>350.10079298859301</v>
      </c>
      <c r="AJ292">
        <v>4.3865846057572</v>
      </c>
      <c r="AK292">
        <v>1.1542354818523199</v>
      </c>
      <c r="AL292">
        <v>0.42335312891113902</v>
      </c>
      <c r="AM292">
        <v>1</v>
      </c>
      <c r="AN292" t="s">
        <v>943</v>
      </c>
      <c r="AO292">
        <v>2</v>
      </c>
      <c r="AP292">
        <v>0</v>
      </c>
      <c r="AQ292">
        <v>6.5</v>
      </c>
      <c r="AR292" t="s">
        <v>943</v>
      </c>
      <c r="AS292" t="s">
        <v>943</v>
      </c>
      <c r="AT292" t="s">
        <v>943</v>
      </c>
      <c r="AU292">
        <v>9266160.1199999992</v>
      </c>
    </row>
    <row r="293" spans="1:47" ht="15" x14ac:dyDescent="0.25">
      <c r="A293" t="s">
        <v>1247</v>
      </c>
      <c r="B293" t="s">
        <v>643</v>
      </c>
      <c r="C293" t="s">
        <v>146</v>
      </c>
      <c r="D293" t="s">
        <v>963</v>
      </c>
      <c r="E293">
        <v>83.83</v>
      </c>
      <c r="F293">
        <v>1.48</v>
      </c>
      <c r="G293" s="129">
        <v>526897</v>
      </c>
      <c r="H293">
        <v>0.58896435399356095</v>
      </c>
      <c r="I293">
        <v>830624</v>
      </c>
      <c r="J293">
        <v>0</v>
      </c>
      <c r="K293">
        <v>0.74551636262333798</v>
      </c>
      <c r="L293" s="130">
        <v>213035.97640000001</v>
      </c>
      <c r="M293" s="129">
        <v>43280</v>
      </c>
      <c r="N293">
        <v>150</v>
      </c>
      <c r="O293">
        <v>49.370944000000001</v>
      </c>
      <c r="P293">
        <v>8.6122730000000001</v>
      </c>
      <c r="Q293">
        <v>-77.360101999999998</v>
      </c>
      <c r="R293">
        <v>14937.9</v>
      </c>
      <c r="S293">
        <v>1617.469145</v>
      </c>
      <c r="T293">
        <v>2029.5244193533699</v>
      </c>
      <c r="U293">
        <v>0.38952139393051599</v>
      </c>
      <c r="V293">
        <v>0.18416386854785999</v>
      </c>
      <c r="W293">
        <v>1.7743769696453801E-3</v>
      </c>
      <c r="X293">
        <v>11905.1</v>
      </c>
      <c r="Y293">
        <v>121</v>
      </c>
      <c r="Z293">
        <v>65755.314049586799</v>
      </c>
      <c r="AA293">
        <v>17.090909090909101</v>
      </c>
      <c r="AB293">
        <v>13.3675135950413</v>
      </c>
      <c r="AC293">
        <v>17</v>
      </c>
      <c r="AD293">
        <v>95.145243823529398</v>
      </c>
      <c r="AE293">
        <v>0.25309999999999999</v>
      </c>
      <c r="AF293">
        <v>0.115362716667761</v>
      </c>
      <c r="AG293">
        <v>0.165737053430908</v>
      </c>
      <c r="AH293">
        <v>0.28562512946019603</v>
      </c>
      <c r="AI293">
        <v>170.15595064102399</v>
      </c>
      <c r="AJ293">
        <v>7.3496890146863301</v>
      </c>
      <c r="AK293">
        <v>2.17482603134924</v>
      </c>
      <c r="AL293">
        <v>4.25641187841088</v>
      </c>
      <c r="AM293">
        <v>0.5</v>
      </c>
      <c r="AN293">
        <v>1.8082154229543099</v>
      </c>
      <c r="AO293">
        <v>198</v>
      </c>
      <c r="AP293">
        <v>4.2168674698795199E-2</v>
      </c>
      <c r="AQ293">
        <v>6.3</v>
      </c>
      <c r="AR293">
        <v>4.0955705358791201</v>
      </c>
      <c r="AS293">
        <v>50051.64</v>
      </c>
      <c r="AT293">
        <v>0.44691905252868203</v>
      </c>
      <c r="AU293">
        <v>24161614.02</v>
      </c>
    </row>
    <row r="294" spans="1:47" ht="15" x14ac:dyDescent="0.25">
      <c r="A294" t="s">
        <v>1248</v>
      </c>
      <c r="B294" t="s">
        <v>219</v>
      </c>
      <c r="C294" t="s">
        <v>220</v>
      </c>
      <c r="D294" t="s">
        <v>965</v>
      </c>
      <c r="E294">
        <v>85.775000000000006</v>
      </c>
      <c r="F294">
        <v>-5.65</v>
      </c>
      <c r="G294" s="129">
        <v>1530901</v>
      </c>
      <c r="H294">
        <v>0.210305401155817</v>
      </c>
      <c r="I294">
        <v>921375</v>
      </c>
      <c r="J294">
        <v>5.8646368864971696E-4</v>
      </c>
      <c r="K294">
        <v>0.88034243400948398</v>
      </c>
      <c r="L294" s="130">
        <v>242951.47690000001</v>
      </c>
      <c r="M294" s="129">
        <v>34699</v>
      </c>
      <c r="N294">
        <v>141</v>
      </c>
      <c r="O294">
        <v>52.846054000000002</v>
      </c>
      <c r="P294">
        <v>5.1830270000000001</v>
      </c>
      <c r="Q294">
        <v>2.97547399999999</v>
      </c>
      <c r="R294">
        <v>15162.5</v>
      </c>
      <c r="S294">
        <v>3511.043103</v>
      </c>
      <c r="T294">
        <v>5308.1956269360498</v>
      </c>
      <c r="U294">
        <v>1</v>
      </c>
      <c r="V294">
        <v>0.23377357893973999</v>
      </c>
      <c r="W294">
        <v>0</v>
      </c>
      <c r="X294">
        <v>10029.1</v>
      </c>
      <c r="Y294">
        <v>234.41</v>
      </c>
      <c r="Z294">
        <v>72104.425920395806</v>
      </c>
      <c r="AA294">
        <v>14.802419354838699</v>
      </c>
      <c r="AB294">
        <v>14.9782138262019</v>
      </c>
      <c r="AC294">
        <v>25</v>
      </c>
      <c r="AD294">
        <v>140.44172412</v>
      </c>
      <c r="AE294">
        <v>0.41760000000000003</v>
      </c>
      <c r="AF294">
        <v>0.10214939677806199</v>
      </c>
      <c r="AG294">
        <v>0.19740323729943399</v>
      </c>
      <c r="AH294">
        <v>0.30482632886785099</v>
      </c>
      <c r="AI294">
        <v>207.976654965036</v>
      </c>
      <c r="AJ294">
        <v>5.4069300137630698</v>
      </c>
      <c r="AK294">
        <v>1.2015093225967699</v>
      </c>
      <c r="AL294">
        <v>3.5110488965578601</v>
      </c>
      <c r="AM294">
        <v>4.4000000000000004</v>
      </c>
      <c r="AN294">
        <v>1.20014878130617</v>
      </c>
      <c r="AO294">
        <v>317</v>
      </c>
      <c r="AP294">
        <v>7.48416810592976E-3</v>
      </c>
      <c r="AQ294">
        <v>5.25</v>
      </c>
      <c r="AR294">
        <v>2.92170401029344</v>
      </c>
      <c r="AS294">
        <v>587320.52</v>
      </c>
      <c r="AT294">
        <v>0.62168609231872096</v>
      </c>
      <c r="AU294">
        <v>53236211.890000001</v>
      </c>
    </row>
    <row r="295" spans="1:47" ht="15" x14ac:dyDescent="0.25">
      <c r="A295" t="s">
        <v>1249</v>
      </c>
      <c r="B295" t="s">
        <v>221</v>
      </c>
      <c r="C295" t="s">
        <v>222</v>
      </c>
      <c r="D295" t="s">
        <v>965</v>
      </c>
      <c r="E295">
        <v>76.911000000000001</v>
      </c>
      <c r="F295">
        <v>-2.96</v>
      </c>
      <c r="G295" s="129">
        <v>2410282</v>
      </c>
      <c r="H295">
        <v>0.530638183718945</v>
      </c>
      <c r="I295">
        <v>2410282</v>
      </c>
      <c r="J295">
        <v>3.32613133299827E-3</v>
      </c>
      <c r="K295">
        <v>0.66468277783478302</v>
      </c>
      <c r="L295" s="130">
        <v>191068.50159999999</v>
      </c>
      <c r="M295" s="129">
        <v>41754</v>
      </c>
      <c r="N295">
        <v>90</v>
      </c>
      <c r="O295">
        <v>82.636013000000005</v>
      </c>
      <c r="P295">
        <v>0</v>
      </c>
      <c r="Q295">
        <v>35.211601999999999</v>
      </c>
      <c r="R295">
        <v>11894.3</v>
      </c>
      <c r="S295">
        <v>2018.8929949999999</v>
      </c>
      <c r="T295">
        <v>2502.7287592057501</v>
      </c>
      <c r="U295">
        <v>0.42257334842057798</v>
      </c>
      <c r="V295">
        <v>0.16996331199811801</v>
      </c>
      <c r="W295">
        <v>1.1598695947726501E-2</v>
      </c>
      <c r="X295">
        <v>9594.9</v>
      </c>
      <c r="Y295">
        <v>123.24</v>
      </c>
      <c r="Z295">
        <v>63430.001054852299</v>
      </c>
      <c r="AA295">
        <v>13.5</v>
      </c>
      <c r="AB295">
        <v>16.381799699772799</v>
      </c>
      <c r="AC295">
        <v>17</v>
      </c>
      <c r="AD295">
        <v>118.758411470588</v>
      </c>
      <c r="AE295">
        <v>0.2024</v>
      </c>
      <c r="AF295">
        <v>0.10708722564473599</v>
      </c>
      <c r="AG295">
        <v>0.157210337003372</v>
      </c>
      <c r="AH295">
        <v>0.27569711697844301</v>
      </c>
      <c r="AI295">
        <v>164.23951186179599</v>
      </c>
      <c r="AJ295">
        <v>7.5964774625884397</v>
      </c>
      <c r="AK295">
        <v>1.5756749763256099</v>
      </c>
      <c r="AL295">
        <v>2.2612652677165799</v>
      </c>
      <c r="AM295">
        <v>0</v>
      </c>
      <c r="AN295">
        <v>1.92666744995288</v>
      </c>
      <c r="AO295">
        <v>57</v>
      </c>
      <c r="AP295">
        <v>1.7514595496246899E-2</v>
      </c>
      <c r="AQ295">
        <v>20.04</v>
      </c>
      <c r="AR295">
        <v>4.8719314231647397</v>
      </c>
      <c r="AS295">
        <v>106038.62</v>
      </c>
      <c r="AT295">
        <v>0.39990837762167902</v>
      </c>
      <c r="AU295">
        <v>24013336.440000001</v>
      </c>
    </row>
    <row r="296" spans="1:47" ht="15" x14ac:dyDescent="0.25">
      <c r="A296" t="s">
        <v>1250</v>
      </c>
      <c r="B296" t="s">
        <v>223</v>
      </c>
      <c r="C296" t="s">
        <v>172</v>
      </c>
      <c r="D296" t="s">
        <v>965</v>
      </c>
      <c r="E296">
        <v>53.32</v>
      </c>
      <c r="F296">
        <v>-2.4900000000000002</v>
      </c>
      <c r="G296" s="129">
        <v>-10575841</v>
      </c>
      <c r="H296">
        <v>0.10126139558905201</v>
      </c>
      <c r="I296">
        <v>-10575841</v>
      </c>
      <c r="J296">
        <v>0</v>
      </c>
      <c r="K296">
        <v>0.79940967177196598</v>
      </c>
      <c r="L296" s="130">
        <v>72707.338000000003</v>
      </c>
      <c r="M296" s="129">
        <v>27530</v>
      </c>
      <c r="N296">
        <v>0</v>
      </c>
      <c r="O296">
        <v>2252.7251529999999</v>
      </c>
      <c r="P296">
        <v>866.68445599999995</v>
      </c>
      <c r="Q296">
        <v>-920.44929200000001</v>
      </c>
      <c r="R296">
        <v>19555.3</v>
      </c>
      <c r="S296">
        <v>5942.6712109999999</v>
      </c>
      <c r="T296">
        <v>8906.8565387623294</v>
      </c>
      <c r="U296">
        <v>0.99998605879459601</v>
      </c>
      <c r="V296">
        <v>0.199826244938793</v>
      </c>
      <c r="W296">
        <v>7.1923496155877106E-2</v>
      </c>
      <c r="X296">
        <v>13047.3</v>
      </c>
      <c r="Y296">
        <v>425.64</v>
      </c>
      <c r="Z296">
        <v>75576.124118973807</v>
      </c>
      <c r="AA296">
        <v>15.169230769230801</v>
      </c>
      <c r="AB296">
        <v>13.961731066159199</v>
      </c>
      <c r="AC296">
        <v>74</v>
      </c>
      <c r="AD296">
        <v>80.306367716216201</v>
      </c>
      <c r="AE296">
        <v>0.40500000000000003</v>
      </c>
      <c r="AF296">
        <v>0.106129612910665</v>
      </c>
      <c r="AG296">
        <v>0.125011837881954</v>
      </c>
      <c r="AH296">
        <v>0.23665235652014099</v>
      </c>
      <c r="AI296">
        <v>190.94174315072999</v>
      </c>
      <c r="AJ296">
        <v>8.3768165354136404</v>
      </c>
      <c r="AK296">
        <v>1.3932197207377399</v>
      </c>
      <c r="AL296">
        <v>4.9229637861504001</v>
      </c>
      <c r="AM296">
        <v>0.5</v>
      </c>
      <c r="AN296">
        <v>0.54595791139121497</v>
      </c>
      <c r="AO296">
        <v>16</v>
      </c>
      <c r="AP296">
        <v>0.42203052422030501</v>
      </c>
      <c r="AQ296">
        <v>72.88</v>
      </c>
      <c r="AR296">
        <v>4.2436527134242601</v>
      </c>
      <c r="AS296">
        <v>-225634.02</v>
      </c>
      <c r="AT296">
        <v>0.62336445488402403</v>
      </c>
      <c r="AU296">
        <v>116210606.88</v>
      </c>
    </row>
    <row r="297" spans="1:47" ht="15" x14ac:dyDescent="0.25">
      <c r="A297" t="s">
        <v>1251</v>
      </c>
      <c r="B297" t="s">
        <v>739</v>
      </c>
      <c r="C297" t="s">
        <v>191</v>
      </c>
      <c r="D297" t="s">
        <v>963</v>
      </c>
      <c r="E297">
        <v>90.265000000000001</v>
      </c>
      <c r="F297">
        <v>0.46</v>
      </c>
      <c r="G297" s="129">
        <v>1515978</v>
      </c>
      <c r="H297">
        <v>0.40949488088507602</v>
      </c>
      <c r="I297">
        <v>1515978</v>
      </c>
      <c r="J297">
        <v>0</v>
      </c>
      <c r="K297">
        <v>0.57886336535716898</v>
      </c>
      <c r="L297" s="130">
        <v>355367.26030000002</v>
      </c>
      <c r="M297" s="129">
        <v>36039</v>
      </c>
      <c r="N297">
        <v>11</v>
      </c>
      <c r="O297">
        <v>1.2275849999999999</v>
      </c>
      <c r="P297">
        <v>0</v>
      </c>
      <c r="Q297">
        <v>13.700526999999999</v>
      </c>
      <c r="R297">
        <v>22995.200000000001</v>
      </c>
      <c r="S297">
        <v>406.30632100000003</v>
      </c>
      <c r="T297">
        <v>556.206145236265</v>
      </c>
      <c r="U297">
        <v>0.749700805171574</v>
      </c>
      <c r="V297">
        <v>0.22787102295659301</v>
      </c>
      <c r="W297">
        <v>7.3835917507175603E-3</v>
      </c>
      <c r="X297">
        <v>16797.900000000001</v>
      </c>
      <c r="Y297">
        <v>39.74</v>
      </c>
      <c r="Z297">
        <v>64458.609964771</v>
      </c>
      <c r="AA297">
        <v>10.705882352941201</v>
      </c>
      <c r="AB297">
        <v>10.2241147710116</v>
      </c>
      <c r="AC297">
        <v>4.0599999999999996</v>
      </c>
      <c r="AD297">
        <v>100.07544852216699</v>
      </c>
      <c r="AE297">
        <v>0.41760000000000003</v>
      </c>
      <c r="AF297">
        <v>0.11291734093227999</v>
      </c>
      <c r="AG297">
        <v>0.149365906722528</v>
      </c>
      <c r="AH297">
        <v>0.266687045085028</v>
      </c>
      <c r="AI297">
        <v>434.04444106593201</v>
      </c>
      <c r="AJ297">
        <v>8.0568417680247197</v>
      </c>
      <c r="AK297">
        <v>1.63456868248703</v>
      </c>
      <c r="AL297">
        <v>2.04882889626038</v>
      </c>
      <c r="AM297">
        <v>0</v>
      </c>
      <c r="AN297">
        <v>0.99045695290477698</v>
      </c>
      <c r="AO297">
        <v>23</v>
      </c>
      <c r="AP297">
        <v>3.03030303030303E-2</v>
      </c>
      <c r="AQ297">
        <v>9.43</v>
      </c>
      <c r="AR297">
        <v>4.3793855865906597</v>
      </c>
      <c r="AS297">
        <v>-94221.47</v>
      </c>
      <c r="AT297">
        <v>0.60846265353135398</v>
      </c>
      <c r="AU297">
        <v>9343105.8499999996</v>
      </c>
    </row>
    <row r="298" spans="1:47" ht="15" x14ac:dyDescent="0.25">
      <c r="A298" t="s">
        <v>1252</v>
      </c>
      <c r="B298" t="s">
        <v>368</v>
      </c>
      <c r="C298" t="s">
        <v>101</v>
      </c>
      <c r="D298" t="s">
        <v>965</v>
      </c>
      <c r="E298">
        <v>83.575000000000003</v>
      </c>
      <c r="F298">
        <v>-4.72</v>
      </c>
      <c r="G298" s="129">
        <v>2366112</v>
      </c>
      <c r="H298">
        <v>0.81644885018061797</v>
      </c>
      <c r="I298">
        <v>2050216</v>
      </c>
      <c r="J298">
        <v>6.9096608653844097E-3</v>
      </c>
      <c r="K298">
        <v>0.65491686170865804</v>
      </c>
      <c r="L298" s="130">
        <v>220340.96919999999</v>
      </c>
      <c r="M298" s="129">
        <v>34194</v>
      </c>
      <c r="N298">
        <v>73</v>
      </c>
      <c r="O298">
        <v>30.637540000000001</v>
      </c>
      <c r="P298">
        <v>0</v>
      </c>
      <c r="Q298">
        <v>15.112685000000001</v>
      </c>
      <c r="R298">
        <v>17479.599999999999</v>
      </c>
      <c r="S298">
        <v>845.90848500000004</v>
      </c>
      <c r="T298">
        <v>1014.63950917567</v>
      </c>
      <c r="U298">
        <v>0.321898783176291</v>
      </c>
      <c r="V298">
        <v>0.12920791071152299</v>
      </c>
      <c r="W298">
        <v>2.3643219514460799E-3</v>
      </c>
      <c r="X298">
        <v>14572.8</v>
      </c>
      <c r="Y298">
        <v>70.92</v>
      </c>
      <c r="Z298">
        <v>57394.007332205299</v>
      </c>
      <c r="AA298">
        <v>13.540540540540499</v>
      </c>
      <c r="AB298">
        <v>11.9276436125212</v>
      </c>
      <c r="AC298">
        <v>13</v>
      </c>
      <c r="AD298">
        <v>65.069883461538495</v>
      </c>
      <c r="AE298">
        <v>0.2152</v>
      </c>
      <c r="AF298">
        <v>0.104732520702097</v>
      </c>
      <c r="AG298">
        <v>0.21924795183940801</v>
      </c>
      <c r="AH298">
        <v>0.327945883309746</v>
      </c>
      <c r="AI298">
        <v>214.70052992789201</v>
      </c>
      <c r="AJ298">
        <v>8.2243308170490597</v>
      </c>
      <c r="AK298">
        <v>0.84945820049885201</v>
      </c>
      <c r="AL298">
        <v>3.5209082850173701</v>
      </c>
      <c r="AM298">
        <v>1.5</v>
      </c>
      <c r="AN298">
        <v>1.2184317865183101</v>
      </c>
      <c r="AO298">
        <v>118</v>
      </c>
      <c r="AP298">
        <v>2.27272727272727E-2</v>
      </c>
      <c r="AQ298">
        <v>3.31</v>
      </c>
      <c r="AR298">
        <v>3.7684895111914098</v>
      </c>
      <c r="AS298">
        <v>76832.100000000006</v>
      </c>
      <c r="AT298">
        <v>0.52633090419677897</v>
      </c>
      <c r="AU298">
        <v>14786129.630000001</v>
      </c>
    </row>
    <row r="299" spans="1:47" ht="15" x14ac:dyDescent="0.25">
      <c r="A299" t="s">
        <v>1253</v>
      </c>
      <c r="B299" t="s">
        <v>710</v>
      </c>
      <c r="C299" t="s">
        <v>99</v>
      </c>
      <c r="D299" t="s">
        <v>975</v>
      </c>
      <c r="E299">
        <v>93.548000000000002</v>
      </c>
      <c r="F299">
        <v>3.84</v>
      </c>
      <c r="G299" s="129">
        <v>121419</v>
      </c>
      <c r="H299">
        <v>0.24320191525323301</v>
      </c>
      <c r="I299">
        <v>843</v>
      </c>
      <c r="J299">
        <v>2.1834563507706099E-3</v>
      </c>
      <c r="K299">
        <v>0.8144835970341</v>
      </c>
      <c r="L299" s="130">
        <v>173932.16699999999</v>
      </c>
      <c r="M299" s="129">
        <v>40844</v>
      </c>
      <c r="N299">
        <v>73</v>
      </c>
      <c r="O299">
        <v>33.482579000000001</v>
      </c>
      <c r="P299">
        <v>1</v>
      </c>
      <c r="Q299">
        <v>49.342056999999997</v>
      </c>
      <c r="R299">
        <v>12132</v>
      </c>
      <c r="S299">
        <v>2739.9141599999998</v>
      </c>
      <c r="T299">
        <v>3259.4902386653998</v>
      </c>
      <c r="U299">
        <v>0.31477011236001601</v>
      </c>
      <c r="V299">
        <v>0.16217818517350899</v>
      </c>
      <c r="W299">
        <v>1.9745556554224301E-3</v>
      </c>
      <c r="X299">
        <v>10198.1</v>
      </c>
      <c r="Y299">
        <v>159.68</v>
      </c>
      <c r="Z299">
        <v>68798.941320140293</v>
      </c>
      <c r="AA299">
        <v>16.177777777777798</v>
      </c>
      <c r="AB299">
        <v>17.158781062124199</v>
      </c>
      <c r="AC299">
        <v>17</v>
      </c>
      <c r="AD299">
        <v>161.171421176471</v>
      </c>
      <c r="AE299">
        <v>0.36699999999999999</v>
      </c>
      <c r="AF299">
        <v>0.105210982913243</v>
      </c>
      <c r="AG299">
        <v>0.19136469932230701</v>
      </c>
      <c r="AH299">
        <v>0.30015896392333002</v>
      </c>
      <c r="AI299">
        <v>165.960673746071</v>
      </c>
      <c r="AJ299">
        <v>6.4846207759534504</v>
      </c>
      <c r="AK299">
        <v>1.1762064840186699</v>
      </c>
      <c r="AL299">
        <v>3.7078075862402602</v>
      </c>
      <c r="AM299">
        <v>1.3</v>
      </c>
      <c r="AN299">
        <v>1.02486839982765</v>
      </c>
      <c r="AO299">
        <v>37</v>
      </c>
      <c r="AP299">
        <v>1.45328719723183E-2</v>
      </c>
      <c r="AQ299">
        <v>37.380000000000003</v>
      </c>
      <c r="AR299">
        <v>2.9008856696041798</v>
      </c>
      <c r="AS299">
        <v>167747.60999999999</v>
      </c>
      <c r="AT299">
        <v>0.50261509733656096</v>
      </c>
      <c r="AU299">
        <v>33240749.109999999</v>
      </c>
    </row>
    <row r="300" spans="1:47" ht="15" x14ac:dyDescent="0.25">
      <c r="A300" t="s">
        <v>1254</v>
      </c>
      <c r="B300" t="s">
        <v>224</v>
      </c>
      <c r="C300" t="s">
        <v>144</v>
      </c>
      <c r="D300" t="s">
        <v>970</v>
      </c>
      <c r="E300">
        <v>99.427999999999997</v>
      </c>
      <c r="F300">
        <v>12.04</v>
      </c>
      <c r="G300" s="129">
        <v>244681</v>
      </c>
      <c r="H300">
        <v>0.28674804201019499</v>
      </c>
      <c r="I300">
        <v>244681</v>
      </c>
      <c r="J300">
        <v>0</v>
      </c>
      <c r="K300">
        <v>0.83710750944593904</v>
      </c>
      <c r="L300" s="130">
        <v>228892.62770000001</v>
      </c>
      <c r="M300" s="129">
        <v>61969</v>
      </c>
      <c r="N300">
        <v>148</v>
      </c>
      <c r="O300">
        <v>56.251500999999998</v>
      </c>
      <c r="P300">
        <v>15.91</v>
      </c>
      <c r="Q300">
        <v>-40.233939999999997</v>
      </c>
      <c r="R300">
        <v>13527.6</v>
      </c>
      <c r="S300">
        <v>4119.7363379999997</v>
      </c>
      <c r="T300">
        <v>4951.1858316286998</v>
      </c>
      <c r="U300">
        <v>0.13640167716966201</v>
      </c>
      <c r="V300">
        <v>0.14256572115610999</v>
      </c>
      <c r="W300">
        <v>2.4846566770749499E-2</v>
      </c>
      <c r="X300">
        <v>11255.9</v>
      </c>
      <c r="Y300">
        <v>243.03</v>
      </c>
      <c r="Z300">
        <v>78806.301032794305</v>
      </c>
      <c r="AA300">
        <v>12.94921875</v>
      </c>
      <c r="AB300">
        <v>16.951554696951</v>
      </c>
      <c r="AC300">
        <v>27.2</v>
      </c>
      <c r="AD300">
        <v>151.460894779412</v>
      </c>
      <c r="AE300" t="s">
        <v>943</v>
      </c>
      <c r="AF300">
        <v>0.114255899561959</v>
      </c>
      <c r="AG300">
        <v>0.131408847232063</v>
      </c>
      <c r="AH300">
        <v>0.24720343646770401</v>
      </c>
      <c r="AI300">
        <v>152.57554086705201</v>
      </c>
      <c r="AJ300">
        <v>5.73108508028528</v>
      </c>
      <c r="AK300">
        <v>1.1354152991467901</v>
      </c>
      <c r="AL300">
        <v>3.1331979680895201</v>
      </c>
      <c r="AM300">
        <v>5</v>
      </c>
      <c r="AN300">
        <v>0.84362500215087999</v>
      </c>
      <c r="AO300">
        <v>16</v>
      </c>
      <c r="AP300">
        <v>0.10532363079279999</v>
      </c>
      <c r="AQ300">
        <v>156.25</v>
      </c>
      <c r="AR300">
        <v>4.3674356600860103</v>
      </c>
      <c r="AS300">
        <v>130763.32</v>
      </c>
      <c r="AT300">
        <v>0.28757908341657601</v>
      </c>
      <c r="AU300">
        <v>55729997.310000002</v>
      </c>
    </row>
    <row r="301" spans="1:47" ht="15" x14ac:dyDescent="0.25">
      <c r="A301" t="s">
        <v>1255</v>
      </c>
      <c r="B301" t="s">
        <v>587</v>
      </c>
      <c r="C301" t="s">
        <v>135</v>
      </c>
      <c r="D301" t="s">
        <v>967</v>
      </c>
      <c r="E301">
        <v>81.936999999999998</v>
      </c>
      <c r="F301">
        <v>-6.87</v>
      </c>
      <c r="G301" s="129">
        <v>19458</v>
      </c>
      <c r="H301">
        <v>0.427455643049998</v>
      </c>
      <c r="I301">
        <v>19458</v>
      </c>
      <c r="J301">
        <v>0</v>
      </c>
      <c r="K301">
        <v>0.82385995125493605</v>
      </c>
      <c r="L301" s="130">
        <v>216932.4552</v>
      </c>
      <c r="M301" s="129">
        <v>38586</v>
      </c>
      <c r="N301">
        <v>15</v>
      </c>
      <c r="O301">
        <v>5.2005749999999997</v>
      </c>
      <c r="P301">
        <v>0</v>
      </c>
      <c r="Q301">
        <v>231.81610599999999</v>
      </c>
      <c r="R301">
        <v>13917</v>
      </c>
      <c r="S301">
        <v>464.84015599999998</v>
      </c>
      <c r="T301">
        <v>550.15085789476097</v>
      </c>
      <c r="U301">
        <v>0.41913407111067202</v>
      </c>
      <c r="V301">
        <v>0.15535906927972001</v>
      </c>
      <c r="W301">
        <v>4.3025542741621497E-3</v>
      </c>
      <c r="X301">
        <v>11758.9</v>
      </c>
      <c r="Y301">
        <v>19.25</v>
      </c>
      <c r="Z301">
        <v>58855.398441558398</v>
      </c>
      <c r="AA301">
        <v>12.380952380952399</v>
      </c>
      <c r="AB301">
        <v>24.1475405714286</v>
      </c>
      <c r="AC301">
        <v>3.17</v>
      </c>
      <c r="AD301">
        <v>146.63727318612001</v>
      </c>
      <c r="AE301">
        <v>0.2024</v>
      </c>
      <c r="AF301">
        <v>0.114828479942785</v>
      </c>
      <c r="AG301">
        <v>0.13657475875261799</v>
      </c>
      <c r="AH301">
        <v>0.25149838779272798</v>
      </c>
      <c r="AI301">
        <v>252.34480817961</v>
      </c>
      <c r="AJ301">
        <v>6.1782669224211402</v>
      </c>
      <c r="AK301">
        <v>1.0004935208866199</v>
      </c>
      <c r="AL301">
        <v>2.38109181585678</v>
      </c>
      <c r="AM301">
        <v>0.5</v>
      </c>
      <c r="AN301">
        <v>0.65719655520280296</v>
      </c>
      <c r="AO301">
        <v>6</v>
      </c>
      <c r="AP301">
        <v>0</v>
      </c>
      <c r="AQ301">
        <v>23.83</v>
      </c>
      <c r="AR301">
        <v>4.4548478033576</v>
      </c>
      <c r="AS301">
        <v>45670.98</v>
      </c>
      <c r="AT301">
        <v>0.47589835734128499</v>
      </c>
      <c r="AU301">
        <v>6469188.9100000001</v>
      </c>
    </row>
    <row r="302" spans="1:47" ht="15" x14ac:dyDescent="0.25">
      <c r="A302" t="s">
        <v>1256</v>
      </c>
      <c r="B302" t="s">
        <v>675</v>
      </c>
      <c r="C302" t="s">
        <v>227</v>
      </c>
      <c r="D302" t="s">
        <v>963</v>
      </c>
      <c r="E302">
        <v>87.024000000000001</v>
      </c>
      <c r="F302">
        <v>0.36</v>
      </c>
      <c r="G302" s="129">
        <v>1446529</v>
      </c>
      <c r="H302">
        <v>1.4571064816894901</v>
      </c>
      <c r="I302">
        <v>1374462</v>
      </c>
      <c r="J302">
        <v>4.9376436236093797E-3</v>
      </c>
      <c r="K302">
        <v>0.556331165858304</v>
      </c>
      <c r="L302" s="130">
        <v>279220.3529</v>
      </c>
      <c r="M302" t="s">
        <v>943</v>
      </c>
      <c r="N302">
        <v>50</v>
      </c>
      <c r="O302">
        <v>21.095772</v>
      </c>
      <c r="P302">
        <v>0</v>
      </c>
      <c r="Q302">
        <v>43.349321000000003</v>
      </c>
      <c r="R302">
        <v>15891</v>
      </c>
      <c r="S302">
        <v>405.88320599999997</v>
      </c>
      <c r="T302">
        <v>458.12246247691598</v>
      </c>
      <c r="U302">
        <v>0</v>
      </c>
      <c r="V302">
        <v>0</v>
      </c>
      <c r="W302">
        <v>0</v>
      </c>
      <c r="X302">
        <v>14078.9</v>
      </c>
      <c r="Y302">
        <v>41.35</v>
      </c>
      <c r="Z302">
        <v>52359.586698911698</v>
      </c>
      <c r="AA302">
        <v>12.938775510204101</v>
      </c>
      <c r="AB302">
        <v>9.8157970012091909</v>
      </c>
      <c r="AC302">
        <v>6.49</v>
      </c>
      <c r="AD302">
        <v>62.539785208012297</v>
      </c>
      <c r="AE302">
        <v>0.44290000000000002</v>
      </c>
      <c r="AF302">
        <v>0.12133621943773799</v>
      </c>
      <c r="AG302">
        <v>0.13646889601406501</v>
      </c>
      <c r="AH302">
        <v>0.26194373356498402</v>
      </c>
      <c r="AI302">
        <v>248.37440551802499</v>
      </c>
      <c r="AJ302">
        <v>5.67699437561377</v>
      </c>
      <c r="AK302">
        <v>1.16787493428297</v>
      </c>
      <c r="AL302">
        <v>3.82732013371557</v>
      </c>
      <c r="AM302">
        <v>0</v>
      </c>
      <c r="AN302">
        <v>0.76228301112978203</v>
      </c>
      <c r="AO302">
        <v>39</v>
      </c>
      <c r="AP302">
        <v>5.60747663551402E-2</v>
      </c>
      <c r="AQ302">
        <v>5.31</v>
      </c>
      <c r="AR302">
        <v>5.0389688656651401</v>
      </c>
      <c r="AS302">
        <v>-10274.92</v>
      </c>
      <c r="AT302">
        <v>0.52615026292946798</v>
      </c>
      <c r="AU302">
        <v>6449878.7199999997</v>
      </c>
    </row>
    <row r="303" spans="1:47" ht="15" x14ac:dyDescent="0.25">
      <c r="A303" t="s">
        <v>1257</v>
      </c>
      <c r="B303" t="s">
        <v>534</v>
      </c>
      <c r="C303" t="s">
        <v>201</v>
      </c>
      <c r="D303" t="s">
        <v>965</v>
      </c>
      <c r="E303">
        <v>93.39</v>
      </c>
      <c r="F303">
        <v>-3.27</v>
      </c>
      <c r="G303" s="129">
        <v>-283999</v>
      </c>
      <c r="H303">
        <v>0.93368137374321203</v>
      </c>
      <c r="I303">
        <v>-613058</v>
      </c>
      <c r="J303">
        <v>0</v>
      </c>
      <c r="K303">
        <v>0.790742712424085</v>
      </c>
      <c r="L303" s="130">
        <v>136795.33489999999</v>
      </c>
      <c r="M303" s="129">
        <v>38823</v>
      </c>
      <c r="N303">
        <v>60</v>
      </c>
      <c r="O303">
        <v>25.238115000000001</v>
      </c>
      <c r="P303">
        <v>0</v>
      </c>
      <c r="Q303">
        <v>54.930965999999998</v>
      </c>
      <c r="R303">
        <v>15088.9</v>
      </c>
      <c r="S303">
        <v>1058.1745350000001</v>
      </c>
      <c r="T303">
        <v>1317.0692960966101</v>
      </c>
      <c r="U303">
        <v>0.42096960403606798</v>
      </c>
      <c r="V303">
        <v>0.19502210001679901</v>
      </c>
      <c r="W303">
        <v>0</v>
      </c>
      <c r="X303">
        <v>12122.9</v>
      </c>
      <c r="Y303">
        <v>83.01</v>
      </c>
      <c r="Z303">
        <v>67054.133477894196</v>
      </c>
      <c r="AA303">
        <v>15.373626373626401</v>
      </c>
      <c r="AB303">
        <v>12.7475549331406</v>
      </c>
      <c r="AC303">
        <v>7</v>
      </c>
      <c r="AD303">
        <v>151.16779071428601</v>
      </c>
      <c r="AE303">
        <v>0.2024</v>
      </c>
      <c r="AF303">
        <v>0.11917554686854701</v>
      </c>
      <c r="AG303">
        <v>0.15042871495565899</v>
      </c>
      <c r="AH303">
        <v>0.271867160421563</v>
      </c>
      <c r="AI303">
        <v>206.58784800562199</v>
      </c>
      <c r="AJ303">
        <v>11.3545061892171</v>
      </c>
      <c r="AK303">
        <v>1.71034816061773</v>
      </c>
      <c r="AL303">
        <v>3.1745866078698701</v>
      </c>
      <c r="AM303">
        <v>0</v>
      </c>
      <c r="AN303">
        <v>1.5586646782921101</v>
      </c>
      <c r="AO303">
        <v>114</v>
      </c>
      <c r="AP303">
        <v>2.60756192959583E-3</v>
      </c>
      <c r="AQ303">
        <v>6.57</v>
      </c>
      <c r="AR303">
        <v>4.4838074513072197</v>
      </c>
      <c r="AS303">
        <v>-33631</v>
      </c>
      <c r="AT303">
        <v>0.50964602398454495</v>
      </c>
      <c r="AU303">
        <v>15966691.99</v>
      </c>
    </row>
    <row r="304" spans="1:47" ht="15" x14ac:dyDescent="0.25">
      <c r="A304" t="s">
        <v>1258</v>
      </c>
      <c r="B304" t="s">
        <v>618</v>
      </c>
      <c r="C304" t="s">
        <v>140</v>
      </c>
      <c r="D304" t="s">
        <v>965</v>
      </c>
      <c r="E304">
        <v>75.739999999999995</v>
      </c>
      <c r="F304">
        <v>-4.92</v>
      </c>
      <c r="G304" s="129">
        <v>966807</v>
      </c>
      <c r="H304">
        <v>0.320328458262083</v>
      </c>
      <c r="I304">
        <v>406062</v>
      </c>
      <c r="J304">
        <v>0</v>
      </c>
      <c r="K304">
        <v>0.81209239788451204</v>
      </c>
      <c r="L304" s="130">
        <v>83564.752699999997</v>
      </c>
      <c r="M304" s="129">
        <v>32501</v>
      </c>
      <c r="N304">
        <v>112</v>
      </c>
      <c r="O304">
        <v>188.495992</v>
      </c>
      <c r="P304">
        <v>43</v>
      </c>
      <c r="Q304">
        <v>664.01645699999995</v>
      </c>
      <c r="R304">
        <v>14210.9</v>
      </c>
      <c r="S304">
        <v>3735.6193159999998</v>
      </c>
      <c r="T304">
        <v>4666.7470048680598</v>
      </c>
      <c r="U304">
        <v>0.57287297633193801</v>
      </c>
      <c r="V304">
        <v>0.13363960772495401</v>
      </c>
      <c r="W304">
        <v>3.6254416348028097E-2</v>
      </c>
      <c r="X304">
        <v>11375.5</v>
      </c>
      <c r="Y304">
        <v>232.48</v>
      </c>
      <c r="Z304">
        <v>77639.257914659305</v>
      </c>
      <c r="AA304">
        <v>13.9885057471264</v>
      </c>
      <c r="AB304">
        <v>16.068562095664099</v>
      </c>
      <c r="AC304">
        <v>22.45</v>
      </c>
      <c r="AD304">
        <v>166.397296926503</v>
      </c>
      <c r="AE304">
        <v>0.37959999999999999</v>
      </c>
      <c r="AF304">
        <v>0.100886556841797</v>
      </c>
      <c r="AG304">
        <v>0.21117419977971</v>
      </c>
      <c r="AH304">
        <v>0.31497484616682497</v>
      </c>
      <c r="AI304">
        <v>110.26926599177099</v>
      </c>
      <c r="AJ304">
        <v>11.8629330167701</v>
      </c>
      <c r="AK304">
        <v>1.7473562598926</v>
      </c>
      <c r="AL304">
        <v>5.7037886600440899</v>
      </c>
      <c r="AM304">
        <v>0.5</v>
      </c>
      <c r="AN304">
        <v>1.5233470968112901</v>
      </c>
      <c r="AO304">
        <v>11</v>
      </c>
      <c r="AP304">
        <v>4.3431053203040202E-3</v>
      </c>
      <c r="AQ304">
        <v>161.82</v>
      </c>
      <c r="AR304">
        <v>3.7506613959081001</v>
      </c>
      <c r="AS304">
        <v>25533.5800000001</v>
      </c>
      <c r="AT304">
        <v>0.53271696322328799</v>
      </c>
      <c r="AU304">
        <v>53086676.799999997</v>
      </c>
    </row>
    <row r="305" spans="1:47" ht="15" x14ac:dyDescent="0.25">
      <c r="A305" t="s">
        <v>1259</v>
      </c>
      <c r="B305" t="s">
        <v>225</v>
      </c>
      <c r="C305" t="s">
        <v>144</v>
      </c>
      <c r="D305" t="s">
        <v>970</v>
      </c>
      <c r="E305">
        <v>105.935</v>
      </c>
      <c r="F305">
        <v>7.7</v>
      </c>
      <c r="G305" s="129">
        <v>-339913</v>
      </c>
      <c r="H305">
        <v>0.56216187420494401</v>
      </c>
      <c r="I305">
        <v>-339913</v>
      </c>
      <c r="J305">
        <v>0</v>
      </c>
      <c r="K305">
        <v>0.66671119979291704</v>
      </c>
      <c r="L305" s="130">
        <v>269967.69790000003</v>
      </c>
      <c r="M305" s="129">
        <v>81067.5</v>
      </c>
      <c r="N305">
        <v>18</v>
      </c>
      <c r="O305">
        <v>11.457682999999999</v>
      </c>
      <c r="P305">
        <v>0</v>
      </c>
      <c r="Q305">
        <v>-9.8873180000000005</v>
      </c>
      <c r="R305">
        <v>13482.7</v>
      </c>
      <c r="S305">
        <v>1740.41002</v>
      </c>
      <c r="T305">
        <v>1927.6442691641</v>
      </c>
      <c r="U305">
        <v>6.3411093783521194E-2</v>
      </c>
      <c r="V305">
        <v>8.19409669912151E-2</v>
      </c>
      <c r="W305">
        <v>2.1701183954342E-2</v>
      </c>
      <c r="X305">
        <v>12173.1</v>
      </c>
      <c r="Y305">
        <v>106.94</v>
      </c>
      <c r="Z305">
        <v>85163.137273237298</v>
      </c>
      <c r="AA305">
        <v>14.230088495575201</v>
      </c>
      <c r="AB305">
        <v>16.274640172059101</v>
      </c>
      <c r="AC305">
        <v>9.3000000000000007</v>
      </c>
      <c r="AD305">
        <v>187.140862365591</v>
      </c>
      <c r="AE305">
        <v>0.31630000000000003</v>
      </c>
      <c r="AF305">
        <v>0.112046128463061</v>
      </c>
      <c r="AG305">
        <v>0.126098827592521</v>
      </c>
      <c r="AH305">
        <v>0.24035492184582899</v>
      </c>
      <c r="AI305">
        <v>153.84305820073399</v>
      </c>
      <c r="AJ305">
        <v>6.7374402240896396</v>
      </c>
      <c r="AK305">
        <v>1.3953356489262401</v>
      </c>
      <c r="AL305">
        <v>1.5185768067226899</v>
      </c>
      <c r="AM305">
        <v>0</v>
      </c>
      <c r="AN305">
        <v>0.92558917966450305</v>
      </c>
      <c r="AO305">
        <v>3</v>
      </c>
      <c r="AP305">
        <v>9.6371882086167801E-2</v>
      </c>
      <c r="AQ305">
        <v>270.67</v>
      </c>
      <c r="AR305" t="s">
        <v>943</v>
      </c>
      <c r="AS305" t="s">
        <v>943</v>
      </c>
      <c r="AT305" t="s">
        <v>943</v>
      </c>
      <c r="AU305">
        <v>23465496.82</v>
      </c>
    </row>
    <row r="306" spans="1:47" ht="15" x14ac:dyDescent="0.25">
      <c r="A306" t="s">
        <v>1260</v>
      </c>
      <c r="B306" t="s">
        <v>424</v>
      </c>
      <c r="C306" t="s">
        <v>197</v>
      </c>
      <c r="D306" t="s">
        <v>965</v>
      </c>
      <c r="E306">
        <v>85.238</v>
      </c>
      <c r="F306">
        <v>-2.6</v>
      </c>
      <c r="G306" s="129">
        <v>-172928</v>
      </c>
      <c r="H306">
        <v>0.40668654680074301</v>
      </c>
      <c r="I306">
        <v>-432571</v>
      </c>
      <c r="J306">
        <v>0</v>
      </c>
      <c r="K306">
        <v>0.71499208695434102</v>
      </c>
      <c r="L306" s="130">
        <v>136103.90609999999</v>
      </c>
      <c r="M306" s="129">
        <v>44321</v>
      </c>
      <c r="N306">
        <v>35</v>
      </c>
      <c r="O306">
        <v>51.891278999999997</v>
      </c>
      <c r="P306">
        <v>0</v>
      </c>
      <c r="Q306">
        <v>113.510605</v>
      </c>
      <c r="R306">
        <v>13691.9</v>
      </c>
      <c r="S306">
        <v>1449.8746570000001</v>
      </c>
      <c r="T306">
        <v>1759.47252345326</v>
      </c>
      <c r="U306">
        <v>0.355912759429659</v>
      </c>
      <c r="V306">
        <v>0.163480702870165</v>
      </c>
      <c r="W306">
        <v>1.38041643140466E-2</v>
      </c>
      <c r="X306">
        <v>11282.7</v>
      </c>
      <c r="Y306">
        <v>98.68</v>
      </c>
      <c r="Z306">
        <v>60506.510843129297</v>
      </c>
      <c r="AA306">
        <v>12.4553571428571</v>
      </c>
      <c r="AB306">
        <v>14.6926900790434</v>
      </c>
      <c r="AC306">
        <v>11</v>
      </c>
      <c r="AD306">
        <v>131.80678700000001</v>
      </c>
      <c r="AE306">
        <v>0.31630000000000003</v>
      </c>
      <c r="AF306">
        <v>0.108725937284726</v>
      </c>
      <c r="AG306">
        <v>0.16429335014945401</v>
      </c>
      <c r="AH306">
        <v>0.27575823840605501</v>
      </c>
      <c r="AI306">
        <v>199.018583162944</v>
      </c>
      <c r="AJ306">
        <v>7.8978243782749704</v>
      </c>
      <c r="AK306">
        <v>1.8716584532424001</v>
      </c>
      <c r="AL306">
        <v>2.4187424796917001</v>
      </c>
      <c r="AM306">
        <v>3.7</v>
      </c>
      <c r="AN306">
        <v>0.96479998252702404</v>
      </c>
      <c r="AO306">
        <v>31</v>
      </c>
      <c r="AP306">
        <v>1.3840830449827E-2</v>
      </c>
      <c r="AQ306">
        <v>27.32</v>
      </c>
      <c r="AR306">
        <v>4.3157850816837797</v>
      </c>
      <c r="AS306">
        <v>172126.23</v>
      </c>
      <c r="AT306">
        <v>0.48744826697725302</v>
      </c>
      <c r="AU306">
        <v>19851526.690000001</v>
      </c>
    </row>
    <row r="307" spans="1:47" ht="15" x14ac:dyDescent="0.25">
      <c r="A307" t="s">
        <v>1260</v>
      </c>
      <c r="B307" t="s">
        <v>551</v>
      </c>
      <c r="C307" t="s">
        <v>268</v>
      </c>
      <c r="D307" t="s">
        <v>975</v>
      </c>
      <c r="E307">
        <v>82.878</v>
      </c>
      <c r="F307">
        <v>2.14</v>
      </c>
      <c r="G307" s="129">
        <v>-735248</v>
      </c>
      <c r="H307">
        <v>0.115414391680603</v>
      </c>
      <c r="I307">
        <v>164752</v>
      </c>
      <c r="J307">
        <v>0</v>
      </c>
      <c r="K307">
        <v>0.74195534537933605</v>
      </c>
      <c r="L307" s="130">
        <v>177063.77309999999</v>
      </c>
      <c r="M307" s="129">
        <v>39661</v>
      </c>
      <c r="N307">
        <v>0</v>
      </c>
      <c r="O307">
        <v>51.650095999999998</v>
      </c>
      <c r="P307">
        <v>0.52</v>
      </c>
      <c r="Q307">
        <v>141.71939</v>
      </c>
      <c r="R307">
        <v>12527.7</v>
      </c>
      <c r="S307">
        <v>2748.0563440000001</v>
      </c>
      <c r="T307">
        <v>3413.0863915935101</v>
      </c>
      <c r="U307">
        <v>0.35835436313019098</v>
      </c>
      <c r="V307">
        <v>0.154213860252641</v>
      </c>
      <c r="W307">
        <v>1.6690123221141599E-2</v>
      </c>
      <c r="X307">
        <v>10086.700000000001</v>
      </c>
      <c r="Y307">
        <v>147.72999999999999</v>
      </c>
      <c r="Z307">
        <v>74215.642997360002</v>
      </c>
      <c r="AA307">
        <v>15.3831168831169</v>
      </c>
      <c r="AB307">
        <v>18.601884139985099</v>
      </c>
      <c r="AC307">
        <v>21.53</v>
      </c>
      <c r="AD307">
        <v>127.638473943335</v>
      </c>
      <c r="AE307">
        <v>0.43020000000000003</v>
      </c>
      <c r="AF307">
        <v>0.11176880414608401</v>
      </c>
      <c r="AG307">
        <v>0.14825058218685599</v>
      </c>
      <c r="AH307">
        <v>0.26316588101444999</v>
      </c>
      <c r="AI307">
        <v>156.03573810857799</v>
      </c>
      <c r="AJ307">
        <v>5.3590420830466803</v>
      </c>
      <c r="AK307">
        <v>1.3865504961578401</v>
      </c>
      <c r="AL307">
        <v>2.3377758369384001</v>
      </c>
      <c r="AM307">
        <v>1.5</v>
      </c>
      <c r="AN307" t="s">
        <v>943</v>
      </c>
      <c r="AO307">
        <v>45</v>
      </c>
      <c r="AP307">
        <v>2.4038461538461502E-2</v>
      </c>
      <c r="AQ307" t="s">
        <v>943</v>
      </c>
      <c r="AR307">
        <v>3.36183554681095</v>
      </c>
      <c r="AS307">
        <v>255328.32</v>
      </c>
      <c r="AT307">
        <v>0.37326583852443601</v>
      </c>
      <c r="AU307">
        <v>34426741.579999998</v>
      </c>
    </row>
    <row r="308" spans="1:47" ht="15" x14ac:dyDescent="0.25">
      <c r="A308" t="s">
        <v>1260</v>
      </c>
      <c r="B308" t="s">
        <v>676</v>
      </c>
      <c r="C308" t="s">
        <v>227</v>
      </c>
      <c r="D308" t="s">
        <v>963</v>
      </c>
      <c r="E308">
        <v>81.906999999999996</v>
      </c>
      <c r="F308">
        <v>-0.51</v>
      </c>
      <c r="G308" s="129">
        <v>-3120178</v>
      </c>
      <c r="H308">
        <v>5.6897298031650702E-2</v>
      </c>
      <c r="I308">
        <v>-3120178</v>
      </c>
      <c r="J308">
        <v>0</v>
      </c>
      <c r="K308">
        <v>0.92237816283784502</v>
      </c>
      <c r="L308" s="130">
        <v>126963.1061</v>
      </c>
      <c r="M308" t="s">
        <v>943</v>
      </c>
      <c r="N308">
        <v>101</v>
      </c>
      <c r="O308">
        <v>236.05417</v>
      </c>
      <c r="P308">
        <v>1</v>
      </c>
      <c r="Q308">
        <v>-82.641850000000005</v>
      </c>
      <c r="R308">
        <v>15411.9</v>
      </c>
      <c r="S308">
        <v>2728.8588749999999</v>
      </c>
      <c r="T308">
        <v>3603.89011025227</v>
      </c>
      <c r="U308">
        <v>0</v>
      </c>
      <c r="V308">
        <v>0</v>
      </c>
      <c r="W308">
        <v>0</v>
      </c>
      <c r="X308">
        <v>11669.9</v>
      </c>
      <c r="Y308">
        <v>219.2</v>
      </c>
      <c r="Z308">
        <v>59749.611313868598</v>
      </c>
      <c r="AA308">
        <v>14.161016949152501</v>
      </c>
      <c r="AB308">
        <v>12.4491736998175</v>
      </c>
      <c r="AC308">
        <v>23.2</v>
      </c>
      <c r="AD308">
        <v>117.62322737069</v>
      </c>
      <c r="AE308">
        <v>0.41760000000000003</v>
      </c>
      <c r="AF308">
        <v>0.142191023739869</v>
      </c>
      <c r="AG308">
        <v>0.235344599898515</v>
      </c>
      <c r="AH308">
        <v>0.38993273684937801</v>
      </c>
      <c r="AI308">
        <v>223.55021932015401</v>
      </c>
      <c r="AJ308">
        <v>7.9417356160364001</v>
      </c>
      <c r="AK308">
        <v>0.87844591393636795</v>
      </c>
      <c r="AL308">
        <v>3.1104524479662699</v>
      </c>
      <c r="AM308">
        <v>0.5</v>
      </c>
      <c r="AN308">
        <v>1.2064660934823701</v>
      </c>
      <c r="AO308">
        <v>49</v>
      </c>
      <c r="AP308">
        <v>3.2729805013927603E-2</v>
      </c>
      <c r="AQ308">
        <v>28.45</v>
      </c>
      <c r="AR308">
        <v>3.8833393061167598</v>
      </c>
      <c r="AS308">
        <v>96439.5600000001</v>
      </c>
      <c r="AT308">
        <v>0.57138861345070102</v>
      </c>
      <c r="AU308">
        <v>42056857.43</v>
      </c>
    </row>
    <row r="309" spans="1:47" ht="15" x14ac:dyDescent="0.25">
      <c r="A309" t="s">
        <v>1261</v>
      </c>
      <c r="B309" t="s">
        <v>582</v>
      </c>
      <c r="C309" t="s">
        <v>222</v>
      </c>
      <c r="D309" t="s">
        <v>963</v>
      </c>
      <c r="E309">
        <v>87.959000000000003</v>
      </c>
      <c r="F309">
        <v>0.05</v>
      </c>
      <c r="G309" s="129">
        <v>1467307</v>
      </c>
      <c r="H309">
        <v>0.301342755513687</v>
      </c>
      <c r="I309">
        <v>1467307</v>
      </c>
      <c r="J309">
        <v>0</v>
      </c>
      <c r="K309">
        <v>0.73076313948653804</v>
      </c>
      <c r="L309" s="130">
        <v>253166.92660000001</v>
      </c>
      <c r="M309" s="129">
        <v>42292</v>
      </c>
      <c r="N309">
        <v>125</v>
      </c>
      <c r="O309">
        <v>37.473365999999999</v>
      </c>
      <c r="P309">
        <v>6</v>
      </c>
      <c r="Q309">
        <v>-80.435321999999999</v>
      </c>
      <c r="R309">
        <v>15792.8</v>
      </c>
      <c r="S309">
        <v>1065.1433030000001</v>
      </c>
      <c r="T309">
        <v>1330.8329668318599</v>
      </c>
      <c r="U309">
        <v>0.36506400585236598</v>
      </c>
      <c r="V309">
        <v>0.187090033274142</v>
      </c>
      <c r="W309">
        <v>1.3976202974821701E-2</v>
      </c>
      <c r="X309">
        <v>12639.9</v>
      </c>
      <c r="Y309">
        <v>80.069999999999993</v>
      </c>
      <c r="Z309">
        <v>60185.013613088602</v>
      </c>
      <c r="AA309">
        <v>9.8780487804878092</v>
      </c>
      <c r="AB309">
        <v>13.302651467465999</v>
      </c>
      <c r="AC309">
        <v>11.2</v>
      </c>
      <c r="AD309">
        <v>95.102080624999999</v>
      </c>
      <c r="AE309">
        <v>0.2152</v>
      </c>
      <c r="AF309">
        <v>0.110503935063213</v>
      </c>
      <c r="AG309">
        <v>0.19947501959731301</v>
      </c>
      <c r="AH309">
        <v>0.31119187975368801</v>
      </c>
      <c r="AI309">
        <v>154.648674536144</v>
      </c>
      <c r="AJ309">
        <v>6.5927186853080597</v>
      </c>
      <c r="AK309">
        <v>1.11144120736024</v>
      </c>
      <c r="AL309">
        <v>3.7026983481359599</v>
      </c>
      <c r="AM309">
        <v>2.5</v>
      </c>
      <c r="AN309">
        <v>1.6053301057151099</v>
      </c>
      <c r="AO309">
        <v>248</v>
      </c>
      <c r="AP309">
        <v>0</v>
      </c>
      <c r="AQ309">
        <v>3.17</v>
      </c>
      <c r="AR309">
        <v>4.5416530168811597</v>
      </c>
      <c r="AS309">
        <v>19372.89</v>
      </c>
      <c r="AT309">
        <v>0.48872401454803199</v>
      </c>
      <c r="AU309">
        <v>16821640.539999999</v>
      </c>
    </row>
    <row r="310" spans="1:47" ht="15" x14ac:dyDescent="0.25">
      <c r="A310" t="s">
        <v>1262</v>
      </c>
      <c r="B310" t="s">
        <v>94</v>
      </c>
      <c r="C310" t="s">
        <v>95</v>
      </c>
      <c r="D310" t="s">
        <v>963</v>
      </c>
      <c r="E310">
        <v>77.441000000000003</v>
      </c>
      <c r="F310">
        <v>-0.91</v>
      </c>
      <c r="G310" s="129">
        <v>1503150</v>
      </c>
      <c r="H310">
        <v>0.89522288137696804</v>
      </c>
      <c r="I310">
        <v>1532673</v>
      </c>
      <c r="J310">
        <v>0</v>
      </c>
      <c r="K310">
        <v>0.64763626241529604</v>
      </c>
      <c r="L310" s="130">
        <v>123085.8232</v>
      </c>
      <c r="M310" s="129">
        <v>30994</v>
      </c>
      <c r="N310" t="s">
        <v>943</v>
      </c>
      <c r="O310">
        <v>13.200125999999999</v>
      </c>
      <c r="P310">
        <v>6</v>
      </c>
      <c r="Q310">
        <v>12.296638</v>
      </c>
      <c r="R310">
        <v>15747.5</v>
      </c>
      <c r="S310">
        <v>670.04005099999995</v>
      </c>
      <c r="T310">
        <v>954.00523022089305</v>
      </c>
      <c r="U310">
        <v>0.89245533921076003</v>
      </c>
      <c r="V310">
        <v>0.234085435289897</v>
      </c>
      <c r="W310">
        <v>0</v>
      </c>
      <c r="X310">
        <v>11060.1</v>
      </c>
      <c r="Y310">
        <v>52</v>
      </c>
      <c r="Z310">
        <v>66954.201923076893</v>
      </c>
      <c r="AA310">
        <v>15.711538461538501</v>
      </c>
      <c r="AB310">
        <v>12.8853855961538</v>
      </c>
      <c r="AC310">
        <v>7</v>
      </c>
      <c r="AD310">
        <v>95.720007285714303</v>
      </c>
      <c r="AE310">
        <v>0.2152</v>
      </c>
      <c r="AF310">
        <v>0.11256916672256501</v>
      </c>
      <c r="AG310">
        <v>0.21000525827626099</v>
      </c>
      <c r="AH310">
        <v>0.32537784212370102</v>
      </c>
      <c r="AI310">
        <v>288.59170390099598</v>
      </c>
      <c r="AJ310">
        <v>4.8565326734516603</v>
      </c>
      <c r="AK310">
        <v>1.08101490422407</v>
      </c>
      <c r="AL310">
        <v>2.8663597906582301</v>
      </c>
      <c r="AM310">
        <v>0</v>
      </c>
      <c r="AN310">
        <v>2.26628521757323</v>
      </c>
      <c r="AO310">
        <v>115</v>
      </c>
      <c r="AP310">
        <v>1.5384615384615399E-2</v>
      </c>
      <c r="AQ310">
        <v>2.74</v>
      </c>
      <c r="AR310">
        <v>3.2247407622103301</v>
      </c>
      <c r="AS310">
        <v>66432.759999999995</v>
      </c>
      <c r="AT310">
        <v>0.82374014518258798</v>
      </c>
      <c r="AU310">
        <v>10551436.369999999</v>
      </c>
    </row>
    <row r="311" spans="1:47" ht="15" x14ac:dyDescent="0.25">
      <c r="A311" t="s">
        <v>1262</v>
      </c>
      <c r="B311" t="s">
        <v>722</v>
      </c>
      <c r="C311" t="s">
        <v>97</v>
      </c>
      <c r="D311" t="s">
        <v>965</v>
      </c>
      <c r="E311">
        <v>94.271000000000001</v>
      </c>
      <c r="F311">
        <v>-5.01</v>
      </c>
      <c r="G311" s="129">
        <v>-946009</v>
      </c>
      <c r="H311">
        <v>0.34295173844708798</v>
      </c>
      <c r="I311">
        <v>468873</v>
      </c>
      <c r="J311">
        <v>0</v>
      </c>
      <c r="K311">
        <v>0.84421309856642102</v>
      </c>
      <c r="L311" s="130">
        <v>214942.8009</v>
      </c>
      <c r="M311" s="129">
        <v>46201</v>
      </c>
      <c r="N311">
        <v>56</v>
      </c>
      <c r="O311">
        <v>20.419993999999999</v>
      </c>
      <c r="P311">
        <v>0</v>
      </c>
      <c r="Q311">
        <v>78.075744999999998</v>
      </c>
      <c r="R311">
        <v>13732.9</v>
      </c>
      <c r="S311">
        <v>1250.454704</v>
      </c>
      <c r="T311">
        <v>1492.1684864036499</v>
      </c>
      <c r="U311">
        <v>0.27576138095762598</v>
      </c>
      <c r="V311">
        <v>0.165425178007887</v>
      </c>
      <c r="W311">
        <v>6.2547087671238003E-4</v>
      </c>
      <c r="X311">
        <v>11508.4</v>
      </c>
      <c r="Y311">
        <v>150.03</v>
      </c>
      <c r="Z311">
        <v>72881.258081716995</v>
      </c>
      <c r="AA311">
        <v>14.7643312101911</v>
      </c>
      <c r="AB311">
        <v>8.3346977537825797</v>
      </c>
      <c r="AC311">
        <v>10.5</v>
      </c>
      <c r="AD311">
        <v>119.090924190476</v>
      </c>
      <c r="AE311">
        <v>0.37959999999999999</v>
      </c>
      <c r="AF311">
        <v>0.11049921899161499</v>
      </c>
      <c r="AG311">
        <v>0.17818663811639601</v>
      </c>
      <c r="AH311">
        <v>0.29307890118163399</v>
      </c>
      <c r="AI311">
        <v>156.49347343332499</v>
      </c>
      <c r="AJ311">
        <v>8.8601982237030406</v>
      </c>
      <c r="AK311">
        <v>1.2502107436327199</v>
      </c>
      <c r="AL311">
        <v>4.5096559318915803</v>
      </c>
      <c r="AM311">
        <v>1.5</v>
      </c>
      <c r="AN311">
        <v>1.0129487553265499</v>
      </c>
      <c r="AO311">
        <v>14</v>
      </c>
      <c r="AP311">
        <v>4.2892156862745098E-2</v>
      </c>
      <c r="AQ311">
        <v>55.14</v>
      </c>
      <c r="AR311">
        <v>4.6759428251691304</v>
      </c>
      <c r="AS311">
        <v>27499.35</v>
      </c>
      <c r="AT311">
        <v>0.38152343803552702</v>
      </c>
      <c r="AU311">
        <v>17172404.940000001</v>
      </c>
    </row>
    <row r="312" spans="1:47" ht="15" x14ac:dyDescent="0.25">
      <c r="A312" t="s">
        <v>1263</v>
      </c>
      <c r="B312" t="s">
        <v>226</v>
      </c>
      <c r="C312" t="s">
        <v>227</v>
      </c>
      <c r="D312" t="s">
        <v>963</v>
      </c>
      <c r="E312">
        <v>62.942</v>
      </c>
      <c r="F312">
        <v>1.32</v>
      </c>
      <c r="G312" s="129">
        <v>-4994632</v>
      </c>
      <c r="H312">
        <v>0.14647954159649401</v>
      </c>
      <c r="I312">
        <v>-4717511</v>
      </c>
      <c r="J312">
        <v>6.0605196805875797E-3</v>
      </c>
      <c r="K312">
        <v>0.87349255053751096</v>
      </c>
      <c r="L312" s="130">
        <v>86897.011499999993</v>
      </c>
      <c r="M312" t="s">
        <v>943</v>
      </c>
      <c r="N312">
        <v>175</v>
      </c>
      <c r="O312">
        <v>1155.2420090000001</v>
      </c>
      <c r="P312">
        <v>237.046131</v>
      </c>
      <c r="Q312">
        <v>-369.87167199999999</v>
      </c>
      <c r="R312">
        <v>21041.7</v>
      </c>
      <c r="S312">
        <v>3152.2933010000002</v>
      </c>
      <c r="T312">
        <v>4984.6268030382998</v>
      </c>
      <c r="U312">
        <v>0</v>
      </c>
      <c r="V312">
        <v>0</v>
      </c>
      <c r="W312">
        <v>0</v>
      </c>
      <c r="X312">
        <v>13306.8</v>
      </c>
      <c r="Y312">
        <v>271.27999999999997</v>
      </c>
      <c r="Z312">
        <v>57608.356679445598</v>
      </c>
      <c r="AA312">
        <v>16.947368421052602</v>
      </c>
      <c r="AB312">
        <v>11.6200726223828</v>
      </c>
      <c r="AC312">
        <v>34.28</v>
      </c>
      <c r="AD312">
        <v>91.957214148191397</v>
      </c>
      <c r="AE312">
        <v>0.4556</v>
      </c>
      <c r="AF312">
        <v>0.10741105873585199</v>
      </c>
      <c r="AG312">
        <v>0.23674711059710801</v>
      </c>
      <c r="AH312">
        <v>0.34874314147903102</v>
      </c>
      <c r="AI312">
        <v>303.63291375722099</v>
      </c>
      <c r="AJ312">
        <v>5.9396751990304404</v>
      </c>
      <c r="AK312">
        <v>0.95255889420565398</v>
      </c>
      <c r="AL312">
        <v>2.7889258102263002</v>
      </c>
      <c r="AM312">
        <v>3.5</v>
      </c>
      <c r="AN312">
        <v>0.961609460567872</v>
      </c>
      <c r="AO312">
        <v>19</v>
      </c>
      <c r="AP312">
        <v>0.190690690690691</v>
      </c>
      <c r="AQ312">
        <v>93.68</v>
      </c>
      <c r="AR312">
        <v>3.60874656846027</v>
      </c>
      <c r="AS312">
        <v>238333.29</v>
      </c>
      <c r="AT312">
        <v>0.68429369937123297</v>
      </c>
      <c r="AU312">
        <v>66329484.939999998</v>
      </c>
    </row>
    <row r="313" spans="1:47" ht="15" x14ac:dyDescent="0.25">
      <c r="A313" t="s">
        <v>1264</v>
      </c>
      <c r="B313" t="s">
        <v>228</v>
      </c>
      <c r="C313" t="s">
        <v>108</v>
      </c>
      <c r="D313" t="s">
        <v>975</v>
      </c>
      <c r="E313">
        <v>58.134</v>
      </c>
      <c r="F313">
        <v>4.7</v>
      </c>
      <c r="G313" s="129">
        <v>839755</v>
      </c>
      <c r="H313">
        <v>0.223545113444854</v>
      </c>
      <c r="I313">
        <v>839755</v>
      </c>
      <c r="J313">
        <v>2.8196218832398602E-3</v>
      </c>
      <c r="K313">
        <v>0.67117166579518805</v>
      </c>
      <c r="L313" s="130">
        <v>81801.547900000005</v>
      </c>
      <c r="M313" s="129">
        <v>29437</v>
      </c>
      <c r="N313">
        <v>33</v>
      </c>
      <c r="O313">
        <v>514.24583800000005</v>
      </c>
      <c r="P313">
        <v>288.37676299999998</v>
      </c>
      <c r="Q313">
        <v>-159.632057</v>
      </c>
      <c r="R313">
        <v>17766.400000000001</v>
      </c>
      <c r="S313">
        <v>3078.8163399999999</v>
      </c>
      <c r="T313">
        <v>4513.6645653081896</v>
      </c>
      <c r="U313">
        <v>0.99732569497795998</v>
      </c>
      <c r="V313">
        <v>0.18753489920740099</v>
      </c>
      <c r="W313">
        <v>4.3930431394293597E-3</v>
      </c>
      <c r="X313">
        <v>12118.7</v>
      </c>
      <c r="Y313">
        <v>180.31</v>
      </c>
      <c r="Z313">
        <v>74915.967278575801</v>
      </c>
      <c r="AA313">
        <v>13.685279187817301</v>
      </c>
      <c r="AB313">
        <v>17.075128057234799</v>
      </c>
      <c r="AC313">
        <v>46</v>
      </c>
      <c r="AD313">
        <v>66.930790000000002</v>
      </c>
      <c r="AE313">
        <v>0.55679999999999996</v>
      </c>
      <c r="AF313">
        <v>0.112811404992155</v>
      </c>
      <c r="AG313">
        <v>0.14626496407685799</v>
      </c>
      <c r="AH313">
        <v>0.26697766766824399</v>
      </c>
      <c r="AI313">
        <v>173.11847838250699</v>
      </c>
      <c r="AJ313">
        <v>9.0630247467166996</v>
      </c>
      <c r="AK313">
        <v>1.6834977673546001</v>
      </c>
      <c r="AL313">
        <v>3.3346921575985</v>
      </c>
      <c r="AM313">
        <v>1.5</v>
      </c>
      <c r="AN313">
        <v>0.82559916839004499</v>
      </c>
      <c r="AO313">
        <v>5</v>
      </c>
      <c r="AP313">
        <v>0.13376383763837599</v>
      </c>
      <c r="AQ313">
        <v>172</v>
      </c>
      <c r="AR313">
        <v>3.1228726636604498</v>
      </c>
      <c r="AS313">
        <v>416055.09</v>
      </c>
      <c r="AT313">
        <v>0.67566911481024305</v>
      </c>
      <c r="AU313">
        <v>54699547.649999999</v>
      </c>
    </row>
    <row r="314" spans="1:47" ht="15" x14ac:dyDescent="0.25">
      <c r="A314" t="s">
        <v>1265</v>
      </c>
      <c r="B314" t="s">
        <v>402</v>
      </c>
      <c r="C314" t="s">
        <v>101</v>
      </c>
      <c r="D314" t="s">
        <v>963</v>
      </c>
      <c r="E314">
        <v>80.108000000000004</v>
      </c>
      <c r="F314">
        <v>-0.95</v>
      </c>
      <c r="G314" s="129">
        <v>-208379</v>
      </c>
      <c r="H314">
        <v>0.10755833598613899</v>
      </c>
      <c r="I314">
        <v>-208379</v>
      </c>
      <c r="J314">
        <v>0</v>
      </c>
      <c r="K314">
        <v>0.85263727677013901</v>
      </c>
      <c r="L314" s="130">
        <v>172490.97380000001</v>
      </c>
      <c r="M314" s="129">
        <v>39273</v>
      </c>
      <c r="N314">
        <v>63</v>
      </c>
      <c r="O314">
        <v>15.726978000000001</v>
      </c>
      <c r="P314">
        <v>1</v>
      </c>
      <c r="Q314">
        <v>-25.076692999999999</v>
      </c>
      <c r="R314">
        <v>12992.7</v>
      </c>
      <c r="S314">
        <v>825.11805500000003</v>
      </c>
      <c r="T314">
        <v>969.10402881441701</v>
      </c>
      <c r="U314">
        <v>0.33979099754398201</v>
      </c>
      <c r="V314">
        <v>0.12956677332675701</v>
      </c>
      <c r="W314">
        <v>0</v>
      </c>
      <c r="X314">
        <v>11062.3</v>
      </c>
      <c r="Y314">
        <v>63.43</v>
      </c>
      <c r="Z314">
        <v>45777.600346838997</v>
      </c>
      <c r="AA314">
        <v>12.723684210526301</v>
      </c>
      <c r="AB314">
        <v>13.008325003941399</v>
      </c>
      <c r="AC314">
        <v>9.34</v>
      </c>
      <c r="AD314">
        <v>88.342404175588896</v>
      </c>
      <c r="AE314">
        <v>0.36699999999999999</v>
      </c>
      <c r="AF314">
        <v>0.12327412271282</v>
      </c>
      <c r="AG314">
        <v>0.21876517410124699</v>
      </c>
      <c r="AH314">
        <v>0.34638711519049098</v>
      </c>
      <c r="AI314">
        <v>217.95426595046499</v>
      </c>
      <c r="AJ314">
        <v>3.8004103137267999</v>
      </c>
      <c r="AK314">
        <v>0.93219903468677401</v>
      </c>
      <c r="AL314">
        <v>2.4944314883395098</v>
      </c>
      <c r="AM314">
        <v>4</v>
      </c>
      <c r="AN314" t="s">
        <v>943</v>
      </c>
      <c r="AO314">
        <v>101</v>
      </c>
      <c r="AP314">
        <v>0</v>
      </c>
      <c r="AQ314" t="s">
        <v>943</v>
      </c>
      <c r="AR314">
        <v>4.3282015153529203</v>
      </c>
      <c r="AS314">
        <v>39333.14</v>
      </c>
      <c r="AT314">
        <v>0.443343966229307</v>
      </c>
      <c r="AU314">
        <v>10720540.359999999</v>
      </c>
    </row>
    <row r="315" spans="1:47" ht="15" x14ac:dyDescent="0.25">
      <c r="A315" t="s">
        <v>1266</v>
      </c>
      <c r="B315" t="s">
        <v>740</v>
      </c>
      <c r="C315" t="s">
        <v>191</v>
      </c>
      <c r="D315" t="s">
        <v>963</v>
      </c>
      <c r="E315">
        <v>98.356999999999999</v>
      </c>
      <c r="F315">
        <v>-0.79</v>
      </c>
      <c r="G315" s="129">
        <v>-464876</v>
      </c>
      <c r="H315">
        <v>0.20825507766854401</v>
      </c>
      <c r="I315">
        <v>-464876</v>
      </c>
      <c r="J315">
        <v>0</v>
      </c>
      <c r="K315">
        <v>0.74046335483516201</v>
      </c>
      <c r="L315" s="130">
        <v>170199.75279999999</v>
      </c>
      <c r="M315" s="129">
        <v>36591</v>
      </c>
      <c r="N315">
        <v>29</v>
      </c>
      <c r="O315">
        <v>26.797552</v>
      </c>
      <c r="P315">
        <v>0</v>
      </c>
      <c r="Q315">
        <v>35.031350000000003</v>
      </c>
      <c r="R315">
        <v>15219.9</v>
      </c>
      <c r="S315">
        <v>603.95807300000001</v>
      </c>
      <c r="T315">
        <v>729.24857053045798</v>
      </c>
      <c r="U315">
        <v>0.34545053262331299</v>
      </c>
      <c r="V315">
        <v>0.140003751551807</v>
      </c>
      <c r="W315">
        <v>0</v>
      </c>
      <c r="X315">
        <v>12605</v>
      </c>
      <c r="Y315">
        <v>51.69</v>
      </c>
      <c r="Z315">
        <v>68396.612691042799</v>
      </c>
      <c r="AA315">
        <v>13</v>
      </c>
      <c r="AB315">
        <v>11.684234339330599</v>
      </c>
      <c r="AC315">
        <v>4.1100000000000003</v>
      </c>
      <c r="AD315">
        <v>146.948436253041</v>
      </c>
      <c r="AE315">
        <v>0.2024</v>
      </c>
      <c r="AF315">
        <v>0.120211469219819</v>
      </c>
      <c r="AG315">
        <v>0.14636091513779401</v>
      </c>
      <c r="AH315">
        <v>0.26657238435761299</v>
      </c>
      <c r="AI315">
        <v>218.384364571612</v>
      </c>
      <c r="AJ315">
        <v>6.9025983547518903</v>
      </c>
      <c r="AK315">
        <v>1.9751983774972499</v>
      </c>
      <c r="AL315">
        <v>2.06493218090147</v>
      </c>
      <c r="AM315">
        <v>5.5</v>
      </c>
      <c r="AN315">
        <v>2.2299487075124702</v>
      </c>
      <c r="AO315">
        <v>78</v>
      </c>
      <c r="AP315">
        <v>8.2644628099173608E-3</v>
      </c>
      <c r="AQ315">
        <v>4.62</v>
      </c>
      <c r="AR315">
        <v>2.91596480304956</v>
      </c>
      <c r="AS315">
        <v>28275.98</v>
      </c>
      <c r="AT315">
        <v>0.51466964808480797</v>
      </c>
      <c r="AU315">
        <v>9192176.2599999998</v>
      </c>
    </row>
    <row r="316" spans="1:47" ht="15" x14ac:dyDescent="0.25">
      <c r="A316" t="s">
        <v>1267</v>
      </c>
      <c r="B316" t="s">
        <v>475</v>
      </c>
      <c r="C316" t="s">
        <v>203</v>
      </c>
      <c r="D316" t="s">
        <v>963</v>
      </c>
      <c r="E316">
        <v>82.027000000000001</v>
      </c>
      <c r="F316">
        <v>0.59</v>
      </c>
      <c r="G316" s="129">
        <v>414544</v>
      </c>
      <c r="H316">
        <v>6.1270743231969897E-2</v>
      </c>
      <c r="I316">
        <v>1358991</v>
      </c>
      <c r="J316">
        <v>1.16030989245014E-2</v>
      </c>
      <c r="K316">
        <v>0.69751583862459199</v>
      </c>
      <c r="L316" s="130">
        <v>356765.5232</v>
      </c>
      <c r="M316" s="129">
        <v>38461</v>
      </c>
      <c r="N316">
        <v>32</v>
      </c>
      <c r="O316">
        <v>47.229680000000002</v>
      </c>
      <c r="P316">
        <v>0</v>
      </c>
      <c r="Q316">
        <v>61.563313000000001</v>
      </c>
      <c r="R316">
        <v>15842</v>
      </c>
      <c r="S316">
        <v>1043.9111270000001</v>
      </c>
      <c r="T316">
        <v>1265.2732586828799</v>
      </c>
      <c r="U316">
        <v>0.29164576478357601</v>
      </c>
      <c r="V316">
        <v>0.208597639557491</v>
      </c>
      <c r="W316">
        <v>9.5793595272215197E-4</v>
      </c>
      <c r="X316">
        <v>13070.4</v>
      </c>
      <c r="Y316">
        <v>73.180000000000007</v>
      </c>
      <c r="Z316">
        <v>65463.412407761702</v>
      </c>
      <c r="AA316">
        <v>15.8125</v>
      </c>
      <c r="AB316">
        <v>14.264978505056</v>
      </c>
      <c r="AC316">
        <v>12.25</v>
      </c>
      <c r="AD316">
        <v>85.217234857142898</v>
      </c>
      <c r="AE316">
        <v>0.31630000000000003</v>
      </c>
      <c r="AF316">
        <v>0.112635916514715</v>
      </c>
      <c r="AG316">
        <v>0.164578403454856</v>
      </c>
      <c r="AH316">
        <v>0.280392926109375</v>
      </c>
      <c r="AI316">
        <v>142.60792528174699</v>
      </c>
      <c r="AJ316">
        <v>8.9845129307449394</v>
      </c>
      <c r="AK316">
        <v>1.2591479142876301</v>
      </c>
      <c r="AL316">
        <v>6.0183267280177297</v>
      </c>
      <c r="AM316">
        <v>1.5</v>
      </c>
      <c r="AN316">
        <v>1.0097349686317401</v>
      </c>
      <c r="AO316">
        <v>75</v>
      </c>
      <c r="AP316">
        <v>4.2704626334519602E-2</v>
      </c>
      <c r="AQ316">
        <v>7.29</v>
      </c>
      <c r="AR316">
        <v>5.2247604415118696</v>
      </c>
      <c r="AS316">
        <v>-775.59999999997694</v>
      </c>
      <c r="AT316">
        <v>0.51771116378228299</v>
      </c>
      <c r="AU316">
        <v>16537617.130000001</v>
      </c>
    </row>
    <row r="317" spans="1:47" ht="15" x14ac:dyDescent="0.25">
      <c r="A317" t="s">
        <v>1268</v>
      </c>
      <c r="B317" t="s">
        <v>229</v>
      </c>
      <c r="C317" t="s">
        <v>144</v>
      </c>
      <c r="D317" t="s">
        <v>970</v>
      </c>
      <c r="E317">
        <v>107.904</v>
      </c>
      <c r="F317">
        <v>7.67</v>
      </c>
      <c r="G317" s="129">
        <v>-630019</v>
      </c>
      <c r="H317">
        <v>0.58192951551306904</v>
      </c>
      <c r="I317">
        <v>-630019</v>
      </c>
      <c r="J317">
        <v>1.01067238471518E-2</v>
      </c>
      <c r="K317">
        <v>0.71660039169630996</v>
      </c>
      <c r="L317" s="130">
        <v>277225.78940000001</v>
      </c>
      <c r="M317" s="129">
        <v>68725</v>
      </c>
      <c r="N317">
        <v>15</v>
      </c>
      <c r="O317">
        <v>8.0655090000000005</v>
      </c>
      <c r="P317">
        <v>1</v>
      </c>
      <c r="Q317">
        <v>-9.7897719999999993</v>
      </c>
      <c r="R317">
        <v>17802</v>
      </c>
      <c r="S317">
        <v>1510.4530890000001</v>
      </c>
      <c r="T317">
        <v>1676.7876126844001</v>
      </c>
      <c r="U317">
        <v>6.7622196110454599E-2</v>
      </c>
      <c r="V317">
        <v>8.9706762816253199E-2</v>
      </c>
      <c r="W317">
        <v>7.1269979044016503E-3</v>
      </c>
      <c r="X317">
        <v>16036.1</v>
      </c>
      <c r="Y317">
        <v>113.62</v>
      </c>
      <c r="Z317">
        <v>77575.811564865304</v>
      </c>
      <c r="AA317">
        <v>15.6240601503759</v>
      </c>
      <c r="AB317">
        <v>13.2939015050167</v>
      </c>
      <c r="AC317">
        <v>11.8</v>
      </c>
      <c r="AD317">
        <v>128.00449906779701</v>
      </c>
      <c r="AE317">
        <v>0.2024</v>
      </c>
      <c r="AF317">
        <v>0.127612485734518</v>
      </c>
      <c r="AG317">
        <v>0.102217041414165</v>
      </c>
      <c r="AH317">
        <v>0.23132557954010299</v>
      </c>
      <c r="AI317">
        <v>216.18877300995101</v>
      </c>
      <c r="AJ317">
        <v>9.9262235295198504</v>
      </c>
      <c r="AK317">
        <v>1.3166759354816999</v>
      </c>
      <c r="AL317">
        <v>1.95894084393173</v>
      </c>
      <c r="AM317">
        <v>5.75</v>
      </c>
      <c r="AN317">
        <v>0.60857719287021295</v>
      </c>
      <c r="AO317">
        <v>4</v>
      </c>
      <c r="AP317">
        <v>5.7213930348258703E-2</v>
      </c>
      <c r="AQ317">
        <v>98</v>
      </c>
      <c r="AR317">
        <v>10.2312416116884</v>
      </c>
      <c r="AS317">
        <v>-27779.91</v>
      </c>
      <c r="AT317">
        <v>0.12989847681099101</v>
      </c>
      <c r="AU317">
        <v>26889055.510000002</v>
      </c>
    </row>
    <row r="318" spans="1:47" ht="15" x14ac:dyDescent="0.25">
      <c r="A318" t="s">
        <v>1269</v>
      </c>
      <c r="B318" t="s">
        <v>230</v>
      </c>
      <c r="C318" t="s">
        <v>118</v>
      </c>
      <c r="D318" t="s">
        <v>965</v>
      </c>
      <c r="E318">
        <v>74.334000000000003</v>
      </c>
      <c r="F318">
        <v>-6.85</v>
      </c>
      <c r="G318" s="129">
        <v>4567567</v>
      </c>
      <c r="H318">
        <v>0.49114720314119398</v>
      </c>
      <c r="I318">
        <v>4567567</v>
      </c>
      <c r="J318">
        <v>0</v>
      </c>
      <c r="K318">
        <v>0.64648456503972496</v>
      </c>
      <c r="L318" s="130">
        <v>232008.71520000001</v>
      </c>
      <c r="M318" s="129">
        <v>35218.5</v>
      </c>
      <c r="N318">
        <v>80</v>
      </c>
      <c r="O318">
        <v>88.912170000000003</v>
      </c>
      <c r="P318">
        <v>2</v>
      </c>
      <c r="Q318">
        <v>-87.133215000000007</v>
      </c>
      <c r="R318">
        <v>13753.4</v>
      </c>
      <c r="S318">
        <v>2108.094552</v>
      </c>
      <c r="T318">
        <v>2631.7351688835802</v>
      </c>
      <c r="U318">
        <v>0.51799246931059395</v>
      </c>
      <c r="V318">
        <v>0.16115062346431999</v>
      </c>
      <c r="W318">
        <v>5.9235921823195701E-3</v>
      </c>
      <c r="X318">
        <v>11016.8</v>
      </c>
      <c r="Y318">
        <v>133</v>
      </c>
      <c r="Z318">
        <v>57194.884210526303</v>
      </c>
      <c r="AA318">
        <v>16.646616541353399</v>
      </c>
      <c r="AB318">
        <v>15.8503349774436</v>
      </c>
      <c r="AC318">
        <v>21</v>
      </c>
      <c r="AD318">
        <v>100.385454857143</v>
      </c>
      <c r="AE318">
        <v>0.40500000000000003</v>
      </c>
      <c r="AF318">
        <v>0.134554497852825</v>
      </c>
      <c r="AG318">
        <v>0.17541510448730699</v>
      </c>
      <c r="AH318">
        <v>0.31453354659091198</v>
      </c>
      <c r="AI318">
        <v>190.57921269178399</v>
      </c>
      <c r="AJ318">
        <v>11.2228004101962</v>
      </c>
      <c r="AK318">
        <v>0.90700994875037</v>
      </c>
      <c r="AL318">
        <v>4.1351174211405404</v>
      </c>
      <c r="AM318">
        <v>2.95</v>
      </c>
      <c r="AN318">
        <v>1.4569576928364001</v>
      </c>
      <c r="AO318">
        <v>71</v>
      </c>
      <c r="AP318">
        <v>2.57028112449799E-2</v>
      </c>
      <c r="AQ318">
        <v>16.440000000000001</v>
      </c>
      <c r="AR318">
        <v>3.2606723090555101</v>
      </c>
      <c r="AS318">
        <v>571281.96</v>
      </c>
      <c r="AT318">
        <v>0.45434131193772198</v>
      </c>
      <c r="AU318">
        <v>28993405.800000001</v>
      </c>
    </row>
    <row r="319" spans="1:47" ht="15" x14ac:dyDescent="0.25">
      <c r="A319" t="s">
        <v>1270</v>
      </c>
      <c r="B319" t="s">
        <v>231</v>
      </c>
      <c r="C319" t="s">
        <v>232</v>
      </c>
      <c r="D319" t="s">
        <v>965</v>
      </c>
      <c r="E319">
        <v>60.969000000000001</v>
      </c>
      <c r="F319">
        <v>-4.37</v>
      </c>
      <c r="G319" s="129">
        <v>3875692</v>
      </c>
      <c r="H319">
        <v>0.36403841519478902</v>
      </c>
      <c r="I319">
        <v>3647327</v>
      </c>
      <c r="J319">
        <v>3.58997184986362E-3</v>
      </c>
      <c r="K319">
        <v>0.75008443680112002</v>
      </c>
      <c r="L319" s="130">
        <v>74603.650299999994</v>
      </c>
      <c r="M319" s="129">
        <v>30639</v>
      </c>
      <c r="N319">
        <v>51</v>
      </c>
      <c r="O319">
        <v>661.85082999999997</v>
      </c>
      <c r="P319">
        <v>66.045023</v>
      </c>
      <c r="Q319">
        <v>-469.779447</v>
      </c>
      <c r="R319">
        <v>16194.8</v>
      </c>
      <c r="S319">
        <v>4160.6945429999996</v>
      </c>
      <c r="T319">
        <v>6075.5542623286701</v>
      </c>
      <c r="U319">
        <v>0.99970765313641097</v>
      </c>
      <c r="V319">
        <v>0.206579112000917</v>
      </c>
      <c r="W319">
        <v>2.6325561482103702E-2</v>
      </c>
      <c r="X319">
        <v>11090.6</v>
      </c>
      <c r="Y319">
        <v>344.78</v>
      </c>
      <c r="Z319">
        <v>62525.389233714297</v>
      </c>
      <c r="AA319">
        <v>9.5635838150289008</v>
      </c>
      <c r="AB319">
        <v>12.067679514472999</v>
      </c>
      <c r="AC319">
        <v>58</v>
      </c>
      <c r="AD319">
        <v>71.736112810344807</v>
      </c>
      <c r="AE319">
        <v>0.36699999999999999</v>
      </c>
      <c r="AF319">
        <v>0.118458105298129</v>
      </c>
      <c r="AG319">
        <v>0.16180957193596399</v>
      </c>
      <c r="AH319">
        <v>0.28323269390626798</v>
      </c>
      <c r="AI319">
        <v>204.32646309743799</v>
      </c>
      <c r="AJ319">
        <v>7.2484769920248402</v>
      </c>
      <c r="AK319">
        <v>1.1051266497282799</v>
      </c>
      <c r="AL319">
        <v>2.33648915472746</v>
      </c>
      <c r="AM319">
        <v>0.5</v>
      </c>
      <c r="AN319">
        <v>1.1535233988461699</v>
      </c>
      <c r="AO319">
        <v>9</v>
      </c>
      <c r="AP319">
        <v>0.115384615384615</v>
      </c>
      <c r="AQ319">
        <v>158</v>
      </c>
      <c r="AR319">
        <v>3.4769767278756198</v>
      </c>
      <c r="AS319">
        <v>-21275.370000000101</v>
      </c>
      <c r="AT319">
        <v>0.63366824282635204</v>
      </c>
      <c r="AU319">
        <v>67381599.260000005</v>
      </c>
    </row>
    <row r="320" spans="1:47" ht="15" x14ac:dyDescent="0.25">
      <c r="A320" t="s">
        <v>1271</v>
      </c>
      <c r="B320" t="s">
        <v>606</v>
      </c>
      <c r="C320" t="s">
        <v>138</v>
      </c>
      <c r="D320" t="s">
        <v>975</v>
      </c>
      <c r="E320">
        <v>107.75700000000001</v>
      </c>
      <c r="F320">
        <v>3.4</v>
      </c>
      <c r="G320" s="129">
        <v>480244</v>
      </c>
      <c r="H320">
        <v>0.71734825849237205</v>
      </c>
      <c r="I320">
        <v>362128</v>
      </c>
      <c r="J320">
        <v>0</v>
      </c>
      <c r="K320">
        <v>0.73186944808546806</v>
      </c>
      <c r="L320" s="130">
        <v>156329.4417</v>
      </c>
      <c r="M320" s="129">
        <v>50882.5</v>
      </c>
      <c r="N320" t="s">
        <v>943</v>
      </c>
      <c r="O320">
        <v>1.493873</v>
      </c>
      <c r="P320">
        <v>0</v>
      </c>
      <c r="Q320">
        <v>61.531571</v>
      </c>
      <c r="R320">
        <v>10654.1</v>
      </c>
      <c r="S320">
        <v>907.18780400000003</v>
      </c>
      <c r="T320">
        <v>1000.15543912286</v>
      </c>
      <c r="U320">
        <v>3.3069227637015301E-2</v>
      </c>
      <c r="V320">
        <v>0.10130206732805699</v>
      </c>
      <c r="W320">
        <v>2.2046151758010201E-3</v>
      </c>
      <c r="X320">
        <v>9663.7999999999993</v>
      </c>
      <c r="Y320">
        <v>59.45</v>
      </c>
      <c r="Z320">
        <v>64927.185029436499</v>
      </c>
      <c r="AA320">
        <v>15.5</v>
      </c>
      <c r="AB320">
        <v>15.259677106812401</v>
      </c>
      <c r="AC320">
        <v>8.5</v>
      </c>
      <c r="AD320">
        <v>106.727976941176</v>
      </c>
      <c r="AE320">
        <v>0.1898</v>
      </c>
      <c r="AF320">
        <v>0.12024427433476401</v>
      </c>
      <c r="AG320">
        <v>0.15327987605407201</v>
      </c>
      <c r="AH320">
        <v>0.27683064714076</v>
      </c>
      <c r="AI320">
        <v>167.86160410066501</v>
      </c>
      <c r="AJ320">
        <v>3.92554339974521</v>
      </c>
      <c r="AK320">
        <v>0.93532104910626301</v>
      </c>
      <c r="AL320">
        <v>2.6965343244769602</v>
      </c>
      <c r="AM320">
        <v>2.2999999999999998</v>
      </c>
      <c r="AN320">
        <v>1.3566956186702701</v>
      </c>
      <c r="AO320">
        <v>53</v>
      </c>
      <c r="AP320">
        <v>0</v>
      </c>
      <c r="AQ320">
        <v>10.91</v>
      </c>
      <c r="AR320">
        <v>3.2142498457832702</v>
      </c>
      <c r="AS320">
        <v>47801.68</v>
      </c>
      <c r="AT320">
        <v>0.83390793810882302</v>
      </c>
      <c r="AU320">
        <v>9665307.25</v>
      </c>
    </row>
    <row r="321" spans="1:47" ht="15" x14ac:dyDescent="0.25">
      <c r="A321" t="s">
        <v>1272</v>
      </c>
      <c r="B321" t="s">
        <v>711</v>
      </c>
      <c r="C321" t="s">
        <v>99</v>
      </c>
      <c r="D321" t="s">
        <v>975</v>
      </c>
      <c r="E321">
        <v>88.626999999999995</v>
      </c>
      <c r="F321">
        <v>4.0199999999999996</v>
      </c>
      <c r="G321" s="129">
        <v>-576716</v>
      </c>
      <c r="H321">
        <v>0.30251292178397798</v>
      </c>
      <c r="I321">
        <v>-576716</v>
      </c>
      <c r="J321">
        <v>0</v>
      </c>
      <c r="K321">
        <v>0.75391971514318001</v>
      </c>
      <c r="L321" s="130">
        <v>290551.19099999999</v>
      </c>
      <c r="M321" s="129">
        <v>38353</v>
      </c>
      <c r="N321">
        <v>184</v>
      </c>
      <c r="O321">
        <v>34.277765000000002</v>
      </c>
      <c r="P321">
        <v>0</v>
      </c>
      <c r="Q321">
        <v>146.70257699999999</v>
      </c>
      <c r="R321">
        <v>14437.8</v>
      </c>
      <c r="S321">
        <v>1856.4881379999999</v>
      </c>
      <c r="T321">
        <v>2184.75396397638</v>
      </c>
      <c r="U321">
        <v>0.38401646280812402</v>
      </c>
      <c r="V321">
        <v>0.125349848047346</v>
      </c>
      <c r="W321">
        <v>8.3399724905756402E-3</v>
      </c>
      <c r="X321">
        <v>12268.5</v>
      </c>
      <c r="Y321">
        <v>127.29</v>
      </c>
      <c r="Z321">
        <v>60735.552360750997</v>
      </c>
      <c r="AA321">
        <v>14.875912408759101</v>
      </c>
      <c r="AB321">
        <v>14.5847131589284</v>
      </c>
      <c r="AC321">
        <v>14.21</v>
      </c>
      <c r="AD321">
        <v>130.64659662209701</v>
      </c>
      <c r="AE321">
        <v>0.25309999999999999</v>
      </c>
      <c r="AF321">
        <v>9.8898262826572006E-2</v>
      </c>
      <c r="AG321">
        <v>0.201312360769066</v>
      </c>
      <c r="AH321">
        <v>0.31556049706369599</v>
      </c>
      <c r="AI321">
        <v>198.65464930861799</v>
      </c>
      <c r="AJ321">
        <v>7.8166739967462</v>
      </c>
      <c r="AK321">
        <v>1.2682218004338399</v>
      </c>
      <c r="AL321">
        <v>3.0402845173535802</v>
      </c>
      <c r="AM321">
        <v>2</v>
      </c>
      <c r="AN321">
        <v>0.84393577361043803</v>
      </c>
      <c r="AO321">
        <v>91</v>
      </c>
      <c r="AP321">
        <v>2.1193092621664099E-2</v>
      </c>
      <c r="AQ321">
        <v>13.26</v>
      </c>
      <c r="AR321">
        <v>3.5285299063770701</v>
      </c>
      <c r="AS321">
        <v>-18751.429999999898</v>
      </c>
      <c r="AT321">
        <v>0.48700673261302702</v>
      </c>
      <c r="AU321">
        <v>26803610.219999999</v>
      </c>
    </row>
    <row r="322" spans="1:47" ht="15" x14ac:dyDescent="0.25">
      <c r="A322" t="s">
        <v>1273</v>
      </c>
      <c r="B322" t="s">
        <v>233</v>
      </c>
      <c r="C322" t="s">
        <v>112</v>
      </c>
      <c r="D322" t="s">
        <v>965</v>
      </c>
      <c r="E322">
        <v>76.097999999999999</v>
      </c>
      <c r="F322">
        <v>-2.1</v>
      </c>
      <c r="G322" s="129">
        <v>-422124</v>
      </c>
      <c r="H322">
        <v>0.34488928726587198</v>
      </c>
      <c r="I322">
        <v>-609416</v>
      </c>
      <c r="J322">
        <v>1.38512991546397E-2</v>
      </c>
      <c r="K322">
        <v>0.65286834633210999</v>
      </c>
      <c r="L322" s="130">
        <v>201889.4621</v>
      </c>
      <c r="M322" s="129">
        <v>33361.5</v>
      </c>
      <c r="N322">
        <v>40</v>
      </c>
      <c r="O322">
        <v>35.037073999999997</v>
      </c>
      <c r="P322">
        <v>0</v>
      </c>
      <c r="Q322">
        <v>16.230363000000001</v>
      </c>
      <c r="R322">
        <v>15188.8</v>
      </c>
      <c r="S322">
        <v>1301.9387340000001</v>
      </c>
      <c r="T322">
        <v>1719.15126643088</v>
      </c>
      <c r="U322">
        <v>0.60746184159538197</v>
      </c>
      <c r="V322">
        <v>0.19893848553398999</v>
      </c>
      <c r="W322">
        <v>3.1221822454819098E-4</v>
      </c>
      <c r="X322">
        <v>11502.7</v>
      </c>
      <c r="Y322">
        <v>87.33</v>
      </c>
      <c r="Z322">
        <v>68843.679949616402</v>
      </c>
      <c r="AA322">
        <v>11.8522727272727</v>
      </c>
      <c r="AB322">
        <v>14.9082644452078</v>
      </c>
      <c r="AC322">
        <v>15</v>
      </c>
      <c r="AD322">
        <v>86.795915600000001</v>
      </c>
      <c r="AE322">
        <v>0.44290000000000002</v>
      </c>
      <c r="AF322">
        <v>9.4212858746589398E-2</v>
      </c>
      <c r="AG322">
        <v>0.22029696056117201</v>
      </c>
      <c r="AH322">
        <v>0.31772799813777097</v>
      </c>
      <c r="AI322">
        <v>278.10217988337399</v>
      </c>
      <c r="AJ322">
        <v>4.5785695662741102</v>
      </c>
      <c r="AK322">
        <v>0.818846141099008</v>
      </c>
      <c r="AL322">
        <v>2.56828608674518</v>
      </c>
      <c r="AM322">
        <v>2</v>
      </c>
      <c r="AN322" t="s">
        <v>943</v>
      </c>
      <c r="AO322">
        <v>26</v>
      </c>
      <c r="AP322">
        <v>3.6616161616161602E-2</v>
      </c>
      <c r="AQ322" t="s">
        <v>943</v>
      </c>
      <c r="AR322">
        <v>4.5831911550810904</v>
      </c>
      <c r="AS322">
        <v>-56348.88</v>
      </c>
      <c r="AT322">
        <v>0.31331479432477399</v>
      </c>
      <c r="AU322">
        <v>19774859.629999999</v>
      </c>
    </row>
    <row r="323" spans="1:47" ht="15" x14ac:dyDescent="0.25">
      <c r="A323" t="s">
        <v>1274</v>
      </c>
      <c r="B323" t="s">
        <v>369</v>
      </c>
      <c r="C323" t="s">
        <v>370</v>
      </c>
      <c r="D323" t="s">
        <v>965</v>
      </c>
      <c r="E323">
        <v>91.915000000000006</v>
      </c>
      <c r="F323">
        <v>-2.99</v>
      </c>
      <c r="G323" s="129">
        <v>-3104020</v>
      </c>
      <c r="H323">
        <v>0.46164167009020901</v>
      </c>
      <c r="I323">
        <v>-3324051</v>
      </c>
      <c r="J323">
        <v>0</v>
      </c>
      <c r="K323">
        <v>0.93718807661674997</v>
      </c>
      <c r="L323" s="130">
        <v>168995.33170000001</v>
      </c>
      <c r="M323" s="129">
        <v>50728</v>
      </c>
      <c r="N323">
        <v>300</v>
      </c>
      <c r="O323">
        <v>85.098839999999996</v>
      </c>
      <c r="P323">
        <v>2.2400000000000002</v>
      </c>
      <c r="Q323">
        <v>-132.25413499999999</v>
      </c>
      <c r="R323">
        <v>13034.9</v>
      </c>
      <c r="S323">
        <v>5285.203544</v>
      </c>
      <c r="T323">
        <v>6643.7952386004299</v>
      </c>
      <c r="U323">
        <v>0.193574545328807</v>
      </c>
      <c r="V323">
        <v>0.17687205501503001</v>
      </c>
      <c r="W323">
        <v>1.7530874871448499E-2</v>
      </c>
      <c r="X323">
        <v>10369.4</v>
      </c>
      <c r="Y323">
        <v>307.51</v>
      </c>
      <c r="Z323">
        <v>76323.919742447397</v>
      </c>
      <c r="AA323">
        <v>13.867283950617299</v>
      </c>
      <c r="AB323">
        <v>17.187094871711501</v>
      </c>
      <c r="AC323">
        <v>33</v>
      </c>
      <c r="AD323">
        <v>160.15768315151499</v>
      </c>
      <c r="AE323">
        <v>0.3417</v>
      </c>
      <c r="AF323">
        <v>0.12549502335542001</v>
      </c>
      <c r="AG323">
        <v>0.15273194400550799</v>
      </c>
      <c r="AH323">
        <v>0.28662187918066001</v>
      </c>
      <c r="AI323">
        <v>247.118770190547</v>
      </c>
      <c r="AJ323">
        <v>5.8086441110106399</v>
      </c>
      <c r="AK323">
        <v>0.73693563070364398</v>
      </c>
      <c r="AL323">
        <v>1.86578812210344</v>
      </c>
      <c r="AM323">
        <v>7</v>
      </c>
      <c r="AN323">
        <v>1.4408973316459699</v>
      </c>
      <c r="AO323">
        <v>140</v>
      </c>
      <c r="AP323">
        <v>1.4871382636655901E-2</v>
      </c>
      <c r="AQ323">
        <v>17.059999999999999</v>
      </c>
      <c r="AR323">
        <v>4.3212366788646897</v>
      </c>
      <c r="AS323">
        <v>399418.26</v>
      </c>
      <c r="AT323">
        <v>0.376964352791127</v>
      </c>
      <c r="AU323">
        <v>68892089.269999996</v>
      </c>
    </row>
    <row r="324" spans="1:47" ht="15" x14ac:dyDescent="0.25">
      <c r="A324" t="s">
        <v>1275</v>
      </c>
      <c r="B324" t="s">
        <v>759</v>
      </c>
      <c r="C324" t="s">
        <v>182</v>
      </c>
      <c r="D324" t="s">
        <v>975</v>
      </c>
      <c r="E324">
        <v>100.86799999999999</v>
      </c>
      <c r="F324">
        <v>12.64</v>
      </c>
      <c r="G324" s="129">
        <v>12825969</v>
      </c>
      <c r="H324">
        <v>0.31851347858284401</v>
      </c>
      <c r="I324">
        <v>12775593</v>
      </c>
      <c r="J324">
        <v>0</v>
      </c>
      <c r="K324">
        <v>0.72655895951123395</v>
      </c>
      <c r="L324" s="130">
        <v>254436.7285</v>
      </c>
      <c r="M324" s="129">
        <v>66770</v>
      </c>
      <c r="N324">
        <v>138</v>
      </c>
      <c r="O324">
        <v>78.875816</v>
      </c>
      <c r="P324">
        <v>1</v>
      </c>
      <c r="Q324">
        <v>80.866028999999997</v>
      </c>
      <c r="R324">
        <v>13848.3</v>
      </c>
      <c r="S324">
        <v>9886.9286530000008</v>
      </c>
      <c r="T324">
        <v>11718.830563605799</v>
      </c>
      <c r="U324">
        <v>0.102122994353118</v>
      </c>
      <c r="V324">
        <v>9.8208017280004903E-2</v>
      </c>
      <c r="W324">
        <v>9.8879773821707595E-2</v>
      </c>
      <c r="X324">
        <v>11683.5</v>
      </c>
      <c r="Y324">
        <v>560.41999999999996</v>
      </c>
      <c r="Z324">
        <v>90764.095339209904</v>
      </c>
      <c r="AA324">
        <v>16.514480408858599</v>
      </c>
      <c r="AB324">
        <v>17.6419982388209</v>
      </c>
      <c r="AC324">
        <v>61</v>
      </c>
      <c r="AD324">
        <v>162.080797590164</v>
      </c>
      <c r="AE324" t="s">
        <v>943</v>
      </c>
      <c r="AF324">
        <v>0.10616871870168799</v>
      </c>
      <c r="AG324">
        <v>0.16882184246807699</v>
      </c>
      <c r="AH324">
        <v>0.28253089936161002</v>
      </c>
      <c r="AI324">
        <v>158.175714105661</v>
      </c>
      <c r="AJ324">
        <v>7.9208851235906801</v>
      </c>
      <c r="AK324">
        <v>1.27402498414192</v>
      </c>
      <c r="AL324">
        <v>2.93412338094166</v>
      </c>
      <c r="AM324">
        <v>0.43</v>
      </c>
      <c r="AN324">
        <v>0.85390272598998196</v>
      </c>
      <c r="AO324">
        <v>25</v>
      </c>
      <c r="AP324">
        <v>4.7956904480357401E-2</v>
      </c>
      <c r="AQ324">
        <v>301.16000000000003</v>
      </c>
      <c r="AR324">
        <v>5.2419395104097601</v>
      </c>
      <c r="AS324">
        <v>704913.45</v>
      </c>
      <c r="AT324">
        <v>0.38669631622443201</v>
      </c>
      <c r="AU324">
        <v>136917278.77000001</v>
      </c>
    </row>
    <row r="325" spans="1:47" ht="15" x14ac:dyDescent="0.25">
      <c r="A325" t="s">
        <v>1276</v>
      </c>
      <c r="B325" t="s">
        <v>234</v>
      </c>
      <c r="C325" t="s">
        <v>99</v>
      </c>
      <c r="D325" t="s">
        <v>967</v>
      </c>
      <c r="E325">
        <v>75.518000000000001</v>
      </c>
      <c r="F325">
        <v>-11.06</v>
      </c>
      <c r="G325" s="129">
        <v>6729315</v>
      </c>
      <c r="H325">
        <v>0.30386399824735499</v>
      </c>
      <c r="I325">
        <v>6729315</v>
      </c>
      <c r="J325">
        <v>0</v>
      </c>
      <c r="K325">
        <v>0.69563529203262697</v>
      </c>
      <c r="L325" s="130">
        <v>136663.98439999999</v>
      </c>
      <c r="M325" s="129">
        <v>32047.5</v>
      </c>
      <c r="N325">
        <v>139</v>
      </c>
      <c r="O325">
        <v>139.02866700000001</v>
      </c>
      <c r="P325">
        <v>28.845662000000001</v>
      </c>
      <c r="Q325">
        <v>-27.920266000000002</v>
      </c>
      <c r="R325">
        <v>14330.3</v>
      </c>
      <c r="S325">
        <v>3998.2831070000002</v>
      </c>
      <c r="T325">
        <v>5550.5805856555498</v>
      </c>
      <c r="U325">
        <v>1</v>
      </c>
      <c r="V325">
        <v>0.154954693157</v>
      </c>
      <c r="W325">
        <v>3.8214141648074101E-2</v>
      </c>
      <c r="X325">
        <v>10322.6</v>
      </c>
      <c r="Y325">
        <v>255</v>
      </c>
      <c r="Z325">
        <v>70636.3882352941</v>
      </c>
      <c r="AA325">
        <v>15.563176895306899</v>
      </c>
      <c r="AB325">
        <v>15.679541596078399</v>
      </c>
      <c r="AC325">
        <v>28</v>
      </c>
      <c r="AD325">
        <v>142.79582525000001</v>
      </c>
      <c r="AE325">
        <v>0.29110000000000003</v>
      </c>
      <c r="AF325">
        <v>0.103910327727803</v>
      </c>
      <c r="AG325">
        <v>0.19202915961547801</v>
      </c>
      <c r="AH325">
        <v>0.29840954835031103</v>
      </c>
      <c r="AI325">
        <v>163.95662399501001</v>
      </c>
      <c r="AJ325">
        <v>13.755076890221099</v>
      </c>
      <c r="AK325">
        <v>1.4716327940873599</v>
      </c>
      <c r="AL325">
        <v>3.1245834992258401</v>
      </c>
      <c r="AM325">
        <v>4.5999999999999996</v>
      </c>
      <c r="AN325">
        <v>1.1946559090034901</v>
      </c>
      <c r="AO325">
        <v>13</v>
      </c>
      <c r="AP325">
        <v>3.6761487964989098E-2</v>
      </c>
      <c r="AQ325">
        <v>170.46</v>
      </c>
      <c r="AR325">
        <v>3.0671294937535998</v>
      </c>
      <c r="AS325">
        <v>230689.23</v>
      </c>
      <c r="AT325">
        <v>0.66392386044602203</v>
      </c>
      <c r="AU325">
        <v>57296440.100000001</v>
      </c>
    </row>
    <row r="326" spans="1:47" ht="15" x14ac:dyDescent="0.25">
      <c r="A326" t="s">
        <v>1277</v>
      </c>
      <c r="B326" t="s">
        <v>734</v>
      </c>
      <c r="C326" t="s">
        <v>191</v>
      </c>
      <c r="D326" t="s">
        <v>965</v>
      </c>
      <c r="E326">
        <v>86.066999999999993</v>
      </c>
      <c r="F326">
        <v>-2.11</v>
      </c>
      <c r="G326" s="129">
        <v>287387</v>
      </c>
      <c r="H326">
        <v>0.66875245818370099</v>
      </c>
      <c r="I326">
        <v>178698</v>
      </c>
      <c r="J326">
        <v>1.34091930745046E-2</v>
      </c>
      <c r="K326">
        <v>0.65235885715841802</v>
      </c>
      <c r="L326" s="130">
        <v>258783.70749999999</v>
      </c>
      <c r="M326" s="129">
        <v>39796</v>
      </c>
      <c r="N326">
        <v>16</v>
      </c>
      <c r="O326">
        <v>20.473696</v>
      </c>
      <c r="P326">
        <v>0</v>
      </c>
      <c r="Q326">
        <v>-14.174871</v>
      </c>
      <c r="R326">
        <v>17000</v>
      </c>
      <c r="S326">
        <v>614.37926200000004</v>
      </c>
      <c r="T326">
        <v>730.26377087607796</v>
      </c>
      <c r="U326">
        <v>0.44556170094165698</v>
      </c>
      <c r="V326">
        <v>0.144673271865742</v>
      </c>
      <c r="W326">
        <v>0</v>
      </c>
      <c r="X326">
        <v>14302.3</v>
      </c>
      <c r="Y326">
        <v>45.1</v>
      </c>
      <c r="Z326">
        <v>58702.9483370288</v>
      </c>
      <c r="AA326">
        <v>12.4181818181818</v>
      </c>
      <c r="AB326">
        <v>13.6226000443459</v>
      </c>
      <c r="AC326">
        <v>3.61</v>
      </c>
      <c r="AD326">
        <v>170.188161218837</v>
      </c>
      <c r="AE326">
        <v>0.5948</v>
      </c>
      <c r="AF326">
        <v>0.107608786946783</v>
      </c>
      <c r="AG326">
        <v>0.15598673727614301</v>
      </c>
      <c r="AH326">
        <v>0.27371167109545602</v>
      </c>
      <c r="AI326">
        <v>181.27890521148501</v>
      </c>
      <c r="AJ326">
        <v>16.631174062168899</v>
      </c>
      <c r="AK326">
        <v>0.99610420744518502</v>
      </c>
      <c r="AL326">
        <v>5.1659241833821197</v>
      </c>
      <c r="AM326">
        <v>2</v>
      </c>
      <c r="AN326">
        <v>1.3327081915839001</v>
      </c>
      <c r="AO326">
        <v>49</v>
      </c>
      <c r="AP326">
        <v>4.9608355091383803E-2</v>
      </c>
      <c r="AQ326">
        <v>7.43</v>
      </c>
      <c r="AR326">
        <v>3.82585118600332</v>
      </c>
      <c r="AS326">
        <v>47578.239999999998</v>
      </c>
      <c r="AT326">
        <v>0.43754189519936398</v>
      </c>
      <c r="AU326">
        <v>10444439.66</v>
      </c>
    </row>
    <row r="327" spans="1:47" ht="15" x14ac:dyDescent="0.25">
      <c r="A327" t="s">
        <v>1278</v>
      </c>
      <c r="B327" t="s">
        <v>235</v>
      </c>
      <c r="C327" t="s">
        <v>236</v>
      </c>
      <c r="D327" t="s">
        <v>963</v>
      </c>
      <c r="E327">
        <v>89.721999999999994</v>
      </c>
      <c r="F327">
        <v>1.96</v>
      </c>
      <c r="G327" s="129">
        <v>1355788</v>
      </c>
      <c r="H327">
        <v>0.34077175030412299</v>
      </c>
      <c r="I327">
        <v>1355788</v>
      </c>
      <c r="J327">
        <v>0</v>
      </c>
      <c r="K327">
        <v>0.78385221251189197</v>
      </c>
      <c r="L327" s="130">
        <v>219289.1201</v>
      </c>
      <c r="M327" s="129">
        <v>42388.5</v>
      </c>
      <c r="N327">
        <v>34</v>
      </c>
      <c r="O327">
        <v>83.636745000000005</v>
      </c>
      <c r="P327">
        <v>0</v>
      </c>
      <c r="Q327">
        <v>34.859878000000002</v>
      </c>
      <c r="R327">
        <v>16836.7</v>
      </c>
      <c r="S327">
        <v>2111.7331049999998</v>
      </c>
      <c r="T327">
        <v>2592.8790831983902</v>
      </c>
      <c r="U327">
        <v>0.30791567005338999</v>
      </c>
      <c r="V327">
        <v>0.151223421294994</v>
      </c>
      <c r="W327">
        <v>5.0606518289156603E-3</v>
      </c>
      <c r="X327">
        <v>13712.4</v>
      </c>
      <c r="Y327">
        <v>159.31</v>
      </c>
      <c r="Z327">
        <v>77573.284100182005</v>
      </c>
      <c r="AA327">
        <v>16.011111111111099</v>
      </c>
      <c r="AB327">
        <v>13.2554962337581</v>
      </c>
      <c r="AC327">
        <v>19.8</v>
      </c>
      <c r="AD327">
        <v>106.653187121212</v>
      </c>
      <c r="AE327">
        <v>0.3417</v>
      </c>
      <c r="AF327">
        <v>0.11332264214789101</v>
      </c>
      <c r="AG327">
        <v>0.12111350116551001</v>
      </c>
      <c r="AH327">
        <v>0.25256173540964699</v>
      </c>
      <c r="AI327">
        <v>194.621658876726</v>
      </c>
      <c r="AJ327">
        <v>8.5485975293742609</v>
      </c>
      <c r="AK327">
        <v>1.4897008679064401</v>
      </c>
      <c r="AL327">
        <v>3.2931403030251398</v>
      </c>
      <c r="AM327">
        <v>2.65</v>
      </c>
      <c r="AN327">
        <v>0.87914893174240405</v>
      </c>
      <c r="AO327">
        <v>9</v>
      </c>
      <c r="AP327">
        <v>8.8262056414922699E-2</v>
      </c>
      <c r="AQ327">
        <v>109.56</v>
      </c>
      <c r="AR327">
        <v>2.89252138067766</v>
      </c>
      <c r="AS327">
        <v>146.349999999977</v>
      </c>
      <c r="AT327">
        <v>0.45717319839894199</v>
      </c>
      <c r="AU327">
        <v>35554578.789999999</v>
      </c>
    </row>
    <row r="328" spans="1:47" ht="15" x14ac:dyDescent="0.25">
      <c r="A328" t="s">
        <v>1279</v>
      </c>
      <c r="B328" t="s">
        <v>237</v>
      </c>
      <c r="C328" t="s">
        <v>108</v>
      </c>
      <c r="D328" t="s">
        <v>970</v>
      </c>
      <c r="E328">
        <v>89.971999999999994</v>
      </c>
      <c r="F328">
        <v>13.22</v>
      </c>
      <c r="G328" s="129">
        <v>-24017654</v>
      </c>
      <c r="H328">
        <v>0.42716955250440503</v>
      </c>
      <c r="I328">
        <v>-23679003</v>
      </c>
      <c r="J328">
        <v>0</v>
      </c>
      <c r="K328">
        <v>0.758942309219378</v>
      </c>
      <c r="L328" s="130">
        <v>386224.56929999997</v>
      </c>
      <c r="M328" s="129">
        <v>48549</v>
      </c>
      <c r="N328">
        <v>49</v>
      </c>
      <c r="O328">
        <v>60.879013</v>
      </c>
      <c r="P328">
        <v>6.8</v>
      </c>
      <c r="Q328">
        <v>-14.147565</v>
      </c>
      <c r="R328">
        <v>18557.2</v>
      </c>
      <c r="S328">
        <v>4044.7672069999999</v>
      </c>
      <c r="T328">
        <v>5311.1777422116902</v>
      </c>
      <c r="U328">
        <v>0.28245961869518299</v>
      </c>
      <c r="V328">
        <v>0.17706259652238099</v>
      </c>
      <c r="W328">
        <v>3.1842232298833997E-2</v>
      </c>
      <c r="X328">
        <v>14132.4</v>
      </c>
      <c r="Y328">
        <v>297.94</v>
      </c>
      <c r="Z328">
        <v>91020.725011747301</v>
      </c>
      <c r="AA328">
        <v>15.920792079207899</v>
      </c>
      <c r="AB328">
        <v>13.5757776968517</v>
      </c>
      <c r="AC328">
        <v>41</v>
      </c>
      <c r="AD328">
        <v>98.652858707317094</v>
      </c>
      <c r="AE328" t="s">
        <v>943</v>
      </c>
      <c r="AF328">
        <v>0.109728495108028</v>
      </c>
      <c r="AG328">
        <v>0.17854847781938099</v>
      </c>
      <c r="AH328">
        <v>0.29134195633341597</v>
      </c>
      <c r="AI328">
        <v>202.13054501260001</v>
      </c>
      <c r="AJ328">
        <v>9.6032907722998999</v>
      </c>
      <c r="AK328">
        <v>1.4270584573083001</v>
      </c>
      <c r="AL328">
        <v>5.4280097263723901</v>
      </c>
      <c r="AM328">
        <v>5.2</v>
      </c>
      <c r="AN328">
        <v>0.60713537911756199</v>
      </c>
      <c r="AO328">
        <v>22</v>
      </c>
      <c r="AP328">
        <v>0.109988776655443</v>
      </c>
      <c r="AQ328">
        <v>76.36</v>
      </c>
      <c r="AR328">
        <v>7.05535977273939</v>
      </c>
      <c r="AS328">
        <v>211200.34</v>
      </c>
      <c r="AT328">
        <v>0.24430055880071</v>
      </c>
      <c r="AU328">
        <v>75059643.480000004</v>
      </c>
    </row>
    <row r="329" spans="1:47" ht="15" x14ac:dyDescent="0.25">
      <c r="A329" t="s">
        <v>1280</v>
      </c>
      <c r="B329" t="s">
        <v>631</v>
      </c>
      <c r="C329" t="s">
        <v>334</v>
      </c>
      <c r="D329" t="s">
        <v>963</v>
      </c>
      <c r="E329">
        <v>79.73</v>
      </c>
      <c r="F329">
        <v>0.01</v>
      </c>
      <c r="G329" s="129">
        <v>1888111</v>
      </c>
      <c r="H329">
        <v>0.50806223732774602</v>
      </c>
      <c r="I329">
        <v>1888111</v>
      </c>
      <c r="J329">
        <v>0</v>
      </c>
      <c r="K329">
        <v>0.71850989002077703</v>
      </c>
      <c r="L329" s="130">
        <v>136381.79139999999</v>
      </c>
      <c r="M329" s="129">
        <v>35300</v>
      </c>
      <c r="N329">
        <v>53</v>
      </c>
      <c r="O329">
        <v>101.919579</v>
      </c>
      <c r="P329">
        <v>17</v>
      </c>
      <c r="Q329">
        <v>306.05566599999997</v>
      </c>
      <c r="R329">
        <v>12482</v>
      </c>
      <c r="S329">
        <v>1967.7741410000001</v>
      </c>
      <c r="T329">
        <v>2746.0041349501498</v>
      </c>
      <c r="U329">
        <v>0.94300691747935705</v>
      </c>
      <c r="V329">
        <v>0.21496786098887999</v>
      </c>
      <c r="W329">
        <v>5.0818840392516395E-4</v>
      </c>
      <c r="X329">
        <v>8944.5</v>
      </c>
      <c r="Y329">
        <v>117.2</v>
      </c>
      <c r="Z329">
        <v>62563.088737201397</v>
      </c>
      <c r="AA329">
        <v>15.457627118644099</v>
      </c>
      <c r="AB329">
        <v>16.789881749146801</v>
      </c>
      <c r="AC329">
        <v>16</v>
      </c>
      <c r="AD329">
        <v>122.98588381250001</v>
      </c>
      <c r="AE329">
        <v>0.49349999999999999</v>
      </c>
      <c r="AF329">
        <v>0.10409286944134701</v>
      </c>
      <c r="AG329">
        <v>0.199111916200367</v>
      </c>
      <c r="AH329">
        <v>0.30584575590982399</v>
      </c>
      <c r="AI329">
        <v>149.56747010123499</v>
      </c>
      <c r="AJ329">
        <v>7.7547265005181503</v>
      </c>
      <c r="AK329">
        <v>1.5352391485313399</v>
      </c>
      <c r="AL329">
        <v>3.69900382243515</v>
      </c>
      <c r="AM329">
        <v>0.5</v>
      </c>
      <c r="AN329">
        <v>1.3623261369555399</v>
      </c>
      <c r="AO329">
        <v>54</v>
      </c>
      <c r="AP329">
        <v>4.8940832724616502E-2</v>
      </c>
      <c r="AQ329">
        <v>24.76</v>
      </c>
      <c r="AR329">
        <v>2.9121431284519601</v>
      </c>
      <c r="AS329">
        <v>-47471.170000000202</v>
      </c>
      <c r="AT329">
        <v>0.66527226284734198</v>
      </c>
      <c r="AU329">
        <v>24561662.390000001</v>
      </c>
    </row>
    <row r="330" spans="1:47" ht="15" x14ac:dyDescent="0.25">
      <c r="A330" t="s">
        <v>1281</v>
      </c>
      <c r="B330" t="s">
        <v>521</v>
      </c>
      <c r="C330" t="s">
        <v>178</v>
      </c>
      <c r="D330" t="s">
        <v>963</v>
      </c>
      <c r="E330">
        <v>85.665000000000006</v>
      </c>
      <c r="F330">
        <v>1.34</v>
      </c>
      <c r="G330" s="129">
        <v>-147820</v>
      </c>
      <c r="H330">
        <v>0.72491292175495803</v>
      </c>
      <c r="I330">
        <v>-166641</v>
      </c>
      <c r="J330">
        <v>0</v>
      </c>
      <c r="K330">
        <v>0.62591980871524799</v>
      </c>
      <c r="L330" s="130">
        <v>187452.1102</v>
      </c>
      <c r="M330" s="129">
        <v>40665</v>
      </c>
      <c r="N330">
        <v>30</v>
      </c>
      <c r="O330">
        <v>7.2268869999999996</v>
      </c>
      <c r="P330">
        <v>0</v>
      </c>
      <c r="Q330">
        <v>-48.719523000000002</v>
      </c>
      <c r="R330">
        <v>15871.8</v>
      </c>
      <c r="S330">
        <v>594.93789900000002</v>
      </c>
      <c r="T330">
        <v>708.21716786621005</v>
      </c>
      <c r="U330">
        <v>0.322933306691225</v>
      </c>
      <c r="V330">
        <v>0.125205839340889</v>
      </c>
      <c r="W330">
        <v>3.2717129019208799E-2</v>
      </c>
      <c r="X330">
        <v>13333.1</v>
      </c>
      <c r="Y330">
        <v>55.15</v>
      </c>
      <c r="Z330">
        <v>58403.123662737999</v>
      </c>
      <c r="AA330">
        <v>13.8571428571429</v>
      </c>
      <c r="AB330">
        <v>10.7876318948323</v>
      </c>
      <c r="AC330">
        <v>6.13</v>
      </c>
      <c r="AD330">
        <v>97.053490864600306</v>
      </c>
      <c r="AE330">
        <v>0.2024</v>
      </c>
      <c r="AF330">
        <v>0.105565234571806</v>
      </c>
      <c r="AG330">
        <v>0.220964237939066</v>
      </c>
      <c r="AH330">
        <v>0.33117328181083999</v>
      </c>
      <c r="AI330">
        <v>0</v>
      </c>
      <c r="AJ330" t="s">
        <v>943</v>
      </c>
      <c r="AK330" t="s">
        <v>943</v>
      </c>
      <c r="AL330" t="s">
        <v>943</v>
      </c>
      <c r="AM330">
        <v>3.36</v>
      </c>
      <c r="AN330">
        <v>1.25874725590762</v>
      </c>
      <c r="AO330">
        <v>102</v>
      </c>
      <c r="AP330">
        <v>8.0188679245283001E-2</v>
      </c>
      <c r="AQ330">
        <v>1.91</v>
      </c>
      <c r="AR330">
        <v>4.2539810835979299</v>
      </c>
      <c r="AS330">
        <v>-3486.9299999999898</v>
      </c>
      <c r="AT330">
        <v>0.63920770475052402</v>
      </c>
      <c r="AU330">
        <v>9442728.8599999994</v>
      </c>
    </row>
    <row r="331" spans="1:47" ht="15" x14ac:dyDescent="0.25">
      <c r="A331" t="s">
        <v>1282</v>
      </c>
      <c r="B331" t="s">
        <v>741</v>
      </c>
      <c r="C331" t="s">
        <v>191</v>
      </c>
      <c r="D331" t="s">
        <v>970</v>
      </c>
      <c r="E331">
        <v>93.844999999999999</v>
      </c>
      <c r="F331">
        <v>7.2</v>
      </c>
      <c r="G331" s="129">
        <v>135457</v>
      </c>
      <c r="H331">
        <v>0.61536782833364001</v>
      </c>
      <c r="I331">
        <v>135020</v>
      </c>
      <c r="J331">
        <v>0</v>
      </c>
      <c r="K331">
        <v>0.72307071494139696</v>
      </c>
      <c r="L331" s="130">
        <v>96467.745200000005</v>
      </c>
      <c r="M331" s="129">
        <v>37080</v>
      </c>
      <c r="N331">
        <v>5</v>
      </c>
      <c r="O331">
        <v>14.450065</v>
      </c>
      <c r="P331">
        <v>0</v>
      </c>
      <c r="Q331">
        <v>175.96904699999999</v>
      </c>
      <c r="R331">
        <v>12304.7</v>
      </c>
      <c r="S331">
        <v>723.14141700000005</v>
      </c>
      <c r="T331">
        <v>863.63057700407899</v>
      </c>
      <c r="U331">
        <v>0.34962653508200298</v>
      </c>
      <c r="V331">
        <v>0.13038222231987001</v>
      </c>
      <c r="W331">
        <v>0</v>
      </c>
      <c r="X331">
        <v>10303.1</v>
      </c>
      <c r="Y331">
        <v>50.86</v>
      </c>
      <c r="Z331">
        <v>69096.577270939801</v>
      </c>
      <c r="AA331">
        <v>13.819672131147501</v>
      </c>
      <c r="AB331">
        <v>14.218274026740101</v>
      </c>
      <c r="AC331">
        <v>4.0999999999999996</v>
      </c>
      <c r="AD331">
        <v>176.375955365854</v>
      </c>
      <c r="AE331">
        <v>0.46820000000000001</v>
      </c>
      <c r="AF331">
        <v>9.7160941530836598E-2</v>
      </c>
      <c r="AG331">
        <v>0.150731585026773</v>
      </c>
      <c r="AH331">
        <v>0.268573058668237</v>
      </c>
      <c r="AI331">
        <v>254.16467053220899</v>
      </c>
      <c r="AJ331">
        <v>9.4752367557685897</v>
      </c>
      <c r="AK331">
        <v>0.99589296887326795</v>
      </c>
      <c r="AL331">
        <v>3.0201526684331101</v>
      </c>
      <c r="AM331">
        <v>4.8</v>
      </c>
      <c r="AN331">
        <v>0.45825091210715702</v>
      </c>
      <c r="AO331">
        <v>2</v>
      </c>
      <c r="AP331">
        <v>5.6603773584905703E-2</v>
      </c>
      <c r="AQ331">
        <v>25</v>
      </c>
      <c r="AR331">
        <v>2.69862825788752</v>
      </c>
      <c r="AS331">
        <v>74766.42</v>
      </c>
      <c r="AT331">
        <v>0.25744157683429503</v>
      </c>
      <c r="AU331">
        <v>8898050.8000000007</v>
      </c>
    </row>
    <row r="332" spans="1:47" ht="15" x14ac:dyDescent="0.25">
      <c r="A332" t="s">
        <v>1283</v>
      </c>
      <c r="B332" t="s">
        <v>371</v>
      </c>
      <c r="C332" t="s">
        <v>307</v>
      </c>
      <c r="D332" t="s">
        <v>975</v>
      </c>
      <c r="E332">
        <v>93.54</v>
      </c>
      <c r="F332">
        <v>4.33</v>
      </c>
      <c r="G332" s="129">
        <v>1563401</v>
      </c>
      <c r="H332">
        <v>0.95488110841359797</v>
      </c>
      <c r="I332">
        <v>1244526</v>
      </c>
      <c r="J332">
        <v>0</v>
      </c>
      <c r="K332">
        <v>0.65568033554805605</v>
      </c>
      <c r="L332" s="130">
        <v>152991.9198</v>
      </c>
      <c r="M332" s="129">
        <v>42470</v>
      </c>
      <c r="N332">
        <v>61</v>
      </c>
      <c r="O332">
        <v>13.422514</v>
      </c>
      <c r="P332">
        <v>0</v>
      </c>
      <c r="Q332">
        <v>102.38455500000001</v>
      </c>
      <c r="R332">
        <v>12736.5</v>
      </c>
      <c r="S332">
        <v>821.53672099999994</v>
      </c>
      <c r="T332">
        <v>1005.03912782285</v>
      </c>
      <c r="U332">
        <v>0.30866097219773603</v>
      </c>
      <c r="V332">
        <v>0.16141750649755801</v>
      </c>
      <c r="W332">
        <v>4.85419324305529E-3</v>
      </c>
      <c r="X332">
        <v>10411</v>
      </c>
      <c r="Y332">
        <v>61.9</v>
      </c>
      <c r="Z332">
        <v>57382.768982229398</v>
      </c>
      <c r="AA332">
        <v>13.8026315789474</v>
      </c>
      <c r="AB332">
        <v>13.271998723748</v>
      </c>
      <c r="AC332">
        <v>9.4</v>
      </c>
      <c r="AD332">
        <v>87.397523510638294</v>
      </c>
      <c r="AE332">
        <v>0.60740000000000005</v>
      </c>
      <c r="AF332">
        <v>0.116801818064396</v>
      </c>
      <c r="AG332">
        <v>0.12592304752419101</v>
      </c>
      <c r="AH332">
        <v>0.247117906997773</v>
      </c>
      <c r="AI332">
        <v>186.93747470358099</v>
      </c>
      <c r="AJ332">
        <v>7.3038590665208103</v>
      </c>
      <c r="AK332">
        <v>0.81261896390060995</v>
      </c>
      <c r="AL332">
        <v>4.29533585976976</v>
      </c>
      <c r="AM332">
        <v>5.5</v>
      </c>
      <c r="AN332">
        <v>1.7860390202274701</v>
      </c>
      <c r="AO332">
        <v>61</v>
      </c>
      <c r="AP332">
        <v>0</v>
      </c>
      <c r="AQ332">
        <v>4.79</v>
      </c>
      <c r="AR332">
        <v>5.0144386279979098</v>
      </c>
      <c r="AS332">
        <v>24599.16</v>
      </c>
      <c r="AT332">
        <v>0.39654006192892</v>
      </c>
      <c r="AU332">
        <v>10463474.59</v>
      </c>
    </row>
    <row r="333" spans="1:47" ht="15" x14ac:dyDescent="0.25">
      <c r="A333" t="s">
        <v>1284</v>
      </c>
      <c r="B333" t="s">
        <v>238</v>
      </c>
      <c r="C333" t="s">
        <v>127</v>
      </c>
      <c r="D333" t="s">
        <v>975</v>
      </c>
      <c r="E333">
        <v>95.575999999999993</v>
      </c>
      <c r="F333">
        <v>7.79</v>
      </c>
      <c r="G333" s="129">
        <v>-9306729</v>
      </c>
      <c r="H333">
        <v>0.49011991617574802</v>
      </c>
      <c r="I333">
        <v>-8454929</v>
      </c>
      <c r="J333">
        <v>0</v>
      </c>
      <c r="K333">
        <v>0.92486997853680897</v>
      </c>
      <c r="L333" s="130">
        <v>235819.13939999999</v>
      </c>
      <c r="M333" s="129">
        <v>49649</v>
      </c>
      <c r="N333">
        <v>248</v>
      </c>
      <c r="O333">
        <v>113.33931699999999</v>
      </c>
      <c r="P333">
        <v>18.87</v>
      </c>
      <c r="Q333">
        <v>-107.910645</v>
      </c>
      <c r="R333">
        <v>15794.6</v>
      </c>
      <c r="S333">
        <v>6042.6789760000001</v>
      </c>
      <c r="T333">
        <v>7354.6316752217699</v>
      </c>
      <c r="U333">
        <v>0.17228987509264601</v>
      </c>
      <c r="V333">
        <v>0.152066415682447</v>
      </c>
      <c r="W333">
        <v>8.5891155572120903E-3</v>
      </c>
      <c r="X333">
        <v>12977.1</v>
      </c>
      <c r="Y333">
        <v>404.74</v>
      </c>
      <c r="Z333">
        <v>85591.284973069196</v>
      </c>
      <c r="AA333">
        <v>15.4918367346939</v>
      </c>
      <c r="AB333">
        <v>14.929779552305201</v>
      </c>
      <c r="AC333">
        <v>39.83</v>
      </c>
      <c r="AD333">
        <v>151.71174933467199</v>
      </c>
      <c r="AE333" t="s">
        <v>943</v>
      </c>
      <c r="AF333">
        <v>0.146135442293191</v>
      </c>
      <c r="AG333">
        <v>0.115279524520966</v>
      </c>
      <c r="AH333">
        <v>0.263706658373284</v>
      </c>
      <c r="AI333">
        <v>225.07748722079401</v>
      </c>
      <c r="AJ333">
        <v>8.1134395410239595</v>
      </c>
      <c r="AK333">
        <v>0.74090923194450897</v>
      </c>
      <c r="AL333">
        <v>3.4378523547667701</v>
      </c>
      <c r="AM333">
        <v>0</v>
      </c>
      <c r="AN333">
        <v>0.98709629350760097</v>
      </c>
      <c r="AO333">
        <v>48</v>
      </c>
      <c r="AP333">
        <v>7.3340667400073306E-2</v>
      </c>
      <c r="AQ333">
        <v>54.13</v>
      </c>
      <c r="AR333">
        <v>5.1524204171129702</v>
      </c>
      <c r="AS333">
        <v>212589.03</v>
      </c>
      <c r="AT333">
        <v>0.400701596217166</v>
      </c>
      <c r="AU333">
        <v>95441887.569999993</v>
      </c>
    </row>
    <row r="334" spans="1:47" ht="15" x14ac:dyDescent="0.25">
      <c r="A334" t="s">
        <v>1285</v>
      </c>
      <c r="B334" t="s">
        <v>604</v>
      </c>
      <c r="C334" t="s">
        <v>603</v>
      </c>
      <c r="D334" t="s">
        <v>963</v>
      </c>
      <c r="E334">
        <v>66.206999999999994</v>
      </c>
      <c r="F334">
        <v>-1.56</v>
      </c>
      <c r="G334" s="129">
        <v>-1359536</v>
      </c>
      <c r="H334">
        <v>0.27358469758841603</v>
      </c>
      <c r="I334">
        <v>-1359536</v>
      </c>
      <c r="J334">
        <v>3.1745641482514202E-3</v>
      </c>
      <c r="K334">
        <v>0.90596524286138902</v>
      </c>
      <c r="L334" s="130">
        <v>112602.0306</v>
      </c>
      <c r="M334" s="129">
        <v>30314</v>
      </c>
      <c r="N334">
        <v>75</v>
      </c>
      <c r="O334">
        <v>47.458745</v>
      </c>
      <c r="P334">
        <v>5.47</v>
      </c>
      <c r="Q334">
        <v>-64.237320999999994</v>
      </c>
      <c r="R334">
        <v>16958.7</v>
      </c>
      <c r="S334">
        <v>1597.887072</v>
      </c>
      <c r="T334">
        <v>2303.78444122167</v>
      </c>
      <c r="U334">
        <v>0.99859814874326702</v>
      </c>
      <c r="V334">
        <v>0.17783119844904799</v>
      </c>
      <c r="W334">
        <v>8.6696802563529301E-4</v>
      </c>
      <c r="X334">
        <v>11762.4</v>
      </c>
      <c r="Y334">
        <v>124</v>
      </c>
      <c r="Z334">
        <v>59425.9919354839</v>
      </c>
      <c r="AA334">
        <v>15.072580645161301</v>
      </c>
      <c r="AB334">
        <v>12.886186064516099</v>
      </c>
      <c r="AC334">
        <v>16</v>
      </c>
      <c r="AD334">
        <v>99.867941999999999</v>
      </c>
      <c r="AE334">
        <v>0.49349999999999999</v>
      </c>
      <c r="AF334">
        <v>8.9337032804027494E-2</v>
      </c>
      <c r="AG334">
        <v>0.236896633473338</v>
      </c>
      <c r="AH334">
        <v>0.33065017282387699</v>
      </c>
      <c r="AI334">
        <v>219.40787064581701</v>
      </c>
      <c r="AJ334">
        <v>8.2462457749672708</v>
      </c>
      <c r="AK334">
        <v>1.07169694428519</v>
      </c>
      <c r="AL334">
        <v>5.1890651731799897</v>
      </c>
      <c r="AM334">
        <v>0.5</v>
      </c>
      <c r="AN334">
        <v>1.07971899212899</v>
      </c>
      <c r="AO334">
        <v>199</v>
      </c>
      <c r="AP334">
        <v>0</v>
      </c>
      <c r="AQ334">
        <v>4.2699999999999996</v>
      </c>
      <c r="AR334">
        <v>4.0174724812180003</v>
      </c>
      <c r="AS334">
        <v>-235640.16</v>
      </c>
      <c r="AT334">
        <v>0.703543669031783</v>
      </c>
      <c r="AU334">
        <v>27098022.109999999</v>
      </c>
    </row>
    <row r="335" spans="1:47" ht="15" x14ac:dyDescent="0.25">
      <c r="A335" t="s">
        <v>1286</v>
      </c>
      <c r="B335" t="s">
        <v>372</v>
      </c>
      <c r="C335" t="s">
        <v>268</v>
      </c>
      <c r="D335" t="s">
        <v>975</v>
      </c>
      <c r="E335">
        <v>88.632000000000005</v>
      </c>
      <c r="F335">
        <v>3.29</v>
      </c>
      <c r="G335" s="129">
        <v>-12759751</v>
      </c>
      <c r="H335">
        <v>0.43094248717357603</v>
      </c>
      <c r="I335">
        <v>-14298467</v>
      </c>
      <c r="J335">
        <v>0</v>
      </c>
      <c r="K335">
        <v>0.83782061121593498</v>
      </c>
      <c r="L335" s="130">
        <v>304622.2794</v>
      </c>
      <c r="M335" s="129">
        <v>47082</v>
      </c>
      <c r="N335">
        <v>0</v>
      </c>
      <c r="O335">
        <v>97.029887000000002</v>
      </c>
      <c r="P335">
        <v>1</v>
      </c>
      <c r="Q335">
        <v>-47.250717999999999</v>
      </c>
      <c r="R335">
        <v>16622.2</v>
      </c>
      <c r="S335">
        <v>7150.4720660000003</v>
      </c>
      <c r="T335">
        <v>9032.1858725171296</v>
      </c>
      <c r="U335">
        <v>0.29937353579474801</v>
      </c>
      <c r="V335">
        <v>0.15506615028569201</v>
      </c>
      <c r="W335">
        <v>1.19417848516632E-2</v>
      </c>
      <c r="X335">
        <v>13159.2</v>
      </c>
      <c r="Y335">
        <v>476.12</v>
      </c>
      <c r="Z335">
        <v>80915.063429387505</v>
      </c>
      <c r="AA335">
        <v>16.32421875</v>
      </c>
      <c r="AB335">
        <v>15.018214034277101</v>
      </c>
      <c r="AC335">
        <v>51</v>
      </c>
      <c r="AD335">
        <v>140.20533462745101</v>
      </c>
      <c r="AE335" t="s">
        <v>943</v>
      </c>
      <c r="AF335">
        <v>0.1109125517661</v>
      </c>
      <c r="AG335">
        <v>0.16571396726898499</v>
      </c>
      <c r="AH335">
        <v>0.28527942317187099</v>
      </c>
      <c r="AI335">
        <v>0</v>
      </c>
      <c r="AJ335" t="s">
        <v>943</v>
      </c>
      <c r="AK335" t="s">
        <v>943</v>
      </c>
      <c r="AL335" t="s">
        <v>943</v>
      </c>
      <c r="AM335">
        <v>1</v>
      </c>
      <c r="AN335">
        <v>1.0072207213927999</v>
      </c>
      <c r="AO335">
        <v>35</v>
      </c>
      <c r="AP335">
        <v>0.117467370174951</v>
      </c>
      <c r="AQ335">
        <v>91.4</v>
      </c>
      <c r="AR335">
        <v>5.0064884711411404</v>
      </c>
      <c r="AS335">
        <v>379188.21</v>
      </c>
      <c r="AT335">
        <v>0.33675399019452701</v>
      </c>
      <c r="AU335">
        <v>118856478.01000001</v>
      </c>
    </row>
    <row r="336" spans="1:47" ht="15" x14ac:dyDescent="0.25">
      <c r="A336" t="s">
        <v>1287</v>
      </c>
      <c r="B336" t="s">
        <v>611</v>
      </c>
      <c r="C336" t="s">
        <v>271</v>
      </c>
      <c r="D336" t="s">
        <v>970</v>
      </c>
      <c r="E336">
        <v>99.495999999999995</v>
      </c>
      <c r="F336">
        <v>10.48</v>
      </c>
      <c r="G336" s="129">
        <v>348728</v>
      </c>
      <c r="H336">
        <v>0.57724230857852699</v>
      </c>
      <c r="I336">
        <v>231058</v>
      </c>
      <c r="J336">
        <v>0</v>
      </c>
      <c r="K336">
        <v>0.68728318711413094</v>
      </c>
      <c r="L336" s="130">
        <v>193224.81090000001</v>
      </c>
      <c r="M336" s="129">
        <v>50010</v>
      </c>
      <c r="N336">
        <v>99</v>
      </c>
      <c r="O336">
        <v>22.541937000000001</v>
      </c>
      <c r="P336">
        <v>0</v>
      </c>
      <c r="Q336">
        <v>-56.545281000000003</v>
      </c>
      <c r="R336">
        <v>12866.4</v>
      </c>
      <c r="S336">
        <v>1300.7806840000001</v>
      </c>
      <c r="T336">
        <v>1448.8893359651499</v>
      </c>
      <c r="U336">
        <v>0.13651664433848601</v>
      </c>
      <c r="V336">
        <v>0.101022431849088</v>
      </c>
      <c r="W336">
        <v>7.6876910327798196E-4</v>
      </c>
      <c r="X336">
        <v>11551.1</v>
      </c>
      <c r="Y336">
        <v>77.08</v>
      </c>
      <c r="Z336">
        <v>73600.233523611794</v>
      </c>
      <c r="AA336">
        <v>16.296296296296301</v>
      </c>
      <c r="AB336">
        <v>16.875722418266701</v>
      </c>
      <c r="AC336">
        <v>6.51</v>
      </c>
      <c r="AD336">
        <v>199.81270107526899</v>
      </c>
      <c r="AE336">
        <v>0.2024</v>
      </c>
      <c r="AF336">
        <v>0.10809853161685</v>
      </c>
      <c r="AG336">
        <v>0.19028654770961401</v>
      </c>
      <c r="AH336">
        <v>0.31068694845477701</v>
      </c>
      <c r="AI336">
        <v>190.83078573758999</v>
      </c>
      <c r="AJ336">
        <v>5.6349045437881999</v>
      </c>
      <c r="AK336">
        <v>1.52623923876743</v>
      </c>
      <c r="AL336">
        <v>3.0554742596554001</v>
      </c>
      <c r="AM336">
        <v>1.3</v>
      </c>
      <c r="AN336">
        <v>1.2123157868896199</v>
      </c>
      <c r="AO336">
        <v>121</v>
      </c>
      <c r="AP336">
        <v>2.7486910994764399E-2</v>
      </c>
      <c r="AQ336">
        <v>6.11</v>
      </c>
      <c r="AR336">
        <v>4.7141998224677</v>
      </c>
      <c r="AS336">
        <v>27847.91</v>
      </c>
      <c r="AT336">
        <v>0.433030552118637</v>
      </c>
      <c r="AU336">
        <v>16736306.83</v>
      </c>
    </row>
    <row r="337" spans="1:47" ht="15" x14ac:dyDescent="0.25">
      <c r="A337" t="s">
        <v>1288</v>
      </c>
      <c r="B337" t="s">
        <v>485</v>
      </c>
      <c r="C337" t="s">
        <v>316</v>
      </c>
      <c r="D337" t="s">
        <v>963</v>
      </c>
      <c r="E337">
        <v>88.031000000000006</v>
      </c>
      <c r="F337">
        <v>-0.79</v>
      </c>
      <c r="G337" s="129">
        <v>-410673</v>
      </c>
      <c r="H337">
        <v>0.49436425282607299</v>
      </c>
      <c r="I337">
        <v>668815</v>
      </c>
      <c r="J337">
        <v>0</v>
      </c>
      <c r="K337">
        <v>0.82489161959644797</v>
      </c>
      <c r="L337" s="130">
        <v>236625.32560000001</v>
      </c>
      <c r="M337" s="129">
        <v>38057.5</v>
      </c>
      <c r="N337">
        <v>92</v>
      </c>
      <c r="O337">
        <v>70.880455999999995</v>
      </c>
      <c r="P337">
        <v>0</v>
      </c>
      <c r="Q337">
        <v>155.761751</v>
      </c>
      <c r="R337">
        <v>14197</v>
      </c>
      <c r="S337">
        <v>2368.2277819999999</v>
      </c>
      <c r="T337">
        <v>2868.6190091568101</v>
      </c>
      <c r="U337">
        <v>0.40447186891416997</v>
      </c>
      <c r="V337">
        <v>0.13088432597401201</v>
      </c>
      <c r="W337">
        <v>1.24495647015427E-2</v>
      </c>
      <c r="X337">
        <v>11720.5</v>
      </c>
      <c r="Y337">
        <v>157</v>
      </c>
      <c r="Z337">
        <v>65797.388535031801</v>
      </c>
      <c r="AA337">
        <v>14.5443037974684</v>
      </c>
      <c r="AB337">
        <v>15.084253388535</v>
      </c>
      <c r="AC337">
        <v>31</v>
      </c>
      <c r="AD337">
        <v>76.394444580645199</v>
      </c>
      <c r="AE337">
        <v>0.25309999999999999</v>
      </c>
      <c r="AF337">
        <v>0.103915130866989</v>
      </c>
      <c r="AG337">
        <v>0.18944395563629199</v>
      </c>
      <c r="AH337">
        <v>0.305426851994755</v>
      </c>
      <c r="AI337">
        <v>172.21105296534401</v>
      </c>
      <c r="AJ337">
        <v>6.3329061262520403</v>
      </c>
      <c r="AK337">
        <v>0.98226716686895399</v>
      </c>
      <c r="AL337">
        <v>3.6043919477239599</v>
      </c>
      <c r="AM337">
        <v>2.5</v>
      </c>
      <c r="AN337">
        <v>1.8597749701559401</v>
      </c>
      <c r="AO337">
        <v>401</v>
      </c>
      <c r="AP337">
        <v>0</v>
      </c>
      <c r="AQ337">
        <v>3.41</v>
      </c>
      <c r="AR337">
        <v>6.05255933137909</v>
      </c>
      <c r="AS337">
        <v>-118729.41</v>
      </c>
      <c r="AT337">
        <v>0.43149471750339302</v>
      </c>
      <c r="AU337">
        <v>33621679.539999999</v>
      </c>
    </row>
    <row r="338" spans="1:47" ht="15" x14ac:dyDescent="0.25">
      <c r="A338" t="s">
        <v>1289</v>
      </c>
      <c r="B338" t="s">
        <v>239</v>
      </c>
      <c r="C338" t="s">
        <v>140</v>
      </c>
      <c r="D338" t="s">
        <v>963</v>
      </c>
      <c r="E338">
        <v>82.182000000000002</v>
      </c>
      <c r="F338">
        <v>-1.23</v>
      </c>
      <c r="G338" s="129">
        <v>1282912</v>
      </c>
      <c r="H338">
        <v>0.41545400034468299</v>
      </c>
      <c r="I338">
        <v>1282912</v>
      </c>
      <c r="J338">
        <v>0</v>
      </c>
      <c r="K338">
        <v>0.82723309650621302</v>
      </c>
      <c r="L338" s="130">
        <v>194616.22500000001</v>
      </c>
      <c r="M338" s="129">
        <v>41798.5</v>
      </c>
      <c r="N338">
        <v>186</v>
      </c>
      <c r="O338">
        <v>144.50742500000001</v>
      </c>
      <c r="P338">
        <v>20</v>
      </c>
      <c r="Q338">
        <v>-52.386305999999998</v>
      </c>
      <c r="R338">
        <v>13642.2</v>
      </c>
      <c r="S338">
        <v>4875.9122289999996</v>
      </c>
      <c r="T338">
        <v>6297.5532666588297</v>
      </c>
      <c r="U338">
        <v>0.42158286766814601</v>
      </c>
      <c r="V338">
        <v>0.186282037973904</v>
      </c>
      <c r="W338">
        <v>3.8682811982996397E-2</v>
      </c>
      <c r="X338">
        <v>10562.5</v>
      </c>
      <c r="Y338">
        <v>302.82</v>
      </c>
      <c r="Z338">
        <v>74003.388976949995</v>
      </c>
      <c r="AA338">
        <v>16.2653631284916</v>
      </c>
      <c r="AB338">
        <v>16.101684925038001</v>
      </c>
      <c r="AC338">
        <v>26</v>
      </c>
      <c r="AD338">
        <v>187.535085730769</v>
      </c>
      <c r="AE338">
        <v>0.4556</v>
      </c>
      <c r="AF338">
        <v>0.124603805305344</v>
      </c>
      <c r="AG338">
        <v>0.119050305293807</v>
      </c>
      <c r="AH338">
        <v>0.25402743583180298</v>
      </c>
      <c r="AI338">
        <v>148.54389619489601</v>
      </c>
      <c r="AJ338">
        <v>7.00117042001306</v>
      </c>
      <c r="AK338">
        <v>1.03964418800834</v>
      </c>
      <c r="AL338">
        <v>3.32060201273804</v>
      </c>
      <c r="AM338">
        <v>3.69</v>
      </c>
      <c r="AN338">
        <v>0.88659928463084003</v>
      </c>
      <c r="AO338">
        <v>30</v>
      </c>
      <c r="AP338">
        <v>8.1917063222297803E-2</v>
      </c>
      <c r="AQ338">
        <v>87.5</v>
      </c>
      <c r="AR338">
        <v>3.7132320830601899</v>
      </c>
      <c r="AS338">
        <v>359127.6</v>
      </c>
      <c r="AT338">
        <v>0.48537470185959802</v>
      </c>
      <c r="AU338">
        <v>66518080.030000001</v>
      </c>
    </row>
    <row r="339" spans="1:47" ht="15" x14ac:dyDescent="0.25">
      <c r="A339" t="s">
        <v>1290</v>
      </c>
      <c r="B339" t="s">
        <v>240</v>
      </c>
      <c r="C339" t="s">
        <v>197</v>
      </c>
      <c r="D339" t="s">
        <v>965</v>
      </c>
      <c r="E339">
        <v>59.314</v>
      </c>
      <c r="F339">
        <v>-2.73</v>
      </c>
      <c r="G339" s="129">
        <v>1619909</v>
      </c>
      <c r="H339">
        <v>0.286794504512977</v>
      </c>
      <c r="I339">
        <v>2369909</v>
      </c>
      <c r="J339">
        <v>9.9375984109373902E-4</v>
      </c>
      <c r="K339">
        <v>0.66010952499261899</v>
      </c>
      <c r="L339" s="130">
        <v>114257.2735</v>
      </c>
      <c r="M339" s="129">
        <v>31344</v>
      </c>
      <c r="N339">
        <v>186</v>
      </c>
      <c r="O339">
        <v>906.01242200000002</v>
      </c>
      <c r="P339">
        <v>378.45113300000003</v>
      </c>
      <c r="Q339">
        <v>-226.47151600000001</v>
      </c>
      <c r="R339">
        <v>15152.4</v>
      </c>
      <c r="S339">
        <v>5822.7062679999999</v>
      </c>
      <c r="T339">
        <v>8869.1581354434402</v>
      </c>
      <c r="U339">
        <v>0.99983946451066297</v>
      </c>
      <c r="V339">
        <v>0.207387088824382</v>
      </c>
      <c r="W339">
        <v>9.8990772755909895E-2</v>
      </c>
      <c r="X339">
        <v>9947.7999999999993</v>
      </c>
      <c r="Y339">
        <v>414.94</v>
      </c>
      <c r="Z339">
        <v>59208.105533330097</v>
      </c>
      <c r="AA339">
        <v>10.472406181015501</v>
      </c>
      <c r="AB339">
        <v>14.032646329589801</v>
      </c>
      <c r="AC339">
        <v>32</v>
      </c>
      <c r="AD339">
        <v>181.959570875</v>
      </c>
      <c r="AE339">
        <v>0.3417</v>
      </c>
      <c r="AF339">
        <v>0.12790803844063101</v>
      </c>
      <c r="AG339">
        <v>0.128108306722517</v>
      </c>
      <c r="AH339">
        <v>0.25883887383729098</v>
      </c>
      <c r="AI339">
        <v>160.81061913528799</v>
      </c>
      <c r="AJ339">
        <v>7.6072588863388102</v>
      </c>
      <c r="AK339">
        <v>1.39661472756535</v>
      </c>
      <c r="AL339">
        <v>2.8585513476220998</v>
      </c>
      <c r="AM339">
        <v>2.4</v>
      </c>
      <c r="AN339">
        <v>1.04482267292588</v>
      </c>
      <c r="AO339">
        <v>26</v>
      </c>
      <c r="AP339">
        <v>9.09596662030598E-2</v>
      </c>
      <c r="AQ339">
        <v>126.08</v>
      </c>
      <c r="AR339">
        <v>2.9747719331009099</v>
      </c>
      <c r="AS339">
        <v>1127327.79</v>
      </c>
      <c r="AT339">
        <v>0.71089795869469397</v>
      </c>
      <c r="AU339">
        <v>88228253.010000005</v>
      </c>
    </row>
    <row r="340" spans="1:47" ht="15" x14ac:dyDescent="0.25">
      <c r="A340" t="s">
        <v>1291</v>
      </c>
      <c r="B340" t="s">
        <v>575</v>
      </c>
      <c r="C340" t="s">
        <v>172</v>
      </c>
      <c r="D340" t="s">
        <v>970</v>
      </c>
      <c r="E340">
        <v>88.150999999999996</v>
      </c>
      <c r="F340">
        <v>8.4600000000000009</v>
      </c>
      <c r="G340" s="129">
        <v>2589627</v>
      </c>
      <c r="H340">
        <v>0.83281122481466396</v>
      </c>
      <c r="I340">
        <v>2412609</v>
      </c>
      <c r="J340">
        <v>0</v>
      </c>
      <c r="K340">
        <v>0.71811084041346895</v>
      </c>
      <c r="L340" s="130">
        <v>263299.38219999999</v>
      </c>
      <c r="M340" s="129">
        <v>42342</v>
      </c>
      <c r="N340">
        <v>77</v>
      </c>
      <c r="O340">
        <v>46.331578999999998</v>
      </c>
      <c r="P340">
        <v>7.913913</v>
      </c>
      <c r="Q340">
        <v>264.083687</v>
      </c>
      <c r="R340">
        <v>12937.2</v>
      </c>
      <c r="S340">
        <v>2782.0136050000001</v>
      </c>
      <c r="T340">
        <v>3343.7664117127702</v>
      </c>
      <c r="U340">
        <v>0.37207808119256103</v>
      </c>
      <c r="V340">
        <v>0.15112153522340499</v>
      </c>
      <c r="W340">
        <v>9.60434519514149E-3</v>
      </c>
      <c r="X340">
        <v>10763.8</v>
      </c>
      <c r="Y340">
        <v>179.17</v>
      </c>
      <c r="Z340">
        <v>68553.190601105103</v>
      </c>
      <c r="AA340">
        <v>12.160621761658</v>
      </c>
      <c r="AB340">
        <v>15.5272289166713</v>
      </c>
      <c r="AC340">
        <v>17</v>
      </c>
      <c r="AD340">
        <v>163.64785911764699</v>
      </c>
      <c r="AE340">
        <v>0.36699999999999999</v>
      </c>
      <c r="AF340">
        <v>0.111915670595875</v>
      </c>
      <c r="AG340">
        <v>0.16194174754860599</v>
      </c>
      <c r="AH340">
        <v>0.27759076873583</v>
      </c>
      <c r="AI340">
        <v>159.97908824029599</v>
      </c>
      <c r="AJ340">
        <v>6.7639108308018603</v>
      </c>
      <c r="AK340">
        <v>1.68029908058167</v>
      </c>
      <c r="AL340">
        <v>3.6065329930077499</v>
      </c>
      <c r="AM340">
        <v>3.64</v>
      </c>
      <c r="AN340">
        <v>1.03283316183938</v>
      </c>
      <c r="AO340">
        <v>63</v>
      </c>
      <c r="AP340">
        <v>9.1463414634146301E-3</v>
      </c>
      <c r="AQ340">
        <v>20.329999999999998</v>
      </c>
      <c r="AR340">
        <v>4.1124901852964904</v>
      </c>
      <c r="AS340">
        <v>87278.529999999897</v>
      </c>
      <c r="AT340">
        <v>0.29764212617660601</v>
      </c>
      <c r="AU340">
        <v>35991534.799999997</v>
      </c>
    </row>
    <row r="341" spans="1:47" ht="15" x14ac:dyDescent="0.25">
      <c r="A341" t="s">
        <v>1292</v>
      </c>
      <c r="B341" t="s">
        <v>373</v>
      </c>
      <c r="C341" t="s">
        <v>374</v>
      </c>
      <c r="D341" t="s">
        <v>975</v>
      </c>
      <c r="E341">
        <v>95.268000000000001</v>
      </c>
      <c r="F341">
        <v>7.12</v>
      </c>
      <c r="G341" s="129">
        <v>-1790081</v>
      </c>
      <c r="H341">
        <v>0.49337325450572</v>
      </c>
      <c r="I341">
        <v>208825</v>
      </c>
      <c r="J341">
        <v>0</v>
      </c>
      <c r="K341">
        <v>0.75061457567787804</v>
      </c>
      <c r="L341" s="130">
        <v>181651.72690000001</v>
      </c>
      <c r="M341" s="129">
        <v>50862</v>
      </c>
      <c r="N341">
        <v>332</v>
      </c>
      <c r="O341">
        <v>99.262951999999999</v>
      </c>
      <c r="P341">
        <v>0</v>
      </c>
      <c r="Q341">
        <v>82.835520000000002</v>
      </c>
      <c r="R341">
        <v>13345.6</v>
      </c>
      <c r="S341">
        <v>6123.2199639999999</v>
      </c>
      <c r="T341">
        <v>7176.6666462705198</v>
      </c>
      <c r="U341">
        <v>0.18579377544634601</v>
      </c>
      <c r="V341">
        <v>0.12219326047389401</v>
      </c>
      <c r="W341">
        <v>7.5355669519109898E-3</v>
      </c>
      <c r="X341">
        <v>11386.6</v>
      </c>
      <c r="Y341">
        <v>354.87</v>
      </c>
      <c r="Z341">
        <v>76847.746639614503</v>
      </c>
      <c r="AA341">
        <v>12.5039787798408</v>
      </c>
      <c r="AB341">
        <v>17.254825609378099</v>
      </c>
      <c r="AC341">
        <v>30</v>
      </c>
      <c r="AD341">
        <v>204.10733213333299</v>
      </c>
      <c r="AE341" t="s">
        <v>943</v>
      </c>
      <c r="AF341">
        <v>0.108247502350293</v>
      </c>
      <c r="AG341">
        <v>0.16193945355512701</v>
      </c>
      <c r="AH341">
        <v>0.27414245026247702</v>
      </c>
      <c r="AI341">
        <v>145.040355437409</v>
      </c>
      <c r="AJ341">
        <v>5.98208736716232</v>
      </c>
      <c r="AK341">
        <v>1.18827384772676</v>
      </c>
      <c r="AL341">
        <v>2.8678172396786898</v>
      </c>
      <c r="AM341">
        <v>0.5</v>
      </c>
      <c r="AN341">
        <v>0.86158865973662901</v>
      </c>
      <c r="AO341">
        <v>31</v>
      </c>
      <c r="AP341">
        <v>9.2392668842581002E-2</v>
      </c>
      <c r="AQ341">
        <v>122.29</v>
      </c>
      <c r="AR341">
        <v>3.5669932374140401</v>
      </c>
      <c r="AS341">
        <v>2369699.5</v>
      </c>
      <c r="AT341">
        <v>0.98389591530785503</v>
      </c>
      <c r="AU341">
        <v>81717960.680000007</v>
      </c>
    </row>
    <row r="342" spans="1:47" ht="15" x14ac:dyDescent="0.25">
      <c r="A342" t="s">
        <v>1293</v>
      </c>
      <c r="B342" t="s">
        <v>774</v>
      </c>
      <c r="C342" t="s">
        <v>129</v>
      </c>
      <c r="D342" t="s">
        <v>963</v>
      </c>
      <c r="E342">
        <v>88.367000000000004</v>
      </c>
      <c r="F342">
        <v>0.99</v>
      </c>
      <c r="G342" s="129">
        <v>296139</v>
      </c>
      <c r="H342">
        <v>0.69868594094520697</v>
      </c>
      <c r="I342">
        <v>118776</v>
      </c>
      <c r="J342">
        <v>0</v>
      </c>
      <c r="K342">
        <v>0.73094743435031695</v>
      </c>
      <c r="L342" s="130">
        <v>157130.8064</v>
      </c>
      <c r="M342" s="129">
        <v>34409.5</v>
      </c>
      <c r="N342">
        <v>60</v>
      </c>
      <c r="O342">
        <v>7.8032269999999997</v>
      </c>
      <c r="P342">
        <v>0</v>
      </c>
      <c r="Q342">
        <v>20.597738</v>
      </c>
      <c r="R342">
        <v>16622.099999999999</v>
      </c>
      <c r="S342">
        <v>494.475255</v>
      </c>
      <c r="T342">
        <v>619.60315533864298</v>
      </c>
      <c r="U342">
        <v>0.398698133033978</v>
      </c>
      <c r="V342">
        <v>0.20307943215480001</v>
      </c>
      <c r="W342">
        <v>3.5051501212128398E-4</v>
      </c>
      <c r="X342">
        <v>13265.3</v>
      </c>
      <c r="Y342">
        <v>40.909999999999997</v>
      </c>
      <c r="Z342">
        <v>62073.776093864602</v>
      </c>
      <c r="AA342">
        <v>12.704545454545499</v>
      </c>
      <c r="AB342">
        <v>12.0869043021266</v>
      </c>
      <c r="AC342">
        <v>9</v>
      </c>
      <c r="AD342">
        <v>54.941695000000003</v>
      </c>
      <c r="AE342">
        <v>0.30370000000000003</v>
      </c>
      <c r="AF342">
        <v>0.11137803848367001</v>
      </c>
      <c r="AG342">
        <v>0.20736340532356901</v>
      </c>
      <c r="AH342">
        <v>0.32308500599722001</v>
      </c>
      <c r="AI342">
        <v>259.293056029669</v>
      </c>
      <c r="AJ342">
        <v>8.1691390175799796</v>
      </c>
      <c r="AK342">
        <v>1.2400460948102401</v>
      </c>
      <c r="AL342">
        <v>3.0916949787074701</v>
      </c>
      <c r="AM342">
        <v>0.5</v>
      </c>
      <c r="AN342">
        <v>1.43578318131969</v>
      </c>
      <c r="AO342">
        <v>54</v>
      </c>
      <c r="AP342">
        <v>0</v>
      </c>
      <c r="AQ342">
        <v>5.48</v>
      </c>
      <c r="AR342">
        <v>4.1412508606243303</v>
      </c>
      <c r="AS342">
        <v>7985.70999999996</v>
      </c>
      <c r="AT342">
        <v>0.64916179565839804</v>
      </c>
      <c r="AU342">
        <v>8219204.3099999996</v>
      </c>
    </row>
    <row r="343" spans="1:47" ht="15" x14ac:dyDescent="0.25">
      <c r="A343" t="s">
        <v>1294</v>
      </c>
      <c r="B343" t="s">
        <v>668</v>
      </c>
      <c r="C343" t="s">
        <v>663</v>
      </c>
      <c r="D343" t="s">
        <v>967</v>
      </c>
      <c r="E343">
        <v>106.47</v>
      </c>
      <c r="F343">
        <v>-5.05</v>
      </c>
      <c r="G343" s="129">
        <v>765784</v>
      </c>
      <c r="H343">
        <v>0.87367399056204098</v>
      </c>
      <c r="I343">
        <v>421973</v>
      </c>
      <c r="J343">
        <v>4.7590499967150703E-3</v>
      </c>
      <c r="K343">
        <v>0.67704172887276903</v>
      </c>
      <c r="L343" s="130">
        <v>145135.15179999999</v>
      </c>
      <c r="M343" s="129">
        <v>47203</v>
      </c>
      <c r="N343">
        <v>29</v>
      </c>
      <c r="O343">
        <v>0</v>
      </c>
      <c r="P343">
        <v>0</v>
      </c>
      <c r="Q343">
        <v>79.858146000000005</v>
      </c>
      <c r="R343">
        <v>13571</v>
      </c>
      <c r="S343">
        <v>509.90039999999999</v>
      </c>
      <c r="T343">
        <v>578.26599440391601</v>
      </c>
      <c r="U343">
        <v>7.4433265790730896E-2</v>
      </c>
      <c r="V343">
        <v>0.111394303671854</v>
      </c>
      <c r="W343">
        <v>0</v>
      </c>
      <c r="X343">
        <v>11966.6</v>
      </c>
      <c r="Y343">
        <v>38.119999999999997</v>
      </c>
      <c r="Z343">
        <v>58929.706453305298</v>
      </c>
      <c r="AA343">
        <v>9.7346938775510203</v>
      </c>
      <c r="AB343">
        <v>13.3761909758657</v>
      </c>
      <c r="AC343">
        <v>4</v>
      </c>
      <c r="AD343">
        <v>127.4751</v>
      </c>
      <c r="AE343">
        <v>0.1898</v>
      </c>
      <c r="AF343">
        <v>0.101994618014174</v>
      </c>
      <c r="AG343">
        <v>0.20350211181731701</v>
      </c>
      <c r="AH343">
        <v>0.30877995530273999</v>
      </c>
      <c r="AI343">
        <v>274.114317227443</v>
      </c>
      <c r="AJ343">
        <v>6.5281267931115901</v>
      </c>
      <c r="AK343">
        <v>1.29375142196879</v>
      </c>
      <c r="AL343">
        <v>2.49068383284086</v>
      </c>
      <c r="AM343">
        <v>0.5</v>
      </c>
      <c r="AN343">
        <v>1.30873654456071</v>
      </c>
      <c r="AO343">
        <v>46</v>
      </c>
      <c r="AP343">
        <v>0</v>
      </c>
      <c r="AQ343">
        <v>6.13</v>
      </c>
      <c r="AR343">
        <v>4.8227370735405604</v>
      </c>
      <c r="AS343">
        <v>-75.280000000027897</v>
      </c>
      <c r="AT343">
        <v>0.71854991462820705</v>
      </c>
      <c r="AU343">
        <v>6919859.3899999997</v>
      </c>
    </row>
    <row r="344" spans="1:47" ht="15" x14ac:dyDescent="0.25">
      <c r="A344" t="s">
        <v>1295</v>
      </c>
      <c r="B344" t="s">
        <v>375</v>
      </c>
      <c r="C344" t="s">
        <v>271</v>
      </c>
      <c r="D344" t="s">
        <v>975</v>
      </c>
      <c r="E344">
        <v>83.551000000000002</v>
      </c>
      <c r="F344">
        <v>2.76</v>
      </c>
      <c r="G344" s="129">
        <v>-1909140</v>
      </c>
      <c r="H344">
        <v>0.37950036892844202</v>
      </c>
      <c r="I344">
        <v>-1865832</v>
      </c>
      <c r="J344">
        <v>0</v>
      </c>
      <c r="K344">
        <v>0.85868368128309702</v>
      </c>
      <c r="L344" s="130">
        <v>161082.04070000001</v>
      </c>
      <c r="M344" s="129">
        <v>39075.5</v>
      </c>
      <c r="N344">
        <v>83</v>
      </c>
      <c r="O344">
        <v>35.612338000000001</v>
      </c>
      <c r="P344">
        <v>0</v>
      </c>
      <c r="Q344">
        <v>56.738948999999998</v>
      </c>
      <c r="R344">
        <v>13898.1</v>
      </c>
      <c r="S344">
        <v>1283.2851020000001</v>
      </c>
      <c r="T344">
        <v>1527.87298114229</v>
      </c>
      <c r="U344">
        <v>0.40026729773412401</v>
      </c>
      <c r="V344">
        <v>0.15051072961026199</v>
      </c>
      <c r="W344">
        <v>0</v>
      </c>
      <c r="X344">
        <v>11673.3</v>
      </c>
      <c r="Y344">
        <v>92.7</v>
      </c>
      <c r="Z344">
        <v>68424.492125134799</v>
      </c>
      <c r="AA344">
        <v>15.568627450980401</v>
      </c>
      <c r="AB344">
        <v>13.843420733549101</v>
      </c>
      <c r="AC344">
        <v>11.2</v>
      </c>
      <c r="AD344">
        <v>114.579026964286</v>
      </c>
      <c r="AE344">
        <v>0.27839999999999998</v>
      </c>
      <c r="AF344">
        <v>0.117074053181061</v>
      </c>
      <c r="AG344">
        <v>0.164076939001257</v>
      </c>
      <c r="AH344">
        <v>0.28314620475191599</v>
      </c>
      <c r="AI344">
        <v>171.84567923083401</v>
      </c>
      <c r="AJ344">
        <v>5.6386783024300904</v>
      </c>
      <c r="AK344">
        <v>0.63919111945476104</v>
      </c>
      <c r="AL344">
        <v>2.9600859758669</v>
      </c>
      <c r="AM344">
        <v>3.9</v>
      </c>
      <c r="AN344">
        <v>0.81619317629363397</v>
      </c>
      <c r="AO344">
        <v>46</v>
      </c>
      <c r="AP344">
        <v>1.4084507042253501E-2</v>
      </c>
      <c r="AQ344">
        <v>15.11</v>
      </c>
      <c r="AR344">
        <v>4.6136815339783803</v>
      </c>
      <c r="AS344">
        <v>39974.620000000003</v>
      </c>
      <c r="AT344">
        <v>0.45143255054064102</v>
      </c>
      <c r="AU344">
        <v>17835274.620000001</v>
      </c>
    </row>
    <row r="345" spans="1:47" ht="15" x14ac:dyDescent="0.25">
      <c r="A345" t="s">
        <v>1296</v>
      </c>
      <c r="B345" t="s">
        <v>712</v>
      </c>
      <c r="C345" t="s">
        <v>99</v>
      </c>
      <c r="D345" t="s">
        <v>975</v>
      </c>
      <c r="E345">
        <v>84.317999999999998</v>
      </c>
      <c r="F345">
        <v>2.02</v>
      </c>
      <c r="G345" s="129">
        <v>258145</v>
      </c>
      <c r="H345">
        <v>0.69313611739045999</v>
      </c>
      <c r="I345">
        <v>411432</v>
      </c>
      <c r="J345">
        <v>0</v>
      </c>
      <c r="K345">
        <v>0.74615561792233398</v>
      </c>
      <c r="L345" s="130">
        <v>160939.9595</v>
      </c>
      <c r="M345" s="129">
        <v>34887</v>
      </c>
      <c r="N345">
        <v>99</v>
      </c>
      <c r="O345">
        <v>41.364801</v>
      </c>
      <c r="P345">
        <v>3</v>
      </c>
      <c r="Q345">
        <v>72.113168999999999</v>
      </c>
      <c r="R345">
        <v>13572.9</v>
      </c>
      <c r="S345">
        <v>1672.9609700000001</v>
      </c>
      <c r="T345">
        <v>2101.93816240973</v>
      </c>
      <c r="U345">
        <v>0.43338094555454298</v>
      </c>
      <c r="V345">
        <v>0.14911163012361001</v>
      </c>
      <c r="W345">
        <v>5.5711215297928995E-4</v>
      </c>
      <c r="X345">
        <v>10802.9</v>
      </c>
      <c r="Y345">
        <v>114.07</v>
      </c>
      <c r="Z345">
        <v>65802.845270448001</v>
      </c>
      <c r="AA345">
        <v>16.4088888888889</v>
      </c>
      <c r="AB345">
        <v>14.666090733760001</v>
      </c>
      <c r="AC345">
        <v>16.12</v>
      </c>
      <c r="AD345">
        <v>103.781697890819</v>
      </c>
      <c r="AE345">
        <v>0.53149999999999997</v>
      </c>
      <c r="AF345">
        <v>0.113304117040489</v>
      </c>
      <c r="AG345">
        <v>0.19493001145743499</v>
      </c>
      <c r="AH345">
        <v>0.31189868613023097</v>
      </c>
      <c r="AI345">
        <v>185.429311001798</v>
      </c>
      <c r="AJ345">
        <v>5.6458270366454304</v>
      </c>
      <c r="AK345">
        <v>0.93925571214895398</v>
      </c>
      <c r="AL345">
        <v>3.8543802382855801</v>
      </c>
      <c r="AM345">
        <v>0.5</v>
      </c>
      <c r="AN345">
        <v>1.1329950506481099</v>
      </c>
      <c r="AO345">
        <v>81</v>
      </c>
      <c r="AP345">
        <v>0</v>
      </c>
      <c r="AQ345">
        <v>8.9499999999999993</v>
      </c>
      <c r="AR345">
        <v>3.57806585025441</v>
      </c>
      <c r="AS345">
        <v>86963.42</v>
      </c>
      <c r="AT345">
        <v>0.57390593052641403</v>
      </c>
      <c r="AU345">
        <v>22706990.82</v>
      </c>
    </row>
    <row r="346" spans="1:47" ht="15" x14ac:dyDescent="0.25">
      <c r="A346" t="s">
        <v>1297</v>
      </c>
      <c r="B346" t="s">
        <v>690</v>
      </c>
      <c r="C346" t="s">
        <v>249</v>
      </c>
      <c r="D346" t="s">
        <v>975</v>
      </c>
      <c r="E346">
        <v>77.894000000000005</v>
      </c>
      <c r="F346">
        <v>2.11</v>
      </c>
      <c r="G346" s="129">
        <v>333650</v>
      </c>
      <c r="H346">
        <v>0.16185110045979501</v>
      </c>
      <c r="I346">
        <v>-87756</v>
      </c>
      <c r="J346">
        <v>6.5898717388762499E-3</v>
      </c>
      <c r="K346">
        <v>0.73207748970328701</v>
      </c>
      <c r="L346" s="130">
        <v>98494.373399999997</v>
      </c>
      <c r="M346" s="129">
        <v>38686</v>
      </c>
      <c r="N346">
        <v>29</v>
      </c>
      <c r="O346">
        <v>32.397114999999999</v>
      </c>
      <c r="P346">
        <v>0</v>
      </c>
      <c r="Q346">
        <v>3.9813500000000199</v>
      </c>
      <c r="R346">
        <v>12960.1</v>
      </c>
      <c r="S346">
        <v>1214.5906789999999</v>
      </c>
      <c r="T346">
        <v>1555.1214025327099</v>
      </c>
      <c r="U346">
        <v>0.50486193793687095</v>
      </c>
      <c r="V346">
        <v>0.175438763596835</v>
      </c>
      <c r="W346">
        <v>0</v>
      </c>
      <c r="X346">
        <v>10122.200000000001</v>
      </c>
      <c r="Y346">
        <v>87.65</v>
      </c>
      <c r="Z346">
        <v>57967.004449515101</v>
      </c>
      <c r="AA346">
        <v>17.241758241758198</v>
      </c>
      <c r="AB346">
        <v>13.8572809925841</v>
      </c>
      <c r="AC346">
        <v>6.2</v>
      </c>
      <c r="AD346">
        <v>195.901722419355</v>
      </c>
      <c r="AE346">
        <v>0.27839999999999998</v>
      </c>
      <c r="AF346">
        <v>0.108674770587813</v>
      </c>
      <c r="AG346">
        <v>0.162810553380458</v>
      </c>
      <c r="AH346">
        <v>0.27528578599508902</v>
      </c>
      <c r="AI346">
        <v>216.86812236766701</v>
      </c>
      <c r="AJ346">
        <v>11.7048332991655</v>
      </c>
      <c r="AK346">
        <v>1.8795120460429899</v>
      </c>
      <c r="AL346">
        <v>3.9177270069778198</v>
      </c>
      <c r="AM346">
        <v>0.5</v>
      </c>
      <c r="AN346">
        <v>1.20799841724227</v>
      </c>
      <c r="AO346">
        <v>80</v>
      </c>
      <c r="AP346">
        <v>1.35135135135135E-2</v>
      </c>
      <c r="AQ346">
        <v>9.09</v>
      </c>
      <c r="AR346">
        <v>4.6847705899322101</v>
      </c>
      <c r="AS346">
        <v>-53227.960000000101</v>
      </c>
      <c r="AT346">
        <v>0.442691433571333</v>
      </c>
      <c r="AU346">
        <v>15741256.35</v>
      </c>
    </row>
    <row r="347" spans="1:47" ht="15" x14ac:dyDescent="0.25">
      <c r="A347" t="s">
        <v>1298</v>
      </c>
      <c r="B347" t="s">
        <v>410</v>
      </c>
      <c r="C347" t="s">
        <v>281</v>
      </c>
      <c r="D347" t="s">
        <v>975</v>
      </c>
      <c r="E347">
        <v>107.229</v>
      </c>
      <c r="F347">
        <v>3.21</v>
      </c>
      <c r="G347" s="129">
        <v>308486</v>
      </c>
      <c r="H347">
        <v>0.73423379490101404</v>
      </c>
      <c r="I347">
        <v>308486</v>
      </c>
      <c r="J347">
        <v>0</v>
      </c>
      <c r="K347">
        <v>0.74301059692078597</v>
      </c>
      <c r="L347" s="130">
        <v>213616.68419999999</v>
      </c>
      <c r="M347" s="129">
        <v>52475.5</v>
      </c>
      <c r="N347">
        <v>22</v>
      </c>
      <c r="O347">
        <v>1.371904</v>
      </c>
      <c r="P347">
        <v>0.52</v>
      </c>
      <c r="Q347">
        <v>-16.182752000000001</v>
      </c>
      <c r="R347">
        <v>12492.1</v>
      </c>
      <c r="S347">
        <v>836.38578500000006</v>
      </c>
      <c r="T347">
        <v>923.14261861092098</v>
      </c>
      <c r="U347">
        <v>7.6847142972426299E-2</v>
      </c>
      <c r="V347">
        <v>9.1534617604721702E-2</v>
      </c>
      <c r="W347">
        <v>8.1588785012648196E-4</v>
      </c>
      <c r="X347">
        <v>11318.1</v>
      </c>
      <c r="Y347">
        <v>54.39</v>
      </c>
      <c r="Z347">
        <v>74505.143960286805</v>
      </c>
      <c r="AA347">
        <v>16.030769230769199</v>
      </c>
      <c r="AB347">
        <v>15.3775654532083</v>
      </c>
      <c r="AC347">
        <v>7</v>
      </c>
      <c r="AD347">
        <v>119.483683571429</v>
      </c>
      <c r="AE347">
        <v>0.2024</v>
      </c>
      <c r="AF347">
        <v>0.124361404647489</v>
      </c>
      <c r="AG347">
        <v>0.13126858259896901</v>
      </c>
      <c r="AH347">
        <v>0.26405576906810602</v>
      </c>
      <c r="AI347">
        <v>277.62666961155998</v>
      </c>
      <c r="AJ347">
        <v>4.5476411588136196</v>
      </c>
      <c r="AK347">
        <v>1.1177346976567899</v>
      </c>
      <c r="AL347">
        <v>1.8446513180277599</v>
      </c>
      <c r="AM347">
        <v>1.55</v>
      </c>
      <c r="AN347">
        <v>0.95615975814837595</v>
      </c>
      <c r="AO347">
        <v>30</v>
      </c>
      <c r="AP347">
        <v>2.07100591715976E-2</v>
      </c>
      <c r="AQ347">
        <v>10.17</v>
      </c>
      <c r="AR347">
        <v>4.7786251527317196</v>
      </c>
      <c r="AS347">
        <v>-58039.6</v>
      </c>
      <c r="AT347">
        <v>0.76107887887591896</v>
      </c>
      <c r="AU347">
        <v>10448238.869999999</v>
      </c>
    </row>
    <row r="348" spans="1:47" ht="15" x14ac:dyDescent="0.25">
      <c r="A348" t="s">
        <v>1299</v>
      </c>
      <c r="B348" t="s">
        <v>466</v>
      </c>
      <c r="C348" t="s">
        <v>195</v>
      </c>
      <c r="D348" t="s">
        <v>965</v>
      </c>
      <c r="E348">
        <v>86.89</v>
      </c>
      <c r="F348">
        <v>-2.89</v>
      </c>
      <c r="G348" s="129">
        <v>471312</v>
      </c>
      <c r="H348">
        <v>0.54342565822169797</v>
      </c>
      <c r="I348">
        <v>471312</v>
      </c>
      <c r="J348">
        <v>0</v>
      </c>
      <c r="K348">
        <v>0.62891022663507501</v>
      </c>
      <c r="L348" s="130">
        <v>129874.63619999999</v>
      </c>
      <c r="M348" s="129">
        <v>31962</v>
      </c>
      <c r="N348">
        <v>24</v>
      </c>
      <c r="O348">
        <v>11.793367</v>
      </c>
      <c r="P348">
        <v>0</v>
      </c>
      <c r="Q348">
        <v>-28.355923000000001</v>
      </c>
      <c r="R348">
        <v>16726.900000000001</v>
      </c>
      <c r="S348">
        <v>603.72524099999998</v>
      </c>
      <c r="T348">
        <v>777.34670283616003</v>
      </c>
      <c r="U348">
        <v>0.57433099604328097</v>
      </c>
      <c r="V348">
        <v>0.15781908976040299</v>
      </c>
      <c r="W348">
        <v>1.28962058752153E-2</v>
      </c>
      <c r="X348">
        <v>12991</v>
      </c>
      <c r="Y348">
        <v>49.58</v>
      </c>
      <c r="Z348">
        <v>64277.331585316701</v>
      </c>
      <c r="AA348">
        <v>16.5</v>
      </c>
      <c r="AB348">
        <v>12.1767898547802</v>
      </c>
      <c r="AC348">
        <v>6.34</v>
      </c>
      <c r="AD348">
        <v>95.224801419558403</v>
      </c>
      <c r="AE348">
        <v>0.2278</v>
      </c>
      <c r="AF348">
        <v>0.10039044344683901</v>
      </c>
      <c r="AG348">
        <v>0.20201005468597799</v>
      </c>
      <c r="AH348">
        <v>0.303962330369977</v>
      </c>
      <c r="AI348">
        <v>195.06555631984901</v>
      </c>
      <c r="AJ348">
        <v>17.265446223867698</v>
      </c>
      <c r="AK348">
        <v>2.7146084608460801</v>
      </c>
      <c r="AL348">
        <v>2.3815789786525801</v>
      </c>
      <c r="AM348">
        <v>1.5</v>
      </c>
      <c r="AN348">
        <v>1.1929896271561</v>
      </c>
      <c r="AO348">
        <v>80</v>
      </c>
      <c r="AP348">
        <v>0</v>
      </c>
      <c r="AQ348">
        <v>4.2</v>
      </c>
      <c r="AR348">
        <v>3.9064420410427099</v>
      </c>
      <c r="AS348">
        <v>40320.019999999997</v>
      </c>
      <c r="AT348">
        <v>0.64711188343006099</v>
      </c>
      <c r="AU348">
        <v>10098474.359999999</v>
      </c>
    </row>
    <row r="349" spans="1:47" ht="15" x14ac:dyDescent="0.25">
      <c r="A349" t="s">
        <v>1300</v>
      </c>
      <c r="B349" t="s">
        <v>725</v>
      </c>
      <c r="C349" t="s">
        <v>97</v>
      </c>
      <c r="D349" t="s">
        <v>963</v>
      </c>
      <c r="E349">
        <v>89.081000000000003</v>
      </c>
      <c r="F349">
        <v>-0.42</v>
      </c>
      <c r="G349" s="129">
        <v>-577754</v>
      </c>
      <c r="H349">
        <v>5.0315378318604498E-2</v>
      </c>
      <c r="I349">
        <v>-577754</v>
      </c>
      <c r="J349">
        <v>0.10663279309959101</v>
      </c>
      <c r="K349">
        <v>0.79925975604491994</v>
      </c>
      <c r="L349" s="130">
        <v>172383.30799999999</v>
      </c>
      <c r="M349" s="129">
        <v>41681.5</v>
      </c>
      <c r="N349">
        <v>8</v>
      </c>
      <c r="O349">
        <v>18.597919999999998</v>
      </c>
      <c r="P349">
        <v>2</v>
      </c>
      <c r="Q349">
        <v>191.339775</v>
      </c>
      <c r="R349">
        <v>15516.8</v>
      </c>
      <c r="S349">
        <v>766.14871900000003</v>
      </c>
      <c r="T349">
        <v>916.20526330115695</v>
      </c>
      <c r="U349">
        <v>0.26510931880837602</v>
      </c>
      <c r="V349">
        <v>0.16224625704817</v>
      </c>
      <c r="W349">
        <v>0</v>
      </c>
      <c r="X349">
        <v>12975.4</v>
      </c>
      <c r="Y349">
        <v>61.5</v>
      </c>
      <c r="Z349">
        <v>75855.869918699202</v>
      </c>
      <c r="AA349">
        <v>15.4285714285714</v>
      </c>
      <c r="AB349">
        <v>12.457702747967501</v>
      </c>
      <c r="AC349">
        <v>12.82</v>
      </c>
      <c r="AD349">
        <v>59.761990561622497</v>
      </c>
      <c r="AE349">
        <v>0.50609999999999999</v>
      </c>
      <c r="AF349">
        <v>0.10936260592623601</v>
      </c>
      <c r="AG349">
        <v>0.15639020382909299</v>
      </c>
      <c r="AH349">
        <v>0.27019335304215802</v>
      </c>
      <c r="AI349">
        <v>204.97978539333701</v>
      </c>
      <c r="AJ349">
        <v>6.9298052150657501</v>
      </c>
      <c r="AK349">
        <v>1.4453657868763701</v>
      </c>
      <c r="AL349">
        <v>2.9604631156674799</v>
      </c>
      <c r="AM349">
        <v>3</v>
      </c>
      <c r="AN349">
        <v>0.80238739636654</v>
      </c>
      <c r="AO349">
        <v>3</v>
      </c>
      <c r="AP349">
        <v>1.44230769230769E-2</v>
      </c>
      <c r="AQ349">
        <v>64</v>
      </c>
      <c r="AR349">
        <v>5.2998609560863601</v>
      </c>
      <c r="AS349">
        <v>54545.98</v>
      </c>
      <c r="AT349">
        <v>0.37641371934329199</v>
      </c>
      <c r="AU349">
        <v>11888168.970000001</v>
      </c>
    </row>
    <row r="350" spans="1:47" ht="15" x14ac:dyDescent="0.25">
      <c r="A350" t="s">
        <v>1301</v>
      </c>
      <c r="B350" t="s">
        <v>783</v>
      </c>
      <c r="C350" t="s">
        <v>346</v>
      </c>
      <c r="D350" t="s">
        <v>965</v>
      </c>
      <c r="E350">
        <v>93.207999999999998</v>
      </c>
      <c r="F350">
        <v>-2.52</v>
      </c>
      <c r="G350" s="129">
        <v>472352</v>
      </c>
      <c r="H350">
        <v>0.43080508783728499</v>
      </c>
      <c r="I350">
        <v>93162</v>
      </c>
      <c r="J350">
        <v>0</v>
      </c>
      <c r="K350">
        <v>0.64987032357909402</v>
      </c>
      <c r="L350" s="130">
        <v>311168.12680000003</v>
      </c>
      <c r="M350" s="129">
        <v>40295</v>
      </c>
      <c r="N350">
        <v>15</v>
      </c>
      <c r="O350">
        <v>24.838633999999999</v>
      </c>
      <c r="P350">
        <v>7</v>
      </c>
      <c r="Q350">
        <v>31.319002999999999</v>
      </c>
      <c r="R350">
        <v>16344.6</v>
      </c>
      <c r="S350">
        <v>833.88593600000002</v>
      </c>
      <c r="T350">
        <v>990.578461025965</v>
      </c>
      <c r="U350">
        <v>0.224236613099564</v>
      </c>
      <c r="V350">
        <v>0.160028878338104</v>
      </c>
      <c r="W350">
        <v>1.1015655263431599E-3</v>
      </c>
      <c r="X350">
        <v>13759.1</v>
      </c>
      <c r="Y350">
        <v>63</v>
      </c>
      <c r="Z350">
        <v>57325.984126984098</v>
      </c>
      <c r="AA350">
        <v>13.365079365079399</v>
      </c>
      <c r="AB350">
        <v>13.2362846984127</v>
      </c>
      <c r="AC350">
        <v>5.75</v>
      </c>
      <c r="AD350">
        <v>145.02364104347799</v>
      </c>
      <c r="AE350">
        <v>0.2024</v>
      </c>
      <c r="AF350">
        <v>0.114481005208436</v>
      </c>
      <c r="AG350">
        <v>0.210885871552808</v>
      </c>
      <c r="AH350">
        <v>0.32717097446420601</v>
      </c>
      <c r="AI350">
        <v>205.447762822085</v>
      </c>
      <c r="AJ350">
        <v>16.041964569227201</v>
      </c>
      <c r="AK350">
        <v>1.3329656782629</v>
      </c>
      <c r="AL350">
        <v>3.0175657833294398</v>
      </c>
      <c r="AM350">
        <v>0.5</v>
      </c>
      <c r="AN350">
        <v>1.2869007699524699</v>
      </c>
      <c r="AO350">
        <v>127</v>
      </c>
      <c r="AP350">
        <v>2.50481695568401E-2</v>
      </c>
      <c r="AQ350">
        <v>4.09</v>
      </c>
      <c r="AR350">
        <v>4.9537108879027496</v>
      </c>
      <c r="AS350">
        <v>34305.86</v>
      </c>
      <c r="AT350">
        <v>0.47850269376250398</v>
      </c>
      <c r="AU350">
        <v>13629508.33</v>
      </c>
    </row>
    <row r="351" spans="1:47" ht="15" x14ac:dyDescent="0.25">
      <c r="A351" t="s">
        <v>1302</v>
      </c>
      <c r="B351" t="s">
        <v>788</v>
      </c>
      <c r="C351" t="s">
        <v>197</v>
      </c>
      <c r="D351" t="s">
        <v>975</v>
      </c>
      <c r="E351">
        <v>93.784999999999997</v>
      </c>
      <c r="F351">
        <v>6.14</v>
      </c>
      <c r="G351" s="129">
        <v>3614258</v>
      </c>
      <c r="H351">
        <v>0.65994751125481099</v>
      </c>
      <c r="I351">
        <v>1871575</v>
      </c>
      <c r="J351">
        <v>1.8905342226985199E-3</v>
      </c>
      <c r="K351">
        <v>0.64579636960146003</v>
      </c>
      <c r="L351" s="130">
        <v>148740.9039</v>
      </c>
      <c r="M351" s="129">
        <v>49443.5</v>
      </c>
      <c r="N351">
        <v>93</v>
      </c>
      <c r="O351">
        <v>54.884639</v>
      </c>
      <c r="P351">
        <v>3</v>
      </c>
      <c r="Q351">
        <v>-50.528418000000002</v>
      </c>
      <c r="R351">
        <v>11647.3</v>
      </c>
      <c r="S351">
        <v>2685.1756089999999</v>
      </c>
      <c r="T351">
        <v>3223.0272712894998</v>
      </c>
      <c r="U351">
        <v>0.28494956063039401</v>
      </c>
      <c r="V351">
        <v>0.12641615984528301</v>
      </c>
      <c r="W351">
        <v>6.9953757724603299E-2</v>
      </c>
      <c r="X351">
        <v>9703.6</v>
      </c>
      <c r="Y351">
        <v>154.09</v>
      </c>
      <c r="Z351">
        <v>66190.827957687099</v>
      </c>
      <c r="AA351">
        <v>11.9871794871795</v>
      </c>
      <c r="AB351">
        <v>17.4260212148744</v>
      </c>
      <c r="AC351">
        <v>14</v>
      </c>
      <c r="AD351">
        <v>191.79825778571399</v>
      </c>
      <c r="AE351">
        <v>0.2024</v>
      </c>
      <c r="AF351">
        <v>0.121306739046006</v>
      </c>
      <c r="AG351">
        <v>0.146514361181976</v>
      </c>
      <c r="AH351">
        <v>0.27113999944979</v>
      </c>
      <c r="AI351">
        <v>116.42143588382299</v>
      </c>
      <c r="AJ351">
        <v>8.9404487351733106</v>
      </c>
      <c r="AK351">
        <v>1.4680714112062201</v>
      </c>
      <c r="AL351">
        <v>0.30160620833493301</v>
      </c>
      <c r="AM351">
        <v>2.0299999999999998</v>
      </c>
      <c r="AN351">
        <v>1.0282727064478501</v>
      </c>
      <c r="AO351">
        <v>18</v>
      </c>
      <c r="AP351">
        <v>1.51883353584447E-2</v>
      </c>
      <c r="AQ351">
        <v>90.56</v>
      </c>
      <c r="AR351">
        <v>3.96379809341542</v>
      </c>
      <c r="AS351">
        <v>193160.22</v>
      </c>
      <c r="AT351">
        <v>0.389815183302681</v>
      </c>
      <c r="AU351">
        <v>31274982.489999998</v>
      </c>
    </row>
    <row r="352" spans="1:47" ht="15" x14ac:dyDescent="0.25">
      <c r="A352" t="s">
        <v>1303</v>
      </c>
      <c r="B352" t="s">
        <v>538</v>
      </c>
      <c r="C352" t="s">
        <v>116</v>
      </c>
      <c r="D352" t="s">
        <v>963</v>
      </c>
      <c r="E352">
        <v>78.685000000000002</v>
      </c>
      <c r="F352">
        <v>-1.1399999999999999</v>
      </c>
      <c r="G352" s="129">
        <v>1256268</v>
      </c>
      <c r="H352">
        <v>0.39771415659117298</v>
      </c>
      <c r="I352">
        <v>1071210</v>
      </c>
      <c r="J352">
        <v>7.5471129088804899E-3</v>
      </c>
      <c r="K352">
        <v>0.641627447949779</v>
      </c>
      <c r="L352" s="130">
        <v>216563.65330000001</v>
      </c>
      <c r="M352" s="129">
        <v>42550</v>
      </c>
      <c r="N352">
        <v>10</v>
      </c>
      <c r="O352">
        <v>13.281040000000001</v>
      </c>
      <c r="P352">
        <v>0</v>
      </c>
      <c r="Q352">
        <v>55.069710999999998</v>
      </c>
      <c r="R352">
        <v>13906.7</v>
      </c>
      <c r="S352">
        <v>561.20666400000005</v>
      </c>
      <c r="T352">
        <v>667.09476741633603</v>
      </c>
      <c r="U352">
        <v>0.29998510851610299</v>
      </c>
      <c r="V352">
        <v>0.15451394034052299</v>
      </c>
      <c r="W352">
        <v>0</v>
      </c>
      <c r="X352">
        <v>11699.2</v>
      </c>
      <c r="Y352">
        <v>44.47</v>
      </c>
      <c r="Z352">
        <v>54420.2750168653</v>
      </c>
      <c r="AA352">
        <v>14</v>
      </c>
      <c r="AB352">
        <v>12.619893501236801</v>
      </c>
      <c r="AC352">
        <v>6</v>
      </c>
      <c r="AD352">
        <v>93.534443999999993</v>
      </c>
      <c r="AE352">
        <v>0.25309999999999999</v>
      </c>
      <c r="AF352">
        <v>0.125159157403053</v>
      </c>
      <c r="AG352">
        <v>0.16226184430176799</v>
      </c>
      <c r="AH352">
        <v>0.290088842357976</v>
      </c>
      <c r="AI352">
        <v>225.32697509094399</v>
      </c>
      <c r="AJ352">
        <v>5.8058669091771797</v>
      </c>
      <c r="AK352">
        <v>1.2610663081728699</v>
      </c>
      <c r="AL352">
        <v>3.6430146692499301</v>
      </c>
      <c r="AM352">
        <v>1.8</v>
      </c>
      <c r="AN352">
        <v>1.0861976067008701</v>
      </c>
      <c r="AO352">
        <v>63</v>
      </c>
      <c r="AP352">
        <v>0.13541666666666699</v>
      </c>
      <c r="AQ352">
        <v>2.92</v>
      </c>
      <c r="AR352">
        <v>4.30453533602366</v>
      </c>
      <c r="AS352">
        <v>19072.77</v>
      </c>
      <c r="AT352">
        <v>0.55656858700451906</v>
      </c>
      <c r="AU352">
        <v>7804507.8700000001</v>
      </c>
    </row>
    <row r="353" spans="1:47" ht="15" x14ac:dyDescent="0.25">
      <c r="A353" t="s">
        <v>1304</v>
      </c>
      <c r="B353" t="s">
        <v>376</v>
      </c>
      <c r="C353" t="s">
        <v>129</v>
      </c>
      <c r="D353" t="s">
        <v>963</v>
      </c>
      <c r="E353">
        <v>81.186000000000007</v>
      </c>
      <c r="F353">
        <v>0.8</v>
      </c>
      <c r="G353" s="129">
        <v>-356974</v>
      </c>
      <c r="H353">
        <v>0.58050522992264197</v>
      </c>
      <c r="I353">
        <v>-199030</v>
      </c>
      <c r="J353">
        <v>0</v>
      </c>
      <c r="K353">
        <v>0.81756140593968696</v>
      </c>
      <c r="L353" s="130">
        <v>121890.22380000001</v>
      </c>
      <c r="M353" s="129">
        <v>34870</v>
      </c>
      <c r="N353">
        <v>24</v>
      </c>
      <c r="O353">
        <v>26.270018</v>
      </c>
      <c r="P353">
        <v>0</v>
      </c>
      <c r="Q353">
        <v>-25.742732</v>
      </c>
      <c r="R353">
        <v>16961.2</v>
      </c>
      <c r="S353">
        <v>773.56466399999999</v>
      </c>
      <c r="T353">
        <v>1002.25563974969</v>
      </c>
      <c r="U353">
        <v>0.450296497772809</v>
      </c>
      <c r="V353">
        <v>0.202871904965918</v>
      </c>
      <c r="W353">
        <v>5.5724494675211803E-4</v>
      </c>
      <c r="X353">
        <v>13091.1</v>
      </c>
      <c r="Y353">
        <v>64.17</v>
      </c>
      <c r="Z353">
        <v>58655.598722144299</v>
      </c>
      <c r="AA353">
        <v>12</v>
      </c>
      <c r="AB353">
        <v>12.0549269752221</v>
      </c>
      <c r="AC353">
        <v>11</v>
      </c>
      <c r="AD353">
        <v>70.324060363636406</v>
      </c>
      <c r="AE353">
        <v>0.2152</v>
      </c>
      <c r="AF353">
        <v>0.101538766489607</v>
      </c>
      <c r="AG353">
        <v>0.19453938856181299</v>
      </c>
      <c r="AH353">
        <v>0.30475601754220799</v>
      </c>
      <c r="AI353">
        <v>228.392024897352</v>
      </c>
      <c r="AJ353">
        <v>7.9814966379134704</v>
      </c>
      <c r="AK353">
        <v>1.97882332631484</v>
      </c>
      <c r="AL353">
        <v>3.9372344291245001</v>
      </c>
      <c r="AM353">
        <v>4.5</v>
      </c>
      <c r="AN353">
        <v>0.88609452219803797</v>
      </c>
      <c r="AO353">
        <v>46</v>
      </c>
      <c r="AP353">
        <v>0</v>
      </c>
      <c r="AQ353">
        <v>9.1300000000000008</v>
      </c>
      <c r="AR353">
        <v>5.7228506583973804</v>
      </c>
      <c r="AS353">
        <v>-66536</v>
      </c>
      <c r="AT353">
        <v>0.53004977716740398</v>
      </c>
      <c r="AU353">
        <v>13120598.4</v>
      </c>
    </row>
    <row r="354" spans="1:47" ht="15" x14ac:dyDescent="0.25">
      <c r="A354" t="s">
        <v>1305</v>
      </c>
      <c r="B354" t="s">
        <v>624</v>
      </c>
      <c r="C354" t="s">
        <v>625</v>
      </c>
      <c r="D354" t="s">
        <v>963</v>
      </c>
      <c r="E354">
        <v>80.572000000000003</v>
      </c>
      <c r="F354">
        <v>-0.62</v>
      </c>
      <c r="G354" s="129">
        <v>-2078198</v>
      </c>
      <c r="H354">
        <v>0.36941449940976001</v>
      </c>
      <c r="I354">
        <v>-2078198</v>
      </c>
      <c r="J354">
        <v>0</v>
      </c>
      <c r="K354">
        <v>0.78305929340815095</v>
      </c>
      <c r="L354" s="130">
        <v>214269.7954</v>
      </c>
      <c r="M354" s="129">
        <v>33875.5</v>
      </c>
      <c r="N354">
        <v>174</v>
      </c>
      <c r="O354">
        <v>41.901533999999998</v>
      </c>
      <c r="P354">
        <v>0</v>
      </c>
      <c r="Q354">
        <v>-169.71883600000001</v>
      </c>
      <c r="R354">
        <v>16971.099999999999</v>
      </c>
      <c r="S354">
        <v>1651.5002320000001</v>
      </c>
      <c r="T354">
        <v>2208.1455589105899</v>
      </c>
      <c r="U354">
        <v>0.64864475235508201</v>
      </c>
      <c r="V354">
        <v>0.19488055694078801</v>
      </c>
      <c r="W354">
        <v>1.2110201144676599E-3</v>
      </c>
      <c r="X354">
        <v>12692.9</v>
      </c>
      <c r="Y354">
        <v>136.5</v>
      </c>
      <c r="Z354">
        <v>60579.936923076901</v>
      </c>
      <c r="AA354">
        <v>11.109489051094901</v>
      </c>
      <c r="AB354">
        <v>12.0989027985348</v>
      </c>
      <c r="AC354">
        <v>13.25</v>
      </c>
      <c r="AD354">
        <v>124.641526943396</v>
      </c>
      <c r="AE354">
        <v>0.53149999999999997</v>
      </c>
      <c r="AF354">
        <v>0.114586228509093</v>
      </c>
      <c r="AG354">
        <v>0.206818394106737</v>
      </c>
      <c r="AH354">
        <v>0.32650327898532699</v>
      </c>
      <c r="AI354">
        <v>234.00783875881399</v>
      </c>
      <c r="AJ354">
        <v>8.0535684048190799</v>
      </c>
      <c r="AK354">
        <v>1.6258959696116599</v>
      </c>
      <c r="AL354">
        <v>3.1171566303717801</v>
      </c>
      <c r="AM354">
        <v>1</v>
      </c>
      <c r="AN354">
        <v>1.8398807390028</v>
      </c>
      <c r="AO354">
        <v>387</v>
      </c>
      <c r="AP354">
        <v>0</v>
      </c>
      <c r="AQ354">
        <v>2.61</v>
      </c>
      <c r="AR354">
        <v>5.2384174698603596</v>
      </c>
      <c r="AS354">
        <v>-374615.85</v>
      </c>
      <c r="AT354">
        <v>0.56632010075174999</v>
      </c>
      <c r="AU354">
        <v>28027736.170000002</v>
      </c>
    </row>
    <row r="355" spans="1:47" ht="15" x14ac:dyDescent="0.25">
      <c r="A355" t="s">
        <v>1306</v>
      </c>
      <c r="B355" t="s">
        <v>377</v>
      </c>
      <c r="C355" t="s">
        <v>378</v>
      </c>
      <c r="D355" t="s">
        <v>970</v>
      </c>
      <c r="E355">
        <v>77.683000000000007</v>
      </c>
      <c r="F355">
        <v>6.28</v>
      </c>
      <c r="G355" s="129">
        <v>-723588</v>
      </c>
      <c r="H355">
        <v>0.454779580831153</v>
      </c>
      <c r="I355">
        <v>-739689</v>
      </c>
      <c r="J355">
        <v>0</v>
      </c>
      <c r="K355">
        <v>0.66173615434990896</v>
      </c>
      <c r="L355" s="130">
        <v>164800.4803</v>
      </c>
      <c r="M355" s="129">
        <v>38664</v>
      </c>
      <c r="N355">
        <v>50</v>
      </c>
      <c r="O355">
        <v>77.465545000000006</v>
      </c>
      <c r="P355">
        <v>40</v>
      </c>
      <c r="Q355">
        <v>-79.041068999999993</v>
      </c>
      <c r="R355">
        <v>15136</v>
      </c>
      <c r="S355">
        <v>1001.955638</v>
      </c>
      <c r="T355">
        <v>1281.5161928770001</v>
      </c>
      <c r="U355">
        <v>0.45299025005336602</v>
      </c>
      <c r="V355">
        <v>0.20862194100453799</v>
      </c>
      <c r="W355">
        <v>9.9804817905520911E-4</v>
      </c>
      <c r="X355">
        <v>11834.1</v>
      </c>
      <c r="Y355">
        <v>75</v>
      </c>
      <c r="Z355">
        <v>54785.146666666697</v>
      </c>
      <c r="AA355">
        <v>13.5866666666667</v>
      </c>
      <c r="AB355">
        <v>13.3594085066667</v>
      </c>
      <c r="AC355">
        <v>11.9</v>
      </c>
      <c r="AD355">
        <v>84.197952773109193</v>
      </c>
      <c r="AE355">
        <v>0.25309999999999999</v>
      </c>
      <c r="AF355">
        <v>0.114504080674068</v>
      </c>
      <c r="AG355">
        <v>0.13258726277645999</v>
      </c>
      <c r="AH355">
        <v>0.249270632529386</v>
      </c>
      <c r="AI355">
        <v>259.88775363325999</v>
      </c>
      <c r="AJ355">
        <v>7.4912243659656799</v>
      </c>
      <c r="AK355">
        <v>1.5752528072627801</v>
      </c>
      <c r="AL355">
        <v>2.6283478624863701</v>
      </c>
      <c r="AM355">
        <v>2.75</v>
      </c>
      <c r="AN355">
        <v>0.88279240259816105</v>
      </c>
      <c r="AO355">
        <v>77</v>
      </c>
      <c r="AP355">
        <v>6.9169960474308304E-2</v>
      </c>
      <c r="AQ355">
        <v>6.21</v>
      </c>
      <c r="AR355">
        <v>4.72867783315042</v>
      </c>
      <c r="AS355">
        <v>918.45000000006996</v>
      </c>
      <c r="AT355">
        <v>0.45113441106927199</v>
      </c>
      <c r="AU355">
        <v>15165638.01</v>
      </c>
    </row>
    <row r="356" spans="1:47" ht="15" x14ac:dyDescent="0.25">
      <c r="A356" t="s">
        <v>1307</v>
      </c>
      <c r="B356" t="s">
        <v>242</v>
      </c>
      <c r="C356" t="s">
        <v>243</v>
      </c>
      <c r="D356" t="s">
        <v>975</v>
      </c>
      <c r="E356">
        <v>88.123000000000005</v>
      </c>
      <c r="F356">
        <v>5.97</v>
      </c>
      <c r="G356" s="129">
        <v>338654</v>
      </c>
      <c r="H356">
        <v>0.240592802275783</v>
      </c>
      <c r="I356">
        <v>338654</v>
      </c>
      <c r="J356">
        <v>0</v>
      </c>
      <c r="K356">
        <v>0.78210175614282496</v>
      </c>
      <c r="L356" s="130">
        <v>188637.16269999999</v>
      </c>
      <c r="M356" s="129">
        <v>35357</v>
      </c>
      <c r="N356">
        <v>249</v>
      </c>
      <c r="O356">
        <v>131.735581</v>
      </c>
      <c r="P356">
        <v>22.86</v>
      </c>
      <c r="Q356">
        <v>-29.662849999999999</v>
      </c>
      <c r="R356">
        <v>13691.8</v>
      </c>
      <c r="S356">
        <v>3445.7351229999999</v>
      </c>
      <c r="T356">
        <v>4421.5050348337199</v>
      </c>
      <c r="U356">
        <v>0.48411448020637698</v>
      </c>
      <c r="V356">
        <v>0.18748019013067899</v>
      </c>
      <c r="W356">
        <v>7.5945088829742899E-3</v>
      </c>
      <c r="X356">
        <v>10670.2</v>
      </c>
      <c r="Y356">
        <v>232.3</v>
      </c>
      <c r="Z356">
        <v>71429.203616013794</v>
      </c>
      <c r="AA356">
        <v>14.587044534413</v>
      </c>
      <c r="AB356">
        <v>14.8331257985364</v>
      </c>
      <c r="AC356">
        <v>29</v>
      </c>
      <c r="AD356">
        <v>118.818452517241</v>
      </c>
      <c r="AE356">
        <v>0.40500000000000003</v>
      </c>
      <c r="AF356">
        <v>0.107537461624922</v>
      </c>
      <c r="AG356">
        <v>0.16747715083439399</v>
      </c>
      <c r="AH356">
        <v>0.27928426758108299</v>
      </c>
      <c r="AI356">
        <v>174.58538701496099</v>
      </c>
      <c r="AJ356">
        <v>6.6037462992976801</v>
      </c>
      <c r="AK356">
        <v>1.3675392594439599</v>
      </c>
      <c r="AL356">
        <v>4.1533816897311198</v>
      </c>
      <c r="AM356">
        <v>2.9</v>
      </c>
      <c r="AN356">
        <v>1.45098825974792</v>
      </c>
      <c r="AO356">
        <v>147</v>
      </c>
      <c r="AP356">
        <v>1.24843945068664E-3</v>
      </c>
      <c r="AQ356">
        <v>10.56</v>
      </c>
      <c r="AR356">
        <v>4.3282273351665204</v>
      </c>
      <c r="AS356">
        <v>-122965.77</v>
      </c>
      <c r="AT356">
        <v>0.44213755106123098</v>
      </c>
      <c r="AU356">
        <v>47178331.32</v>
      </c>
    </row>
    <row r="357" spans="1:47" ht="15" x14ac:dyDescent="0.25">
      <c r="A357" t="s">
        <v>1308</v>
      </c>
      <c r="B357" t="s">
        <v>241</v>
      </c>
      <c r="C357" t="s">
        <v>144</v>
      </c>
      <c r="D357" t="s">
        <v>965</v>
      </c>
      <c r="E357">
        <v>52.576000000000001</v>
      </c>
      <c r="F357">
        <v>-5.68</v>
      </c>
      <c r="G357" s="129">
        <v>-9437948</v>
      </c>
      <c r="H357">
        <v>0.20287642813717399</v>
      </c>
      <c r="I357">
        <v>-9437948</v>
      </c>
      <c r="J357">
        <v>0</v>
      </c>
      <c r="K357">
        <v>0.79256413513736801</v>
      </c>
      <c r="L357" s="130">
        <v>84433.626199999999</v>
      </c>
      <c r="M357" s="129">
        <v>33764</v>
      </c>
      <c r="N357">
        <v>34</v>
      </c>
      <c r="O357">
        <v>661.71894599999996</v>
      </c>
      <c r="P357">
        <v>362.18056799999999</v>
      </c>
      <c r="Q357">
        <v>-220.47222600000001</v>
      </c>
      <c r="R357">
        <v>20414.3</v>
      </c>
      <c r="S357">
        <v>2881.0812529999998</v>
      </c>
      <c r="T357">
        <v>4338.0618589104697</v>
      </c>
      <c r="U357">
        <v>0.98544659614985197</v>
      </c>
      <c r="V357">
        <v>0.24488098114739301</v>
      </c>
      <c r="W357">
        <v>8.9710086701258296E-2</v>
      </c>
      <c r="X357">
        <v>13557.9</v>
      </c>
      <c r="Y357">
        <v>250.49</v>
      </c>
      <c r="Z357">
        <v>65311.580063076399</v>
      </c>
      <c r="AA357">
        <v>7.1216730038022797</v>
      </c>
      <c r="AB357">
        <v>11.501781520220399</v>
      </c>
      <c r="AC357">
        <v>41</v>
      </c>
      <c r="AD357">
        <v>70.270274463414594</v>
      </c>
      <c r="AE357">
        <v>0.37959999999999999</v>
      </c>
      <c r="AF357">
        <v>0.10500501873210701</v>
      </c>
      <c r="AG357">
        <v>0.13648807748758299</v>
      </c>
      <c r="AH357">
        <v>0.244109194222216</v>
      </c>
      <c r="AI357">
        <v>194.80568255948501</v>
      </c>
      <c r="AJ357">
        <v>8.2331865422066102</v>
      </c>
      <c r="AK357">
        <v>1.1965165852711199</v>
      </c>
      <c r="AL357">
        <v>3.1563909552054299</v>
      </c>
      <c r="AM357">
        <v>0.5</v>
      </c>
      <c r="AN357">
        <v>0.83484700674747603</v>
      </c>
      <c r="AO357">
        <v>8</v>
      </c>
      <c r="AP357">
        <v>0.149097815764482</v>
      </c>
      <c r="AQ357">
        <v>247</v>
      </c>
      <c r="AR357">
        <v>3.7929844019090102</v>
      </c>
      <c r="AS357">
        <v>-28671.490000000202</v>
      </c>
      <c r="AT357">
        <v>0.63038061695991299</v>
      </c>
      <c r="AU357">
        <v>58815206.659999996</v>
      </c>
    </row>
    <row r="358" spans="1:47" ht="15" x14ac:dyDescent="0.25">
      <c r="A358" t="s">
        <v>1309</v>
      </c>
      <c r="B358" t="s">
        <v>244</v>
      </c>
      <c r="C358" t="s">
        <v>245</v>
      </c>
      <c r="D358" t="s">
        <v>965</v>
      </c>
      <c r="E358">
        <v>91.763999999999996</v>
      </c>
      <c r="F358">
        <v>-6.6</v>
      </c>
      <c r="G358" s="129">
        <v>-1617082</v>
      </c>
      <c r="H358">
        <v>0.67166566622410295</v>
      </c>
      <c r="I358">
        <v>-1614662</v>
      </c>
      <c r="J358">
        <v>3.3909356076165798E-4</v>
      </c>
      <c r="K358">
        <v>0.888974266078155</v>
      </c>
      <c r="L358" s="130">
        <v>205902.61369999999</v>
      </c>
      <c r="M358" s="129">
        <v>37793.5</v>
      </c>
      <c r="N358">
        <v>82</v>
      </c>
      <c r="O358">
        <v>37.094647999999999</v>
      </c>
      <c r="P358">
        <v>0</v>
      </c>
      <c r="Q358">
        <v>-160.10700700000001</v>
      </c>
      <c r="R358">
        <v>14116.2</v>
      </c>
      <c r="S358">
        <v>1763.7453740000001</v>
      </c>
      <c r="T358">
        <v>2141.73405397743</v>
      </c>
      <c r="U358">
        <v>0.34303626811383497</v>
      </c>
      <c r="V358">
        <v>0.147282465955315</v>
      </c>
      <c r="W358">
        <v>5.04202598124008E-3</v>
      </c>
      <c r="X358">
        <v>11624.9</v>
      </c>
      <c r="Y358">
        <v>122.04</v>
      </c>
      <c r="Z358">
        <v>63511.939937725299</v>
      </c>
      <c r="AA358">
        <v>17.155038759689901</v>
      </c>
      <c r="AB358">
        <v>14.4521908718453</v>
      </c>
      <c r="AC358">
        <v>16</v>
      </c>
      <c r="AD358">
        <v>110.23408587500001</v>
      </c>
      <c r="AE358">
        <v>0.30370000000000003</v>
      </c>
      <c r="AF358">
        <v>0.116928522857731</v>
      </c>
      <c r="AG358">
        <v>0.16792425018611301</v>
      </c>
      <c r="AH358">
        <v>0.28942356079663101</v>
      </c>
      <c r="AI358">
        <v>172.66041033426399</v>
      </c>
      <c r="AJ358">
        <v>6.3734804567052699</v>
      </c>
      <c r="AK358">
        <v>1.5267458928377899</v>
      </c>
      <c r="AL358">
        <v>3.1608274417214801</v>
      </c>
      <c r="AM358">
        <v>2</v>
      </c>
      <c r="AN358">
        <v>1.00701826066978</v>
      </c>
      <c r="AO358">
        <v>131</v>
      </c>
      <c r="AP358">
        <v>1.9710906701708299E-2</v>
      </c>
      <c r="AQ358">
        <v>5.59</v>
      </c>
      <c r="AR358">
        <v>4.7183048383285202</v>
      </c>
      <c r="AS358">
        <v>85638.14</v>
      </c>
      <c r="AT358">
        <v>0.50288501060647495</v>
      </c>
      <c r="AU358">
        <v>24897440.629999999</v>
      </c>
    </row>
    <row r="359" spans="1:47" ht="15" x14ac:dyDescent="0.25">
      <c r="A359" t="s">
        <v>1310</v>
      </c>
      <c r="B359" t="s">
        <v>659</v>
      </c>
      <c r="C359" t="s">
        <v>170</v>
      </c>
      <c r="D359" t="s">
        <v>967</v>
      </c>
      <c r="E359">
        <v>82.76</v>
      </c>
      <c r="F359">
        <v>-8.3800000000000008</v>
      </c>
      <c r="G359" s="129">
        <v>-527985</v>
      </c>
      <c r="H359">
        <v>0.43629897446044502</v>
      </c>
      <c r="I359">
        <v>-286334</v>
      </c>
      <c r="J359">
        <v>0</v>
      </c>
      <c r="K359">
        <v>0.74999062822860996</v>
      </c>
      <c r="L359" s="130">
        <v>158692.44500000001</v>
      </c>
      <c r="M359" s="129">
        <v>34920</v>
      </c>
      <c r="N359">
        <v>77</v>
      </c>
      <c r="O359">
        <v>33.022323</v>
      </c>
      <c r="P359">
        <v>0</v>
      </c>
      <c r="Q359">
        <v>5.5328210000000002</v>
      </c>
      <c r="R359">
        <v>18273.400000000001</v>
      </c>
      <c r="S359">
        <v>882.51006400000006</v>
      </c>
      <c r="T359">
        <v>1103.9646947537501</v>
      </c>
      <c r="U359">
        <v>0.462083187076267</v>
      </c>
      <c r="V359">
        <v>0.159536897927093</v>
      </c>
      <c r="W359">
        <v>0</v>
      </c>
      <c r="X359">
        <v>14607.7</v>
      </c>
      <c r="Y359">
        <v>72.12</v>
      </c>
      <c r="Z359">
        <v>54193.880199667197</v>
      </c>
      <c r="AA359">
        <v>13.262499999999999</v>
      </c>
      <c r="AB359">
        <v>12.2366897393233</v>
      </c>
      <c r="AC359">
        <v>6.5</v>
      </c>
      <c r="AD359">
        <v>135.77077907692299</v>
      </c>
      <c r="AE359">
        <v>0.2278</v>
      </c>
      <c r="AF359">
        <v>0.11110492351724099</v>
      </c>
      <c r="AG359">
        <v>0.23232983724212999</v>
      </c>
      <c r="AH359">
        <v>0.34686759996073901</v>
      </c>
      <c r="AI359">
        <v>232.911791473916</v>
      </c>
      <c r="AJ359">
        <v>10.4621466623205</v>
      </c>
      <c r="AK359">
        <v>1.2433708105688701</v>
      </c>
      <c r="AL359">
        <v>3.4687831493527002</v>
      </c>
      <c r="AM359">
        <v>0</v>
      </c>
      <c r="AN359">
        <v>1.77060018671455</v>
      </c>
      <c r="AO359">
        <v>112</v>
      </c>
      <c r="AP359">
        <v>0</v>
      </c>
      <c r="AQ359">
        <v>5.4</v>
      </c>
      <c r="AR359">
        <v>4.6826287406237697</v>
      </c>
      <c r="AS359">
        <v>-13461.78</v>
      </c>
      <c r="AT359">
        <v>0.50799546588639399</v>
      </c>
      <c r="AU359">
        <v>16126420.880000001</v>
      </c>
    </row>
    <row r="360" spans="1:47" ht="15" x14ac:dyDescent="0.25">
      <c r="A360" t="s">
        <v>1311</v>
      </c>
      <c r="B360" t="s">
        <v>246</v>
      </c>
      <c r="C360" t="s">
        <v>105</v>
      </c>
      <c r="D360" t="s">
        <v>965</v>
      </c>
      <c r="E360">
        <v>66.91</v>
      </c>
      <c r="F360">
        <v>-4.68</v>
      </c>
      <c r="G360" s="129">
        <v>-83244</v>
      </c>
      <c r="H360">
        <v>0.43003964152486102</v>
      </c>
      <c r="I360">
        <v>-83244</v>
      </c>
      <c r="J360">
        <v>5.9654467158690898E-3</v>
      </c>
      <c r="K360">
        <v>0.83922448799151295</v>
      </c>
      <c r="L360" s="130">
        <v>139166.51329999999</v>
      </c>
      <c r="M360" s="129">
        <v>30842</v>
      </c>
      <c r="N360">
        <v>34</v>
      </c>
      <c r="O360">
        <v>37.378587000000003</v>
      </c>
      <c r="P360">
        <v>0</v>
      </c>
      <c r="Q360">
        <v>56.922722</v>
      </c>
      <c r="R360">
        <v>16014</v>
      </c>
      <c r="S360">
        <v>1048.432957</v>
      </c>
      <c r="T360">
        <v>1519.10022249906</v>
      </c>
      <c r="U360">
        <v>0.99997930625906495</v>
      </c>
      <c r="V360">
        <v>0.23539896027896401</v>
      </c>
      <c r="W360">
        <v>0</v>
      </c>
      <c r="X360">
        <v>11052.3</v>
      </c>
      <c r="Y360">
        <v>92.55</v>
      </c>
      <c r="Z360">
        <v>63264.0246353322</v>
      </c>
      <c r="AA360">
        <v>14.435185185185199</v>
      </c>
      <c r="AB360">
        <v>11.328286947595901</v>
      </c>
      <c r="AC360">
        <v>11.02</v>
      </c>
      <c r="AD360">
        <v>95.1391068058076</v>
      </c>
      <c r="AE360">
        <v>0.2152</v>
      </c>
      <c r="AF360">
        <v>0.102382860212395</v>
      </c>
      <c r="AG360">
        <v>0.22232371360037301</v>
      </c>
      <c r="AH360">
        <v>0.32716047586993502</v>
      </c>
      <c r="AI360">
        <v>219.56673382216101</v>
      </c>
      <c r="AJ360">
        <v>5.1565313790991301</v>
      </c>
      <c r="AK360">
        <v>1.11838258739102</v>
      </c>
      <c r="AL360">
        <v>2.64603698506957</v>
      </c>
      <c r="AM360">
        <v>0.5</v>
      </c>
      <c r="AN360">
        <v>1.3172105397215399</v>
      </c>
      <c r="AO360">
        <v>76</v>
      </c>
      <c r="AP360">
        <v>0</v>
      </c>
      <c r="AQ360">
        <v>7.45</v>
      </c>
      <c r="AR360">
        <v>3.0670373841418299</v>
      </c>
      <c r="AS360">
        <v>108522.62</v>
      </c>
      <c r="AT360">
        <v>0.79712085755978201</v>
      </c>
      <c r="AU360">
        <v>16789568.82</v>
      </c>
    </row>
    <row r="361" spans="1:47" ht="15" x14ac:dyDescent="0.25">
      <c r="A361" t="s">
        <v>1312</v>
      </c>
      <c r="B361" t="s">
        <v>490</v>
      </c>
      <c r="C361" t="s">
        <v>121</v>
      </c>
      <c r="D361" t="s">
        <v>970</v>
      </c>
      <c r="E361">
        <v>103.31100000000001</v>
      </c>
      <c r="F361">
        <v>11.22</v>
      </c>
      <c r="G361" s="129">
        <v>3567849</v>
      </c>
      <c r="H361">
        <v>0.574813580151738</v>
      </c>
      <c r="I361">
        <v>3568862</v>
      </c>
      <c r="J361">
        <v>0</v>
      </c>
      <c r="K361">
        <v>0.75927087095284795</v>
      </c>
      <c r="L361" s="130">
        <v>236659.95069999999</v>
      </c>
      <c r="M361" s="129">
        <v>76013</v>
      </c>
      <c r="N361">
        <v>39</v>
      </c>
      <c r="O361">
        <v>42.555875999999998</v>
      </c>
      <c r="P361">
        <v>0</v>
      </c>
      <c r="Q361">
        <v>-2.9359310000000001</v>
      </c>
      <c r="R361">
        <v>15577.5</v>
      </c>
      <c r="S361">
        <v>4994.0218590000004</v>
      </c>
      <c r="T361">
        <v>6116.1140082935899</v>
      </c>
      <c r="U361">
        <v>9.6854826361704102E-2</v>
      </c>
      <c r="V361">
        <v>0.13979736407076901</v>
      </c>
      <c r="W361">
        <v>4.0682510156389802E-2</v>
      </c>
      <c r="X361">
        <v>12719.6</v>
      </c>
      <c r="Y361">
        <v>322.33</v>
      </c>
      <c r="Z361">
        <v>76684.683740266206</v>
      </c>
      <c r="AA361">
        <v>15.3094555873926</v>
      </c>
      <c r="AB361">
        <v>15.4935062172308</v>
      </c>
      <c r="AC361">
        <v>34</v>
      </c>
      <c r="AD361">
        <v>146.88299585294101</v>
      </c>
      <c r="AE361">
        <v>0.27839999999999998</v>
      </c>
      <c r="AF361">
        <v>0.117005965749922</v>
      </c>
      <c r="AG361">
        <v>0.11028890660575</v>
      </c>
      <c r="AH361">
        <v>0.23159294443554401</v>
      </c>
      <c r="AI361">
        <v>175.79638711789599</v>
      </c>
      <c r="AJ361">
        <v>9.3185013970346198</v>
      </c>
      <c r="AK361">
        <v>1.39107359234382</v>
      </c>
      <c r="AL361">
        <v>3.7639747998419</v>
      </c>
      <c r="AM361">
        <v>1.25</v>
      </c>
      <c r="AN361">
        <v>1.1408028292394401</v>
      </c>
      <c r="AO361">
        <v>23</v>
      </c>
      <c r="AP361">
        <v>7.3260073260073303E-3</v>
      </c>
      <c r="AQ361">
        <v>103.39</v>
      </c>
      <c r="AR361">
        <v>4.9292368419956603</v>
      </c>
      <c r="AS361">
        <v>515382.24</v>
      </c>
      <c r="AT361">
        <v>0.47610479988044802</v>
      </c>
      <c r="AU361">
        <v>77794474.739999995</v>
      </c>
    </row>
    <row r="362" spans="1:47" ht="15" x14ac:dyDescent="0.25">
      <c r="A362" t="s">
        <v>1313</v>
      </c>
      <c r="B362" t="s">
        <v>248</v>
      </c>
      <c r="C362" t="s">
        <v>249</v>
      </c>
      <c r="D362" t="s">
        <v>970</v>
      </c>
      <c r="E362">
        <v>78.466999999999999</v>
      </c>
      <c r="F362">
        <v>3.59</v>
      </c>
      <c r="G362" s="129">
        <v>-221715</v>
      </c>
      <c r="H362">
        <v>0.68775464858987601</v>
      </c>
      <c r="I362">
        <v>-323249</v>
      </c>
      <c r="J362">
        <v>0</v>
      </c>
      <c r="K362">
        <v>0.70347449471277501</v>
      </c>
      <c r="L362" s="130">
        <v>124296.17110000001</v>
      </c>
      <c r="M362" s="129">
        <v>22354.5</v>
      </c>
      <c r="N362">
        <v>10</v>
      </c>
      <c r="O362">
        <v>26.377371</v>
      </c>
      <c r="P362">
        <v>0</v>
      </c>
      <c r="Q362">
        <v>92.058374999999998</v>
      </c>
      <c r="R362">
        <v>19602.099999999999</v>
      </c>
      <c r="S362">
        <v>390.691239</v>
      </c>
      <c r="T362">
        <v>555.18160187830904</v>
      </c>
      <c r="U362">
        <v>0.99965310714325994</v>
      </c>
      <c r="V362">
        <v>0.12991476627404</v>
      </c>
      <c r="W362">
        <v>0</v>
      </c>
      <c r="X362">
        <v>13794.4</v>
      </c>
      <c r="Y362">
        <v>36.15</v>
      </c>
      <c r="Z362">
        <v>49835.370677731698</v>
      </c>
      <c r="AA362">
        <v>14</v>
      </c>
      <c r="AB362">
        <v>10.807503153527</v>
      </c>
      <c r="AC362">
        <v>8.1999999999999993</v>
      </c>
      <c r="AD362">
        <v>47.645273048780503</v>
      </c>
      <c r="AE362">
        <v>0.1898</v>
      </c>
      <c r="AF362">
        <v>0.108093594432335</v>
      </c>
      <c r="AG362">
        <v>0.116721376828687</v>
      </c>
      <c r="AH362">
        <v>0.22606088150666401</v>
      </c>
      <c r="AI362">
        <v>0</v>
      </c>
      <c r="AJ362" t="s">
        <v>943</v>
      </c>
      <c r="AK362" t="s">
        <v>943</v>
      </c>
      <c r="AL362" t="s">
        <v>943</v>
      </c>
      <c r="AM362">
        <v>0.5</v>
      </c>
      <c r="AN362">
        <v>0.58985479800368201</v>
      </c>
      <c r="AO362">
        <v>1</v>
      </c>
      <c r="AP362">
        <v>0</v>
      </c>
      <c r="AQ362">
        <v>119</v>
      </c>
      <c r="AR362">
        <v>4.0484099896131296</v>
      </c>
      <c r="AS362">
        <v>-68809.649999999994</v>
      </c>
      <c r="AT362">
        <v>0.858393107368007</v>
      </c>
      <c r="AU362">
        <v>7658388.0999999996</v>
      </c>
    </row>
    <row r="363" spans="1:47" ht="15" x14ac:dyDescent="0.25">
      <c r="A363" t="s">
        <v>1314</v>
      </c>
      <c r="B363" t="s">
        <v>411</v>
      </c>
      <c r="C363" t="s">
        <v>281</v>
      </c>
      <c r="D363" t="s">
        <v>963</v>
      </c>
      <c r="E363">
        <v>105.25700000000001</v>
      </c>
      <c r="F363">
        <v>1.24</v>
      </c>
      <c r="G363" s="129">
        <v>1330927</v>
      </c>
      <c r="H363">
        <v>0.657916505157353</v>
      </c>
      <c r="I363">
        <v>1330927</v>
      </c>
      <c r="J363">
        <v>0</v>
      </c>
      <c r="K363">
        <v>0.71966141672219996</v>
      </c>
      <c r="L363" s="130">
        <v>193153.10550000001</v>
      </c>
      <c r="M363" s="129">
        <v>48681</v>
      </c>
      <c r="N363">
        <v>22</v>
      </c>
      <c r="O363">
        <v>6.0529440000000001</v>
      </c>
      <c r="P363">
        <v>0</v>
      </c>
      <c r="Q363">
        <v>88.684044</v>
      </c>
      <c r="R363">
        <v>12552.3</v>
      </c>
      <c r="S363">
        <v>796.03442099999995</v>
      </c>
      <c r="T363">
        <v>878.22805058387496</v>
      </c>
      <c r="U363">
        <v>5.8437736827463199E-2</v>
      </c>
      <c r="V363">
        <v>9.29761943045425E-2</v>
      </c>
      <c r="W363">
        <v>3.7686812540484401E-3</v>
      </c>
      <c r="X363">
        <v>11377.6</v>
      </c>
      <c r="Y363">
        <v>55.62</v>
      </c>
      <c r="Z363">
        <v>69307.3175116864</v>
      </c>
      <c r="AA363">
        <v>18.714285714285701</v>
      </c>
      <c r="AB363">
        <v>14.312017637540499</v>
      </c>
      <c r="AC363">
        <v>6</v>
      </c>
      <c r="AD363">
        <v>132.6724035</v>
      </c>
      <c r="AE363">
        <v>0.1898</v>
      </c>
      <c r="AF363">
        <v>0.107387303062045</v>
      </c>
      <c r="AG363">
        <v>0.16590423050915401</v>
      </c>
      <c r="AH363">
        <v>0.27633364347941097</v>
      </c>
      <c r="AI363">
        <v>211.046150226712</v>
      </c>
      <c r="AJ363">
        <v>6.0300602380952402</v>
      </c>
      <c r="AK363">
        <v>1.3696793452381</v>
      </c>
      <c r="AL363">
        <v>2.7546943452381001</v>
      </c>
      <c r="AM363">
        <v>2.25</v>
      </c>
      <c r="AN363">
        <v>1.10313386134095</v>
      </c>
      <c r="AO363">
        <v>36</v>
      </c>
      <c r="AP363">
        <v>0</v>
      </c>
      <c r="AQ363">
        <v>9.36</v>
      </c>
      <c r="AR363">
        <v>4.56377543995265</v>
      </c>
      <c r="AS363">
        <v>41974.97</v>
      </c>
      <c r="AT363">
        <v>0.57781560567857804</v>
      </c>
      <c r="AU363">
        <v>9992091.0600000005</v>
      </c>
    </row>
    <row r="364" spans="1:47" ht="15" x14ac:dyDescent="0.25">
      <c r="A364" t="s">
        <v>1315</v>
      </c>
      <c r="B364" t="s">
        <v>412</v>
      </c>
      <c r="C364" t="s">
        <v>281</v>
      </c>
      <c r="D364" t="s">
        <v>963</v>
      </c>
      <c r="E364">
        <v>100.477</v>
      </c>
      <c r="F364">
        <v>0.17</v>
      </c>
      <c r="G364" s="129">
        <v>488700</v>
      </c>
      <c r="H364">
        <v>0.74079561533303295</v>
      </c>
      <c r="I364">
        <v>488700</v>
      </c>
      <c r="J364">
        <v>0</v>
      </c>
      <c r="K364">
        <v>0.73738409775807201</v>
      </c>
      <c r="L364" s="130">
        <v>170354.50090000001</v>
      </c>
      <c r="M364" s="129">
        <v>44024</v>
      </c>
      <c r="N364">
        <v>10</v>
      </c>
      <c r="O364">
        <v>2.9222220000000001</v>
      </c>
      <c r="P364">
        <v>0</v>
      </c>
      <c r="Q364">
        <v>9.34423099999999</v>
      </c>
      <c r="R364">
        <v>14528.6</v>
      </c>
      <c r="S364">
        <v>382.907106</v>
      </c>
      <c r="T364">
        <v>439.79229719203698</v>
      </c>
      <c r="U364">
        <v>0.17987457511430999</v>
      </c>
      <c r="V364">
        <v>0.11641327962192501</v>
      </c>
      <c r="W364">
        <v>7.834798448478E-3</v>
      </c>
      <c r="X364">
        <v>12649.4</v>
      </c>
      <c r="Y364">
        <v>31.2</v>
      </c>
      <c r="Z364">
        <v>63293.810897435898</v>
      </c>
      <c r="AA364">
        <v>12.696969696969701</v>
      </c>
      <c r="AB364">
        <v>12.2726636538462</v>
      </c>
      <c r="AC364">
        <v>3</v>
      </c>
      <c r="AD364">
        <v>127.63570199999999</v>
      </c>
      <c r="AE364">
        <v>0.2024</v>
      </c>
      <c r="AF364">
        <v>0.10266961913303101</v>
      </c>
      <c r="AG364">
        <v>0.15573461457356799</v>
      </c>
      <c r="AH364">
        <v>0.26282205834959099</v>
      </c>
      <c r="AI364">
        <v>126.928958064309</v>
      </c>
      <c r="AJ364">
        <v>13.0663065305954</v>
      </c>
      <c r="AK364">
        <v>2.9646594790337799</v>
      </c>
      <c r="AL364">
        <v>6.8095952841446898</v>
      </c>
      <c r="AM364">
        <v>1.5</v>
      </c>
      <c r="AN364">
        <v>1.1334253572167901</v>
      </c>
      <c r="AO364">
        <v>27</v>
      </c>
      <c r="AP364">
        <v>6.0606060606060597E-3</v>
      </c>
      <c r="AQ364">
        <v>5.96</v>
      </c>
      <c r="AR364">
        <v>5.3487884832419104</v>
      </c>
      <c r="AS364">
        <v>-12029.4</v>
      </c>
      <c r="AT364">
        <v>0.55280306608418595</v>
      </c>
      <c r="AU364">
        <v>5563100.7999999998</v>
      </c>
    </row>
    <row r="365" spans="1:47" ht="15" x14ac:dyDescent="0.25">
      <c r="A365" t="s">
        <v>1316</v>
      </c>
      <c r="B365" t="s">
        <v>619</v>
      </c>
      <c r="C365" t="s">
        <v>140</v>
      </c>
      <c r="D365" t="s">
        <v>965</v>
      </c>
      <c r="E365">
        <v>78.024000000000001</v>
      </c>
      <c r="F365">
        <v>-3.61</v>
      </c>
      <c r="G365" s="129">
        <v>147124</v>
      </c>
      <c r="H365">
        <v>1.28661078439761</v>
      </c>
      <c r="I365">
        <v>48260</v>
      </c>
      <c r="J365">
        <v>0</v>
      </c>
      <c r="K365">
        <v>0.71988455924123795</v>
      </c>
      <c r="L365" s="130">
        <v>120545.4183</v>
      </c>
      <c r="M365" s="129">
        <v>34961</v>
      </c>
      <c r="N365">
        <v>159</v>
      </c>
      <c r="O365">
        <v>27.788399999999999</v>
      </c>
      <c r="P365">
        <v>0</v>
      </c>
      <c r="Q365">
        <v>144.56147999999999</v>
      </c>
      <c r="R365">
        <v>13511.1</v>
      </c>
      <c r="S365">
        <v>1091.6303969999999</v>
      </c>
      <c r="T365">
        <v>1357.0820700343299</v>
      </c>
      <c r="U365">
        <v>0.47288262164432898</v>
      </c>
      <c r="V365">
        <v>0.167291138559235</v>
      </c>
      <c r="W365">
        <v>0</v>
      </c>
      <c r="X365">
        <v>10868.2</v>
      </c>
      <c r="Y365">
        <v>78.3</v>
      </c>
      <c r="Z365">
        <v>61162.606385696097</v>
      </c>
      <c r="AA365">
        <v>11.489361702127701</v>
      </c>
      <c r="AB365">
        <v>13.9416398084291</v>
      </c>
      <c r="AC365">
        <v>15</v>
      </c>
      <c r="AD365">
        <v>72.775359800000004</v>
      </c>
      <c r="AE365">
        <v>0.31630000000000003</v>
      </c>
      <c r="AF365">
        <v>0.119296609956641</v>
      </c>
      <c r="AG365">
        <v>0.15563057803740499</v>
      </c>
      <c r="AH365">
        <v>0.27721710481066902</v>
      </c>
      <c r="AI365">
        <v>188.93574287305199</v>
      </c>
      <c r="AJ365">
        <v>13.5442336410535</v>
      </c>
      <c r="AK365">
        <v>1.2407966137853501</v>
      </c>
      <c r="AL365">
        <v>2.7936575384973401</v>
      </c>
      <c r="AM365">
        <v>3.3</v>
      </c>
      <c r="AN365">
        <v>0.99249976546060004</v>
      </c>
      <c r="AO365">
        <v>29</v>
      </c>
      <c r="AP365">
        <v>3.9525691699604697E-3</v>
      </c>
      <c r="AQ365">
        <v>16.45</v>
      </c>
      <c r="AR365">
        <v>4.8872079059491904</v>
      </c>
      <c r="AS365">
        <v>-77687.710000000006</v>
      </c>
      <c r="AT365">
        <v>0.48884575801061098</v>
      </c>
      <c r="AU365">
        <v>14749085.390000001</v>
      </c>
    </row>
    <row r="366" spans="1:47" ht="15" x14ac:dyDescent="0.25">
      <c r="A366" t="s">
        <v>1317</v>
      </c>
      <c r="B366" t="s">
        <v>250</v>
      </c>
      <c r="C366" t="s">
        <v>251</v>
      </c>
      <c r="D366" t="s">
        <v>967</v>
      </c>
      <c r="E366">
        <v>79.001999999999995</v>
      </c>
      <c r="F366">
        <v>-13.59</v>
      </c>
      <c r="G366" s="129">
        <v>548345</v>
      </c>
      <c r="H366">
        <v>0.24249354401745599</v>
      </c>
      <c r="I366">
        <v>548345</v>
      </c>
      <c r="J366">
        <v>0</v>
      </c>
      <c r="K366">
        <v>0.76856061617098503</v>
      </c>
      <c r="L366" s="130">
        <v>163743.0049</v>
      </c>
      <c r="M366" s="129">
        <v>34363</v>
      </c>
      <c r="N366">
        <v>50</v>
      </c>
      <c r="O366">
        <v>31.864488000000001</v>
      </c>
      <c r="P366">
        <v>17.440000000000001</v>
      </c>
      <c r="Q366">
        <v>35.616231999999997</v>
      </c>
      <c r="R366">
        <v>18038.5</v>
      </c>
      <c r="S366">
        <v>1682.0152089999999</v>
      </c>
      <c r="T366">
        <v>2388.3306417805802</v>
      </c>
      <c r="U366">
        <v>0.998992507920896</v>
      </c>
      <c r="V366">
        <v>0.195472210501279</v>
      </c>
      <c r="W366">
        <v>0</v>
      </c>
      <c r="X366">
        <v>12703.8</v>
      </c>
      <c r="Y366">
        <v>120</v>
      </c>
      <c r="Z366">
        <v>61686.008333333302</v>
      </c>
      <c r="AA366">
        <v>13.155737704918</v>
      </c>
      <c r="AB366">
        <v>14.016793408333299</v>
      </c>
      <c r="AC366">
        <v>17</v>
      </c>
      <c r="AD366">
        <v>98.942071117647103</v>
      </c>
      <c r="AE366">
        <v>0.37959999999999999</v>
      </c>
      <c r="AF366">
        <v>8.6149180587349106E-2</v>
      </c>
      <c r="AG366">
        <v>0.26806805580241999</v>
      </c>
      <c r="AH366">
        <v>0.358383551218795</v>
      </c>
      <c r="AI366">
        <v>181.597644519277</v>
      </c>
      <c r="AJ366">
        <v>13.1825017515142</v>
      </c>
      <c r="AK366">
        <v>2.32670351939761</v>
      </c>
      <c r="AL366">
        <v>3.2205748895072799</v>
      </c>
      <c r="AM366">
        <v>2.4</v>
      </c>
      <c r="AN366">
        <v>1.41543032129457</v>
      </c>
      <c r="AO366">
        <v>97</v>
      </c>
      <c r="AP366">
        <v>3.8222222222222199E-2</v>
      </c>
      <c r="AQ366">
        <v>11.24</v>
      </c>
      <c r="AR366">
        <v>3.34980821071834</v>
      </c>
      <c r="AS366">
        <v>-216216.27</v>
      </c>
      <c r="AT366">
        <v>0.83378820651582097</v>
      </c>
      <c r="AU366">
        <v>30340980.280000001</v>
      </c>
    </row>
    <row r="367" spans="1:47" ht="15" x14ac:dyDescent="0.25">
      <c r="A367" t="s">
        <v>1318</v>
      </c>
      <c r="B367" t="s">
        <v>539</v>
      </c>
      <c r="C367" t="s">
        <v>116</v>
      </c>
      <c r="D367" t="s">
        <v>975</v>
      </c>
      <c r="E367">
        <v>79.048000000000002</v>
      </c>
      <c r="F367">
        <v>3.02</v>
      </c>
      <c r="G367" s="129">
        <v>972257</v>
      </c>
      <c r="H367">
        <v>0.51717381742908097</v>
      </c>
      <c r="I367">
        <v>978324</v>
      </c>
      <c r="J367">
        <v>0</v>
      </c>
      <c r="K367">
        <v>0.72540104258026195</v>
      </c>
      <c r="L367" s="130">
        <v>150630.2242</v>
      </c>
      <c r="M367" s="129">
        <v>36761</v>
      </c>
      <c r="N367">
        <v>66</v>
      </c>
      <c r="O367">
        <v>34.837868999999998</v>
      </c>
      <c r="P367">
        <v>1</v>
      </c>
      <c r="Q367">
        <v>-14.810475</v>
      </c>
      <c r="R367">
        <v>16845.3</v>
      </c>
      <c r="S367">
        <v>875.38799100000006</v>
      </c>
      <c r="T367">
        <v>1062.99107390515</v>
      </c>
      <c r="U367">
        <v>0.44216286261573801</v>
      </c>
      <c r="V367">
        <v>0.17078555856039801</v>
      </c>
      <c r="W367">
        <v>0</v>
      </c>
      <c r="X367">
        <v>13872.3</v>
      </c>
      <c r="Y367">
        <v>68</v>
      </c>
      <c r="Z367">
        <v>58323.176470588201</v>
      </c>
      <c r="AA367">
        <v>14.9705882352941</v>
      </c>
      <c r="AB367">
        <v>12.873352808823499</v>
      </c>
      <c r="AC367">
        <v>7.31</v>
      </c>
      <c r="AD367">
        <v>119.752119151847</v>
      </c>
      <c r="AE367">
        <v>0.31630000000000003</v>
      </c>
      <c r="AF367">
        <v>0.13214793918870801</v>
      </c>
      <c r="AG367">
        <v>0.16732392454278999</v>
      </c>
      <c r="AH367">
        <v>0.303122490208586</v>
      </c>
      <c r="AI367">
        <v>188.83055479338901</v>
      </c>
      <c r="AJ367">
        <v>9.63030048396854</v>
      </c>
      <c r="AK367">
        <v>1.53419261947973</v>
      </c>
      <c r="AL367">
        <v>3.6301586206896599</v>
      </c>
      <c r="AM367">
        <v>0</v>
      </c>
      <c r="AN367">
        <v>1.2135251405816601</v>
      </c>
      <c r="AO367">
        <v>84</v>
      </c>
      <c r="AP367">
        <v>0</v>
      </c>
      <c r="AQ367">
        <v>4.6900000000000004</v>
      </c>
      <c r="AR367">
        <v>4.4876445449430902</v>
      </c>
      <c r="AS367">
        <v>14682.8</v>
      </c>
      <c r="AT367">
        <v>0.47686791312681398</v>
      </c>
      <c r="AU367">
        <v>14746138.42</v>
      </c>
    </row>
    <row r="368" spans="1:47" ht="15" x14ac:dyDescent="0.25">
      <c r="A368" t="s">
        <v>1319</v>
      </c>
      <c r="B368" t="s">
        <v>425</v>
      </c>
      <c r="C368" t="s">
        <v>197</v>
      </c>
      <c r="D368" t="s">
        <v>963</v>
      </c>
      <c r="E368">
        <v>68.739000000000004</v>
      </c>
      <c r="F368">
        <v>0.05</v>
      </c>
      <c r="G368" s="129">
        <v>-151538</v>
      </c>
      <c r="H368">
        <v>0.35168184430693</v>
      </c>
      <c r="I368">
        <v>-83210</v>
      </c>
      <c r="J368">
        <v>0</v>
      </c>
      <c r="K368">
        <v>0.68035402492624497</v>
      </c>
      <c r="L368" s="130">
        <v>99963.504000000001</v>
      </c>
      <c r="M368" s="129">
        <v>31527</v>
      </c>
      <c r="N368">
        <v>21</v>
      </c>
      <c r="O368">
        <v>20.547618</v>
      </c>
      <c r="P368">
        <v>4</v>
      </c>
      <c r="Q368">
        <v>62.017209999999999</v>
      </c>
      <c r="R368">
        <v>19209.900000000001</v>
      </c>
      <c r="S368">
        <v>613.69512299999997</v>
      </c>
      <c r="T368">
        <v>881.53000957919096</v>
      </c>
      <c r="U368">
        <v>0.99540918789410004</v>
      </c>
      <c r="V368">
        <v>0.22601589910304701</v>
      </c>
      <c r="W368">
        <v>5.0175093211552203E-3</v>
      </c>
      <c r="X368">
        <v>13373.3</v>
      </c>
      <c r="Y368">
        <v>56.2</v>
      </c>
      <c r="Z368">
        <v>51345.097864768701</v>
      </c>
      <c r="AA368">
        <v>10.482758620689699</v>
      </c>
      <c r="AB368">
        <v>10.9198420462633</v>
      </c>
      <c r="AC368">
        <v>6.5</v>
      </c>
      <c r="AD368">
        <v>94.414634307692296</v>
      </c>
      <c r="AE368">
        <v>0.43020000000000003</v>
      </c>
      <c r="AF368">
        <v>0.106450193984981</v>
      </c>
      <c r="AG368">
        <v>0.137083385181274</v>
      </c>
      <c r="AH368">
        <v>0.247218045530464</v>
      </c>
      <c r="AI368">
        <v>241.025216685647</v>
      </c>
      <c r="AJ368">
        <v>6.8222620270964596</v>
      </c>
      <c r="AK368">
        <v>1.0885276102652901</v>
      </c>
      <c r="AL368">
        <v>0.23080735011763401</v>
      </c>
      <c r="AM368">
        <v>0.5</v>
      </c>
      <c r="AN368">
        <v>0.87244776572417704</v>
      </c>
      <c r="AO368">
        <v>7</v>
      </c>
      <c r="AP368">
        <v>0</v>
      </c>
      <c r="AQ368">
        <v>42.57</v>
      </c>
      <c r="AR368">
        <v>3.7029721173748902</v>
      </c>
      <c r="AS368">
        <v>-60991.21</v>
      </c>
      <c r="AT368">
        <v>0.78750648453318195</v>
      </c>
      <c r="AU368">
        <v>11788995.529999999</v>
      </c>
    </row>
    <row r="369" spans="1:47" ht="15" x14ac:dyDescent="0.25">
      <c r="A369" t="s">
        <v>1320</v>
      </c>
      <c r="B369" t="s">
        <v>252</v>
      </c>
      <c r="C369" t="s">
        <v>148</v>
      </c>
      <c r="D369" t="s">
        <v>965</v>
      </c>
      <c r="E369">
        <v>85.331000000000003</v>
      </c>
      <c r="F369">
        <v>-2.11</v>
      </c>
      <c r="G369" s="129">
        <v>-789523</v>
      </c>
      <c r="H369">
        <v>5.0720909512227901E-2</v>
      </c>
      <c r="I369">
        <v>-789523</v>
      </c>
      <c r="J369">
        <v>7.8265348411082805E-2</v>
      </c>
      <c r="K369">
        <v>0.84289562922042505</v>
      </c>
      <c r="L369" s="130">
        <v>169948.17689999999</v>
      </c>
      <c r="M369" s="129">
        <v>36564</v>
      </c>
      <c r="N369">
        <v>110</v>
      </c>
      <c r="O369">
        <v>144.31310500000001</v>
      </c>
      <c r="P369">
        <v>21</v>
      </c>
      <c r="Q369">
        <v>-132.54030800000001</v>
      </c>
      <c r="R369">
        <v>11793.4</v>
      </c>
      <c r="S369">
        <v>2983.5134899999998</v>
      </c>
      <c r="T369">
        <v>3705.1404738746301</v>
      </c>
      <c r="U369">
        <v>0.47800505436963903</v>
      </c>
      <c r="V369">
        <v>0.142930342507015</v>
      </c>
      <c r="W369">
        <v>0.123099524513965</v>
      </c>
      <c r="X369">
        <v>9496.5</v>
      </c>
      <c r="Y369">
        <v>184.91</v>
      </c>
      <c r="Z369">
        <v>69004.672110756597</v>
      </c>
      <c r="AA369">
        <v>16.651515151515198</v>
      </c>
      <c r="AB369">
        <v>16.134949380779801</v>
      </c>
      <c r="AC369">
        <v>20.05</v>
      </c>
      <c r="AD369">
        <v>148.80366533665801</v>
      </c>
      <c r="AE369">
        <v>0.31630000000000003</v>
      </c>
      <c r="AF369">
        <v>0.10753979666914799</v>
      </c>
      <c r="AG369">
        <v>0.17041464510281301</v>
      </c>
      <c r="AH369">
        <v>0.28137511296086198</v>
      </c>
      <c r="AI369">
        <v>140.98813409420899</v>
      </c>
      <c r="AJ369">
        <v>12.311477248954001</v>
      </c>
      <c r="AK369">
        <v>1.0180452881323701</v>
      </c>
      <c r="AL369">
        <v>4.1157454117535197</v>
      </c>
      <c r="AM369">
        <v>1</v>
      </c>
      <c r="AN369">
        <v>1.41051598813301</v>
      </c>
      <c r="AO369">
        <v>71</v>
      </c>
      <c r="AP369">
        <v>2.0477815699658699E-2</v>
      </c>
      <c r="AQ369">
        <v>11.79</v>
      </c>
      <c r="AR369">
        <v>3.2944312267088498</v>
      </c>
      <c r="AS369">
        <v>194052.56</v>
      </c>
      <c r="AT369">
        <v>0.32074040775774498</v>
      </c>
      <c r="AU369">
        <v>35185893.740000002</v>
      </c>
    </row>
    <row r="370" spans="1:47" ht="15" x14ac:dyDescent="0.25">
      <c r="A370" t="s">
        <v>1321</v>
      </c>
      <c r="B370" t="s">
        <v>380</v>
      </c>
      <c r="C370" t="s">
        <v>374</v>
      </c>
      <c r="D370" t="s">
        <v>963</v>
      </c>
      <c r="E370">
        <v>85.373000000000005</v>
      </c>
      <c r="F370">
        <v>-0.31</v>
      </c>
      <c r="G370" s="129">
        <v>-89530</v>
      </c>
      <c r="H370">
        <v>0.55284366276545904</v>
      </c>
      <c r="I370">
        <v>384864</v>
      </c>
      <c r="J370">
        <v>0</v>
      </c>
      <c r="K370">
        <v>0.74730046302273101</v>
      </c>
      <c r="L370" s="130">
        <v>235310.90979999999</v>
      </c>
      <c r="M370" s="129">
        <v>43582.5</v>
      </c>
      <c r="N370">
        <v>97</v>
      </c>
      <c r="O370">
        <v>62.116464999999998</v>
      </c>
      <c r="P370">
        <v>0</v>
      </c>
      <c r="Q370">
        <v>106.09562</v>
      </c>
      <c r="R370">
        <v>13895.4</v>
      </c>
      <c r="S370">
        <v>1981.7960149999999</v>
      </c>
      <c r="T370">
        <v>2497.2006133168702</v>
      </c>
      <c r="U370">
        <v>0.38646496117815599</v>
      </c>
      <c r="V370">
        <v>0.18982641006067399</v>
      </c>
      <c r="W370">
        <v>1.7359591875049801E-3</v>
      </c>
      <c r="X370">
        <v>11027.5</v>
      </c>
      <c r="Y370">
        <v>111.72</v>
      </c>
      <c r="Z370">
        <v>69787.933046902996</v>
      </c>
      <c r="AA370">
        <v>14.5241935483871</v>
      </c>
      <c r="AB370">
        <v>17.7389546634443</v>
      </c>
      <c r="AC370">
        <v>10</v>
      </c>
      <c r="AD370">
        <v>198.17960149999999</v>
      </c>
      <c r="AE370">
        <v>0.49349999999999999</v>
      </c>
      <c r="AF370">
        <v>0.12454114155743699</v>
      </c>
      <c r="AG370">
        <v>0.17908065742989199</v>
      </c>
      <c r="AH370">
        <v>0.30653097317251499</v>
      </c>
      <c r="AI370">
        <v>215.006487436095</v>
      </c>
      <c r="AJ370">
        <v>6.0546595978868796</v>
      </c>
      <c r="AK370">
        <v>1.3581198266130601</v>
      </c>
      <c r="AL370">
        <v>3.67568121492892</v>
      </c>
      <c r="AM370">
        <v>0</v>
      </c>
      <c r="AN370">
        <v>0.96105988825425004</v>
      </c>
      <c r="AO370">
        <v>66</v>
      </c>
      <c r="AP370">
        <v>1.23222748815166E-2</v>
      </c>
      <c r="AQ370">
        <v>15.52</v>
      </c>
      <c r="AR370">
        <v>5.12677357336747</v>
      </c>
      <c r="AS370">
        <v>-73827.429999999906</v>
      </c>
      <c r="AT370">
        <v>0.46665302791574698</v>
      </c>
      <c r="AU370">
        <v>27537828.91</v>
      </c>
    </row>
    <row r="371" spans="1:47" ht="15" x14ac:dyDescent="0.25">
      <c r="A371" t="s">
        <v>1322</v>
      </c>
      <c r="B371" t="s">
        <v>697</v>
      </c>
      <c r="C371" t="s">
        <v>180</v>
      </c>
      <c r="D371" t="s">
        <v>963</v>
      </c>
      <c r="E371">
        <v>92.575999999999993</v>
      </c>
      <c r="F371">
        <v>0.15</v>
      </c>
      <c r="G371" s="129">
        <v>22145</v>
      </c>
      <c r="H371">
        <v>0.57004066819933796</v>
      </c>
      <c r="I371">
        <v>39841</v>
      </c>
      <c r="J371">
        <v>0</v>
      </c>
      <c r="K371">
        <v>0.74035143783544899</v>
      </c>
      <c r="L371" s="130">
        <v>194203.38070000001</v>
      </c>
      <c r="M371" s="129">
        <v>43250</v>
      </c>
      <c r="N371">
        <v>4</v>
      </c>
      <c r="O371">
        <v>3.1319490000000001</v>
      </c>
      <c r="P371">
        <v>0</v>
      </c>
      <c r="Q371">
        <v>104.059298</v>
      </c>
      <c r="R371">
        <v>15637.1</v>
      </c>
      <c r="S371">
        <v>380.69341300000002</v>
      </c>
      <c r="T371">
        <v>433.49777656686399</v>
      </c>
      <c r="U371">
        <v>0.185184336246974</v>
      </c>
      <c r="V371">
        <v>0.124016669024951</v>
      </c>
      <c r="W371">
        <v>0</v>
      </c>
      <c r="X371">
        <v>13732.4</v>
      </c>
      <c r="Y371">
        <v>35.24</v>
      </c>
      <c r="Z371">
        <v>61992.792281498303</v>
      </c>
      <c r="AA371">
        <v>17.9166666666667</v>
      </c>
      <c r="AB371">
        <v>10.8028777809308</v>
      </c>
      <c r="AC371">
        <v>5</v>
      </c>
      <c r="AD371">
        <v>76.138682599999996</v>
      </c>
      <c r="AE371">
        <v>0.2152</v>
      </c>
      <c r="AF371">
        <v>0.111701453977854</v>
      </c>
      <c r="AG371">
        <v>0.103260211412303</v>
      </c>
      <c r="AH371">
        <v>0.216966632165604</v>
      </c>
      <c r="AI371">
        <v>218.023210188825</v>
      </c>
      <c r="AJ371">
        <v>8.9319665060241</v>
      </c>
      <c r="AK371">
        <v>1.5078454216867501</v>
      </c>
      <c r="AL371">
        <v>3.1944565060241001</v>
      </c>
      <c r="AM371">
        <v>0.5</v>
      </c>
      <c r="AN371">
        <v>1.08186414142984</v>
      </c>
      <c r="AO371">
        <v>39</v>
      </c>
      <c r="AP371">
        <v>1.1494252873563199E-2</v>
      </c>
      <c r="AQ371">
        <v>4.41</v>
      </c>
      <c r="AR371">
        <v>4.38845845105162</v>
      </c>
      <c r="AS371">
        <v>23828.85</v>
      </c>
      <c r="AT371">
        <v>0.65082992824639896</v>
      </c>
      <c r="AU371">
        <v>5952952.6900000004</v>
      </c>
    </row>
    <row r="372" spans="1:47" ht="15" x14ac:dyDescent="0.25">
      <c r="A372" t="s">
        <v>1323</v>
      </c>
      <c r="B372" t="s">
        <v>247</v>
      </c>
      <c r="C372" t="s">
        <v>199</v>
      </c>
      <c r="D372" t="s">
        <v>965</v>
      </c>
      <c r="E372">
        <v>78.114999999999995</v>
      </c>
      <c r="F372">
        <v>-7.92</v>
      </c>
      <c r="G372" s="129">
        <v>3191600</v>
      </c>
      <c r="H372">
        <v>0.60956667500292105</v>
      </c>
      <c r="I372">
        <v>4138377</v>
      </c>
      <c r="J372">
        <v>0</v>
      </c>
      <c r="K372">
        <v>0.79746780335784895</v>
      </c>
      <c r="L372" s="130">
        <v>147470.5338</v>
      </c>
      <c r="M372" s="129">
        <v>33694</v>
      </c>
      <c r="N372">
        <v>286</v>
      </c>
      <c r="O372">
        <v>385.879975</v>
      </c>
      <c r="P372">
        <v>6.73</v>
      </c>
      <c r="Q372">
        <v>-238.259356</v>
      </c>
      <c r="R372">
        <v>14543.6</v>
      </c>
      <c r="S372">
        <v>5837.8027709999997</v>
      </c>
      <c r="T372">
        <v>8210.7853331182305</v>
      </c>
      <c r="U372">
        <v>0.66337226297500096</v>
      </c>
      <c r="V372">
        <v>0.271580959685012</v>
      </c>
      <c r="W372">
        <v>2.4448506672580098E-3</v>
      </c>
      <c r="X372">
        <v>10340.4</v>
      </c>
      <c r="Y372">
        <v>421.62</v>
      </c>
      <c r="Z372">
        <v>63102.3832598074</v>
      </c>
      <c r="AA372">
        <v>11.643652561247199</v>
      </c>
      <c r="AB372">
        <v>13.846123929130499</v>
      </c>
      <c r="AC372">
        <v>33</v>
      </c>
      <c r="AD372">
        <v>176.90311427272701</v>
      </c>
      <c r="AE372">
        <v>0.32900000000000001</v>
      </c>
      <c r="AF372">
        <v>0.103430037056592</v>
      </c>
      <c r="AG372">
        <v>0.15889306465094999</v>
      </c>
      <c r="AH372">
        <v>0.26631881148971898</v>
      </c>
      <c r="AI372">
        <v>175.82128760821101</v>
      </c>
      <c r="AJ372">
        <v>8.6113580148283795</v>
      </c>
      <c r="AK372">
        <v>1.5834224140450699</v>
      </c>
      <c r="AL372">
        <v>4.7884713223760498</v>
      </c>
      <c r="AM372">
        <v>2.9</v>
      </c>
      <c r="AN372">
        <v>0.85472899920173495</v>
      </c>
      <c r="AO372">
        <v>24</v>
      </c>
      <c r="AP372">
        <v>6.44234714813295E-2</v>
      </c>
      <c r="AQ372">
        <v>93.08</v>
      </c>
      <c r="AR372">
        <v>2.8883051462397802</v>
      </c>
      <c r="AS372">
        <v>127005.55</v>
      </c>
      <c r="AT372">
        <v>0.44257328602983698</v>
      </c>
      <c r="AU372">
        <v>84902657.370000005</v>
      </c>
    </row>
    <row r="373" spans="1:47" ht="15" x14ac:dyDescent="0.25">
      <c r="A373" t="s">
        <v>1324</v>
      </c>
      <c r="B373" t="s">
        <v>379</v>
      </c>
      <c r="C373" t="s">
        <v>148</v>
      </c>
      <c r="D373" t="s">
        <v>965</v>
      </c>
      <c r="E373">
        <v>74.376999999999995</v>
      </c>
      <c r="F373">
        <v>-2.65</v>
      </c>
      <c r="G373" s="129">
        <v>780674</v>
      </c>
      <c r="H373">
        <v>0.37611428626996202</v>
      </c>
      <c r="I373">
        <v>780674</v>
      </c>
      <c r="J373">
        <v>0</v>
      </c>
      <c r="K373">
        <v>0.71860244970746601</v>
      </c>
      <c r="L373" s="130">
        <v>159889.0232</v>
      </c>
      <c r="M373" s="129">
        <v>32054</v>
      </c>
      <c r="N373">
        <v>18</v>
      </c>
      <c r="O373">
        <v>17.740418999999999</v>
      </c>
      <c r="P373">
        <v>0</v>
      </c>
      <c r="Q373">
        <v>49.619134000000003</v>
      </c>
      <c r="R373">
        <v>17564.400000000001</v>
      </c>
      <c r="S373">
        <v>871.38619800000004</v>
      </c>
      <c r="T373">
        <v>1236.6088035867001</v>
      </c>
      <c r="U373">
        <v>0.62035741355637097</v>
      </c>
      <c r="V373">
        <v>0.23644296463828099</v>
      </c>
      <c r="W373">
        <v>6.88558071469477E-3</v>
      </c>
      <c r="X373">
        <v>12376.9</v>
      </c>
      <c r="Y373">
        <v>71</v>
      </c>
      <c r="Z373">
        <v>58398.352112676097</v>
      </c>
      <c r="AA373">
        <v>14.8028169014085</v>
      </c>
      <c r="AB373">
        <v>12.2730450422535</v>
      </c>
      <c r="AC373">
        <v>6.3</v>
      </c>
      <c r="AD373">
        <v>138.31526952381</v>
      </c>
      <c r="AE373">
        <v>0.31630000000000003</v>
      </c>
      <c r="AF373">
        <v>0.11660674714096</v>
      </c>
      <c r="AG373">
        <v>0.18143369806983101</v>
      </c>
      <c r="AH373">
        <v>0.30256737673123801</v>
      </c>
      <c r="AI373">
        <v>239.207369222068</v>
      </c>
      <c r="AJ373">
        <v>14.108231594400401</v>
      </c>
      <c r="AK373">
        <v>2.2560888880359999</v>
      </c>
      <c r="AL373">
        <v>4.7609034167778104</v>
      </c>
      <c r="AM373">
        <v>0.5</v>
      </c>
      <c r="AN373">
        <v>1.0599153730286901</v>
      </c>
      <c r="AO373">
        <v>79</v>
      </c>
      <c r="AP373">
        <v>0</v>
      </c>
      <c r="AQ373">
        <v>3.61</v>
      </c>
      <c r="AR373">
        <v>3.5448083314321699</v>
      </c>
      <c r="AS373">
        <v>31918.6</v>
      </c>
      <c r="AT373">
        <v>0.611739217736739</v>
      </c>
      <c r="AU373">
        <v>15305414.279999999</v>
      </c>
    </row>
    <row r="374" spans="1:47" ht="15" x14ac:dyDescent="0.25">
      <c r="A374" t="s">
        <v>1325</v>
      </c>
      <c r="B374" t="s">
        <v>381</v>
      </c>
      <c r="C374" t="s">
        <v>191</v>
      </c>
      <c r="D374" t="s">
        <v>967</v>
      </c>
      <c r="E374">
        <v>74.876999999999995</v>
      </c>
      <c r="F374">
        <v>-5.55</v>
      </c>
      <c r="G374" s="129">
        <v>502444</v>
      </c>
      <c r="H374">
        <v>0.20127594135344801</v>
      </c>
      <c r="I374">
        <v>502444</v>
      </c>
      <c r="J374">
        <v>0</v>
      </c>
      <c r="K374">
        <v>0.66537465724002598</v>
      </c>
      <c r="L374" s="130">
        <v>125967.4575</v>
      </c>
      <c r="M374" s="129">
        <v>34197</v>
      </c>
      <c r="N374">
        <v>32</v>
      </c>
      <c r="O374">
        <v>35.321638</v>
      </c>
      <c r="P374">
        <v>1.5440480000000001</v>
      </c>
      <c r="Q374">
        <v>-56.967869</v>
      </c>
      <c r="R374">
        <v>13388.6</v>
      </c>
      <c r="S374">
        <v>896.74467200000004</v>
      </c>
      <c r="T374">
        <v>1129.09656103834</v>
      </c>
      <c r="U374">
        <v>0.54037269819429701</v>
      </c>
      <c r="V374">
        <v>0.17033823424824299</v>
      </c>
      <c r="W374">
        <v>0</v>
      </c>
      <c r="X374">
        <v>10633.4</v>
      </c>
      <c r="Y374">
        <v>67.33</v>
      </c>
      <c r="Z374">
        <v>56972.770087628101</v>
      </c>
      <c r="AA374">
        <v>11.9787234042553</v>
      </c>
      <c r="AB374">
        <v>13.3186495173028</v>
      </c>
      <c r="AC374">
        <v>8.93</v>
      </c>
      <c r="AD374">
        <v>100.419336170213</v>
      </c>
      <c r="AE374">
        <v>0.54410000000000003</v>
      </c>
      <c r="AF374">
        <v>0.10997539965118</v>
      </c>
      <c r="AG374">
        <v>0.175718496893326</v>
      </c>
      <c r="AH374">
        <v>0.28599683823724897</v>
      </c>
      <c r="AI374">
        <v>7574.8462322617497</v>
      </c>
      <c r="AJ374">
        <v>0.23094769931792999</v>
      </c>
      <c r="AK374">
        <v>8.2285412743645606E-2</v>
      </c>
      <c r="AL374">
        <v>9.2711003263354796E-2</v>
      </c>
      <c r="AM374">
        <v>0.5</v>
      </c>
      <c r="AN374">
        <v>1.0251912181204501</v>
      </c>
      <c r="AO374">
        <v>22</v>
      </c>
      <c r="AP374">
        <v>0</v>
      </c>
      <c r="AQ374">
        <v>20.09</v>
      </c>
      <c r="AR374">
        <v>4.0525088655264403</v>
      </c>
      <c r="AS374">
        <v>-31982.91</v>
      </c>
      <c r="AT374">
        <v>0.49123979257572498</v>
      </c>
      <c r="AU374">
        <v>12006121.109999999</v>
      </c>
    </row>
    <row r="375" spans="1:47" ht="15" x14ac:dyDescent="0.25">
      <c r="A375" t="s">
        <v>1326</v>
      </c>
      <c r="B375" t="s">
        <v>612</v>
      </c>
      <c r="C375" t="s">
        <v>271</v>
      </c>
      <c r="D375" t="s">
        <v>967</v>
      </c>
      <c r="E375">
        <v>98.75</v>
      </c>
      <c r="F375">
        <v>-7.41</v>
      </c>
      <c r="G375" s="129">
        <v>997828</v>
      </c>
      <c r="H375">
        <v>0.50440862436364198</v>
      </c>
      <c r="I375">
        <v>997828</v>
      </c>
      <c r="J375">
        <v>1.4373487364150899E-2</v>
      </c>
      <c r="K375">
        <v>0.66902555738681602</v>
      </c>
      <c r="L375" s="130">
        <v>176981.65169999999</v>
      </c>
      <c r="M375" s="129">
        <v>45950</v>
      </c>
      <c r="N375">
        <v>92</v>
      </c>
      <c r="O375">
        <v>4.5338209999999997</v>
      </c>
      <c r="P375">
        <v>0</v>
      </c>
      <c r="Q375">
        <v>157.334011</v>
      </c>
      <c r="R375">
        <v>13731.4</v>
      </c>
      <c r="S375">
        <v>594.04672500000004</v>
      </c>
      <c r="T375">
        <v>635.498964761862</v>
      </c>
      <c r="U375">
        <v>0.11934259548354501</v>
      </c>
      <c r="V375">
        <v>6.6307157909169495E-2</v>
      </c>
      <c r="W375">
        <v>0</v>
      </c>
      <c r="X375">
        <v>12835.7</v>
      </c>
      <c r="Y375">
        <v>36.64</v>
      </c>
      <c r="Z375">
        <v>60620.718613537101</v>
      </c>
      <c r="AA375">
        <v>13.3589743589744</v>
      </c>
      <c r="AB375">
        <v>16.213065638646299</v>
      </c>
      <c r="AC375">
        <v>4</v>
      </c>
      <c r="AD375">
        <v>148.51168125000001</v>
      </c>
      <c r="AE375">
        <v>0.2024</v>
      </c>
      <c r="AF375">
        <v>0.117600937619725</v>
      </c>
      <c r="AG375">
        <v>0.173479513467658</v>
      </c>
      <c r="AH375">
        <v>0.29952481362783601</v>
      </c>
      <c r="AI375">
        <v>123.03072624463999</v>
      </c>
      <c r="AJ375">
        <v>13.6919074788605</v>
      </c>
      <c r="AK375">
        <v>1.68684536026051</v>
      </c>
      <c r="AL375">
        <v>5.5629729359932103</v>
      </c>
      <c r="AM375">
        <v>2</v>
      </c>
      <c r="AN375">
        <v>1.1644594285294201</v>
      </c>
      <c r="AO375">
        <v>40</v>
      </c>
      <c r="AP375">
        <v>7.7821011673151804E-3</v>
      </c>
      <c r="AQ375">
        <v>6.38</v>
      </c>
      <c r="AR375">
        <v>6.2933439743205302</v>
      </c>
      <c r="AS375">
        <v>-47481.31</v>
      </c>
      <c r="AT375">
        <v>0.49334877188696302</v>
      </c>
      <c r="AU375">
        <v>8157089.8099999996</v>
      </c>
    </row>
    <row r="376" spans="1:47" ht="15" x14ac:dyDescent="0.25">
      <c r="A376" t="s">
        <v>1327</v>
      </c>
      <c r="B376" t="s">
        <v>253</v>
      </c>
      <c r="C376" t="s">
        <v>191</v>
      </c>
      <c r="D376" t="s">
        <v>963</v>
      </c>
      <c r="E376">
        <v>75.866</v>
      </c>
      <c r="F376">
        <v>1.85</v>
      </c>
      <c r="G376" s="129">
        <v>1786874</v>
      </c>
      <c r="H376">
        <v>0.34967634883307103</v>
      </c>
      <c r="I376">
        <v>1786874</v>
      </c>
      <c r="J376">
        <v>9.0757717859873202E-3</v>
      </c>
      <c r="K376">
        <v>0.60906416683286702</v>
      </c>
      <c r="L376" s="130">
        <v>100728.387</v>
      </c>
      <c r="M376" s="129">
        <v>30360.5</v>
      </c>
      <c r="N376">
        <v>27</v>
      </c>
      <c r="O376">
        <v>222.96701100000001</v>
      </c>
      <c r="P376">
        <v>1.36</v>
      </c>
      <c r="Q376">
        <v>-148.49698000000001</v>
      </c>
      <c r="R376">
        <v>14847.4</v>
      </c>
      <c r="S376">
        <v>1903.210104</v>
      </c>
      <c r="T376">
        <v>2531.78639175436</v>
      </c>
      <c r="U376">
        <v>0.78812056895217097</v>
      </c>
      <c r="V376">
        <v>0.14682228589093299</v>
      </c>
      <c r="W376">
        <v>3.1525683829597799E-3</v>
      </c>
      <c r="X376">
        <v>11161.2</v>
      </c>
      <c r="Y376">
        <v>138.30000000000001</v>
      </c>
      <c r="Z376">
        <v>57490.798843094701</v>
      </c>
      <c r="AA376">
        <v>16.775641025641001</v>
      </c>
      <c r="AB376">
        <v>13.761461344902401</v>
      </c>
      <c r="AC376">
        <v>10.24</v>
      </c>
      <c r="AD376">
        <v>185.86036171875</v>
      </c>
      <c r="AE376">
        <v>0.50609999999999999</v>
      </c>
      <c r="AF376">
        <v>9.4085895783658904E-2</v>
      </c>
      <c r="AG376">
        <v>0.17926877545251299</v>
      </c>
      <c r="AH376">
        <v>0.274300847077173</v>
      </c>
      <c r="AI376">
        <v>194.41363789649199</v>
      </c>
      <c r="AJ376">
        <v>7.6817688711115899</v>
      </c>
      <c r="AK376">
        <v>1.8365359314613099</v>
      </c>
      <c r="AL376">
        <v>2.6719323531796402</v>
      </c>
      <c r="AM376">
        <v>1</v>
      </c>
      <c r="AN376">
        <v>1.2052417999165399</v>
      </c>
      <c r="AO376">
        <v>9</v>
      </c>
      <c r="AP376">
        <v>7.1887034659820298E-2</v>
      </c>
      <c r="AQ376">
        <v>83.67</v>
      </c>
      <c r="AR376">
        <v>3.9652630055413098</v>
      </c>
      <c r="AS376">
        <v>46454.589999999902</v>
      </c>
      <c r="AT376">
        <v>0.58534145832686202</v>
      </c>
      <c r="AU376">
        <v>28257747.969999999</v>
      </c>
    </row>
    <row r="377" spans="1:47" ht="15" x14ac:dyDescent="0.25">
      <c r="A377" t="s">
        <v>1328</v>
      </c>
      <c r="B377" t="s">
        <v>634</v>
      </c>
      <c r="C377" t="s">
        <v>344</v>
      </c>
      <c r="D377" t="s">
        <v>967</v>
      </c>
      <c r="E377">
        <v>84.762</v>
      </c>
      <c r="F377">
        <v>-7.63</v>
      </c>
      <c r="G377" s="129">
        <v>1848760</v>
      </c>
      <c r="H377">
        <v>0.934218440007901</v>
      </c>
      <c r="I377">
        <v>2098760</v>
      </c>
      <c r="J377">
        <v>0</v>
      </c>
      <c r="K377">
        <v>0.498349281169294</v>
      </c>
      <c r="L377" s="130">
        <v>690925.4044</v>
      </c>
      <c r="M377" s="129">
        <v>38354</v>
      </c>
      <c r="N377">
        <v>35</v>
      </c>
      <c r="O377">
        <v>10.262693000000001</v>
      </c>
      <c r="P377">
        <v>0</v>
      </c>
      <c r="Q377">
        <v>140.95294899999999</v>
      </c>
      <c r="R377">
        <v>21763.4</v>
      </c>
      <c r="S377">
        <v>962.24116600000002</v>
      </c>
      <c r="T377">
        <v>1139.13677171009</v>
      </c>
      <c r="U377">
        <v>0.37628288914839497</v>
      </c>
      <c r="V377">
        <v>0.13729521316280899</v>
      </c>
      <c r="W377">
        <v>0</v>
      </c>
      <c r="X377">
        <v>18383.7</v>
      </c>
      <c r="Y377">
        <v>75.14</v>
      </c>
      <c r="Z377">
        <v>66978.212536598396</v>
      </c>
      <c r="AA377">
        <v>15.548780487804899</v>
      </c>
      <c r="AB377">
        <v>12.8059777215864</v>
      </c>
      <c r="AC377">
        <v>13</v>
      </c>
      <c r="AD377">
        <v>74.018551230769205</v>
      </c>
      <c r="AE377">
        <v>0.49349999999999999</v>
      </c>
      <c r="AF377">
        <v>8.7094136435505898E-2</v>
      </c>
      <c r="AG377">
        <v>0.248859510723628</v>
      </c>
      <c r="AH377">
        <v>0.339385214515115</v>
      </c>
      <c r="AI377">
        <v>206.295476658083</v>
      </c>
      <c r="AJ377">
        <v>25.683539792248101</v>
      </c>
      <c r="AK377">
        <v>1.52869918289624</v>
      </c>
      <c r="AL377">
        <v>4.3341606299053899</v>
      </c>
      <c r="AM377">
        <v>0</v>
      </c>
      <c r="AN377">
        <v>1.32726555371416</v>
      </c>
      <c r="AO377">
        <v>238</v>
      </c>
      <c r="AP377">
        <v>0</v>
      </c>
      <c r="AQ377">
        <v>2.61</v>
      </c>
      <c r="AR377">
        <v>3.8549540825604698</v>
      </c>
      <c r="AS377">
        <v>-60585.53</v>
      </c>
      <c r="AT377">
        <v>0.40765363712480301</v>
      </c>
      <c r="AU377">
        <v>20941599.18</v>
      </c>
    </row>
    <row r="378" spans="1:47" ht="15" x14ac:dyDescent="0.25">
      <c r="A378" t="s">
        <v>1329</v>
      </c>
      <c r="B378" t="s">
        <v>726</v>
      </c>
      <c r="C378" t="s">
        <v>97</v>
      </c>
      <c r="D378" t="s">
        <v>975</v>
      </c>
      <c r="E378">
        <v>96.545000000000002</v>
      </c>
      <c r="F378">
        <v>3.39</v>
      </c>
      <c r="G378" s="129">
        <v>392843</v>
      </c>
      <c r="H378">
        <v>0.31298239982311399</v>
      </c>
      <c r="I378">
        <v>1183780</v>
      </c>
      <c r="J378">
        <v>0</v>
      </c>
      <c r="K378">
        <v>0.749620950905735</v>
      </c>
      <c r="L378" s="130">
        <v>324027.65730000002</v>
      </c>
      <c r="M378" s="129">
        <v>51586.5</v>
      </c>
      <c r="N378">
        <v>75</v>
      </c>
      <c r="O378">
        <v>42.370218999999999</v>
      </c>
      <c r="P378">
        <v>10.86</v>
      </c>
      <c r="Q378">
        <v>-6.8585479999999999</v>
      </c>
      <c r="R378">
        <v>17704.900000000001</v>
      </c>
      <c r="S378">
        <v>3293.5188170000001</v>
      </c>
      <c r="T378">
        <v>3879.5776615048198</v>
      </c>
      <c r="U378">
        <v>0.15433466976909599</v>
      </c>
      <c r="V378">
        <v>0.13890273546902299</v>
      </c>
      <c r="W378">
        <v>1.1152737251842499E-2</v>
      </c>
      <c r="X378">
        <v>15030.3</v>
      </c>
      <c r="Y378">
        <v>236.17</v>
      </c>
      <c r="Z378">
        <v>81131.291442604896</v>
      </c>
      <c r="AA378">
        <v>16.1576763485477</v>
      </c>
      <c r="AB378">
        <v>13.945542689588001</v>
      </c>
      <c r="AC378">
        <v>21</v>
      </c>
      <c r="AD378">
        <v>156.834229380952</v>
      </c>
      <c r="AE378">
        <v>0.3417</v>
      </c>
      <c r="AF378">
        <v>0.108283956832686</v>
      </c>
      <c r="AG378">
        <v>0.17384398631364201</v>
      </c>
      <c r="AH378">
        <v>0.28502448881845599</v>
      </c>
      <c r="AI378">
        <v>177.42937947817401</v>
      </c>
      <c r="AJ378">
        <v>8.6777264801058305</v>
      </c>
      <c r="AK378">
        <v>1.1689176835789801</v>
      </c>
      <c r="AL378">
        <v>5.0373821417020501</v>
      </c>
      <c r="AM378">
        <v>0</v>
      </c>
      <c r="AN378">
        <v>1.0351403648087101</v>
      </c>
      <c r="AO378">
        <v>28</v>
      </c>
      <c r="AP378">
        <v>9.3274423171330403E-2</v>
      </c>
      <c r="AQ378">
        <v>69.39</v>
      </c>
      <c r="AR378">
        <v>4.7842580030575599</v>
      </c>
      <c r="AS378">
        <v>274792.90000000002</v>
      </c>
      <c r="AT378">
        <v>0.37150404280066301</v>
      </c>
      <c r="AU378">
        <v>58311405.18</v>
      </c>
    </row>
    <row r="379" spans="1:47" ht="15" x14ac:dyDescent="0.25">
      <c r="A379" t="s">
        <v>1330</v>
      </c>
      <c r="B379" t="s">
        <v>780</v>
      </c>
      <c r="C379" t="s">
        <v>123</v>
      </c>
      <c r="D379" t="s">
        <v>965</v>
      </c>
      <c r="E379">
        <v>79.706000000000003</v>
      </c>
      <c r="F379">
        <v>-2.2599999999999998</v>
      </c>
      <c r="G379" s="129">
        <v>-77152</v>
      </c>
      <c r="H379">
        <v>0.58252525799152099</v>
      </c>
      <c r="I379">
        <v>300918</v>
      </c>
      <c r="J379">
        <v>2.9401527948694599E-2</v>
      </c>
      <c r="K379">
        <v>0.70672996526349097</v>
      </c>
      <c r="L379" s="130">
        <v>214535.7164</v>
      </c>
      <c r="M379" s="129">
        <v>37168</v>
      </c>
      <c r="N379">
        <v>18</v>
      </c>
      <c r="O379">
        <v>17.894511000000001</v>
      </c>
      <c r="P379">
        <v>0</v>
      </c>
      <c r="Q379">
        <v>-6.7947170000000003</v>
      </c>
      <c r="R379">
        <v>19293.2</v>
      </c>
      <c r="S379">
        <v>572.11474499999997</v>
      </c>
      <c r="T379">
        <v>724.91599008838705</v>
      </c>
      <c r="U379">
        <v>0.45171329223475998</v>
      </c>
      <c r="V379">
        <v>0.19568416996489099</v>
      </c>
      <c r="W379">
        <v>8.3715251911572405E-3</v>
      </c>
      <c r="X379">
        <v>15226.5</v>
      </c>
      <c r="Y379">
        <v>56.16</v>
      </c>
      <c r="Z379">
        <v>63098.362535612599</v>
      </c>
      <c r="AA379">
        <v>13.84375</v>
      </c>
      <c r="AB379">
        <v>10.1872283653846</v>
      </c>
      <c r="AC379">
        <v>3.86</v>
      </c>
      <c r="AD379">
        <v>148.21625518134701</v>
      </c>
      <c r="AE379">
        <v>0.29110000000000003</v>
      </c>
      <c r="AF379">
        <v>0.10111923293523099</v>
      </c>
      <c r="AG379">
        <v>0.17289020893163201</v>
      </c>
      <c r="AH379">
        <v>0.28781218079410797</v>
      </c>
      <c r="AI379">
        <v>129.694262643065</v>
      </c>
      <c r="AJ379">
        <v>19.611255525606499</v>
      </c>
      <c r="AK379">
        <v>3.9286221024258801</v>
      </c>
      <c r="AL379">
        <v>8.4657482479784392</v>
      </c>
      <c r="AM379">
        <v>2</v>
      </c>
      <c r="AN379">
        <v>1.0617522389626499</v>
      </c>
      <c r="AO379">
        <v>37</v>
      </c>
      <c r="AP379">
        <v>1.41242937853107E-2</v>
      </c>
      <c r="AQ379">
        <v>8.2200000000000006</v>
      </c>
      <c r="AR379">
        <v>5.2466580501738402</v>
      </c>
      <c r="AS379">
        <v>-61639.53</v>
      </c>
      <c r="AT379">
        <v>0.54794757804903105</v>
      </c>
      <c r="AU379">
        <v>11037938.51</v>
      </c>
    </row>
    <row r="380" spans="1:47" ht="15" x14ac:dyDescent="0.25">
      <c r="A380" t="s">
        <v>1331</v>
      </c>
      <c r="B380" t="s">
        <v>254</v>
      </c>
      <c r="C380" t="s">
        <v>99</v>
      </c>
      <c r="D380" t="s">
        <v>965</v>
      </c>
      <c r="E380">
        <v>99.295000000000002</v>
      </c>
      <c r="F380">
        <v>-2.74</v>
      </c>
      <c r="G380" s="129">
        <v>380438</v>
      </c>
      <c r="H380">
        <v>0.48786316785061801</v>
      </c>
      <c r="I380">
        <v>-129483</v>
      </c>
      <c r="J380">
        <v>0</v>
      </c>
      <c r="K380">
        <v>0.82301536413413301</v>
      </c>
      <c r="L380" s="130">
        <v>225325.26869999999</v>
      </c>
      <c r="M380" s="129">
        <v>45333.5</v>
      </c>
      <c r="N380">
        <v>114</v>
      </c>
      <c r="O380">
        <v>43.632339000000002</v>
      </c>
      <c r="P380">
        <v>1</v>
      </c>
      <c r="Q380">
        <v>-33.728003000000001</v>
      </c>
      <c r="R380">
        <v>13270.9</v>
      </c>
      <c r="S380">
        <v>4366.313975</v>
      </c>
      <c r="T380">
        <v>5171.6820621294801</v>
      </c>
      <c r="U380">
        <v>0.217628149840049</v>
      </c>
      <c r="V380">
        <v>0.13505156669362101</v>
      </c>
      <c r="W380">
        <v>8.1246296540092508E-3</v>
      </c>
      <c r="X380">
        <v>11204.2</v>
      </c>
      <c r="Y380">
        <v>296.85000000000002</v>
      </c>
      <c r="Z380">
        <v>66866.660333501801</v>
      </c>
      <c r="AA380">
        <v>15.8834951456311</v>
      </c>
      <c r="AB380">
        <v>14.7088225534782</v>
      </c>
      <c r="AC380">
        <v>27</v>
      </c>
      <c r="AD380">
        <v>161.715332407407</v>
      </c>
      <c r="AE380">
        <v>0.2152</v>
      </c>
      <c r="AF380">
        <v>9.9569687868316201E-2</v>
      </c>
      <c r="AG380">
        <v>0.19061470961514099</v>
      </c>
      <c r="AH380">
        <v>0.29220922289228202</v>
      </c>
      <c r="AI380">
        <v>157.23147806840899</v>
      </c>
      <c r="AJ380">
        <v>6.5147658924258796</v>
      </c>
      <c r="AK380">
        <v>0.95820866629182999</v>
      </c>
      <c r="AL380">
        <v>2.5119912107696498</v>
      </c>
      <c r="AM380">
        <v>2.4</v>
      </c>
      <c r="AN380">
        <v>0.80079190544716405</v>
      </c>
      <c r="AO380">
        <v>15</v>
      </c>
      <c r="AP380">
        <v>3.2527881040892201E-2</v>
      </c>
      <c r="AQ380">
        <v>137.87</v>
      </c>
      <c r="AR380">
        <v>4.8771799395855098</v>
      </c>
      <c r="AS380">
        <v>331342.28000000003</v>
      </c>
      <c r="AT380">
        <v>0.38753002818075599</v>
      </c>
      <c r="AU380">
        <v>57944779.159999996</v>
      </c>
    </row>
    <row r="381" spans="1:47" ht="15" x14ac:dyDescent="0.25">
      <c r="A381" t="s">
        <v>1332</v>
      </c>
      <c r="B381" t="s">
        <v>775</v>
      </c>
      <c r="C381" t="s">
        <v>129</v>
      </c>
      <c r="D381" t="s">
        <v>967</v>
      </c>
      <c r="E381">
        <v>79.763000000000005</v>
      </c>
      <c r="F381">
        <v>-9.3000000000000007</v>
      </c>
      <c r="G381" s="129">
        <v>-897026</v>
      </c>
      <c r="H381">
        <v>0.241456003009825</v>
      </c>
      <c r="I381">
        <v>-897026</v>
      </c>
      <c r="J381">
        <v>0</v>
      </c>
      <c r="K381">
        <v>0.82092720949638498</v>
      </c>
      <c r="L381" s="130">
        <v>191877.2058</v>
      </c>
      <c r="M381" s="129">
        <v>37382</v>
      </c>
      <c r="N381">
        <v>65</v>
      </c>
      <c r="O381">
        <v>2.7978830000000001</v>
      </c>
      <c r="P381">
        <v>0</v>
      </c>
      <c r="Q381">
        <v>-29.394041999999999</v>
      </c>
      <c r="R381">
        <v>17444.099999999999</v>
      </c>
      <c r="S381">
        <v>538.46957399999997</v>
      </c>
      <c r="T381">
        <v>628.12301597703299</v>
      </c>
      <c r="U381">
        <v>0.23956259783027201</v>
      </c>
      <c r="V381">
        <v>0.14314881605548199</v>
      </c>
      <c r="W381">
        <v>1.6713401154955499E-2</v>
      </c>
      <c r="X381">
        <v>14954.2</v>
      </c>
      <c r="Y381">
        <v>49.86</v>
      </c>
      <c r="Z381">
        <v>58930.133172884103</v>
      </c>
      <c r="AA381">
        <v>12.6981132075472</v>
      </c>
      <c r="AB381">
        <v>10.7996304452467</v>
      </c>
      <c r="AC381">
        <v>8</v>
      </c>
      <c r="AD381">
        <v>67.308696749999996</v>
      </c>
      <c r="AE381">
        <v>0.30370000000000003</v>
      </c>
      <c r="AF381">
        <v>0.123863927676504</v>
      </c>
      <c r="AG381">
        <v>0.16260756518453201</v>
      </c>
      <c r="AH381">
        <v>0.29556359806987498</v>
      </c>
      <c r="AI381">
        <v>202.496120978601</v>
      </c>
      <c r="AJ381">
        <v>8.6748072231698998</v>
      </c>
      <c r="AK381">
        <v>1.37362323226765</v>
      </c>
      <c r="AL381">
        <v>4.0366165006694903</v>
      </c>
      <c r="AM381">
        <v>4.0999999999999996</v>
      </c>
      <c r="AN381">
        <v>0.97906661190690403</v>
      </c>
      <c r="AO381">
        <v>77</v>
      </c>
      <c r="AP381">
        <v>0</v>
      </c>
      <c r="AQ381">
        <v>2.4</v>
      </c>
      <c r="AR381">
        <v>3.52086292944063</v>
      </c>
      <c r="AS381">
        <v>-85875.65</v>
      </c>
      <c r="AT381">
        <v>0.65495292445664199</v>
      </c>
      <c r="AU381">
        <v>9393105.2799999993</v>
      </c>
    </row>
    <row r="382" spans="1:47" ht="15" x14ac:dyDescent="0.25">
      <c r="A382" t="s">
        <v>1333</v>
      </c>
      <c r="B382" t="s">
        <v>255</v>
      </c>
      <c r="C382" t="s">
        <v>144</v>
      </c>
      <c r="D382" t="s">
        <v>965</v>
      </c>
      <c r="E382">
        <v>53.576000000000001</v>
      </c>
      <c r="F382">
        <v>-2.16</v>
      </c>
      <c r="G382" s="129">
        <v>-432517</v>
      </c>
      <c r="H382">
        <v>0.19428446745313799</v>
      </c>
      <c r="I382">
        <v>-432517</v>
      </c>
      <c r="J382">
        <v>0</v>
      </c>
      <c r="K382">
        <v>0.78847573945441995</v>
      </c>
      <c r="L382" s="130">
        <v>77740.429399999994</v>
      </c>
      <c r="M382" s="129">
        <v>31831</v>
      </c>
      <c r="N382">
        <v>23</v>
      </c>
      <c r="O382">
        <v>199.29714300000001</v>
      </c>
      <c r="P382">
        <v>141.991286</v>
      </c>
      <c r="Q382">
        <v>-51.78351</v>
      </c>
      <c r="R382">
        <v>17052.900000000001</v>
      </c>
      <c r="S382">
        <v>1255.729325</v>
      </c>
      <c r="T382">
        <v>1887.25377159971</v>
      </c>
      <c r="U382">
        <v>1</v>
      </c>
      <c r="V382">
        <v>0.214331222216221</v>
      </c>
      <c r="W382">
        <v>2.8502230765376099E-2</v>
      </c>
      <c r="X382">
        <v>11346.5</v>
      </c>
      <c r="Y382">
        <v>106.05</v>
      </c>
      <c r="Z382">
        <v>70478.713531353103</v>
      </c>
      <c r="AA382">
        <v>10.9082568807339</v>
      </c>
      <c r="AB382">
        <v>11.840917727487</v>
      </c>
      <c r="AC382">
        <v>20</v>
      </c>
      <c r="AD382">
        <v>62.786466249999997</v>
      </c>
      <c r="AE382">
        <v>0.40500000000000003</v>
      </c>
      <c r="AF382">
        <v>0.109251824168154</v>
      </c>
      <c r="AG382">
        <v>0.109364606412754</v>
      </c>
      <c r="AH382">
        <v>0.22284264215764499</v>
      </c>
      <c r="AI382">
        <v>203.917352969359</v>
      </c>
      <c r="AJ382">
        <v>5.6216382559115896</v>
      </c>
      <c r="AK382">
        <v>1.15235080936481</v>
      </c>
      <c r="AL382">
        <v>1.2656548532599099</v>
      </c>
      <c r="AM382">
        <v>3.9</v>
      </c>
      <c r="AN382">
        <v>0.30482040285333101</v>
      </c>
      <c r="AO382">
        <v>2</v>
      </c>
      <c r="AP382">
        <v>8.6419753086419707E-2</v>
      </c>
      <c r="AQ382">
        <v>34</v>
      </c>
      <c r="AR382">
        <v>3.6086119457726098</v>
      </c>
      <c r="AS382">
        <v>32504.9399999999</v>
      </c>
      <c r="AT382">
        <v>0.77037568054989303</v>
      </c>
      <c r="AU382">
        <v>21413787.329999998</v>
      </c>
    </row>
    <row r="383" spans="1:47" ht="15" x14ac:dyDescent="0.25">
      <c r="A383" t="s">
        <v>1334</v>
      </c>
      <c r="B383" t="s">
        <v>563</v>
      </c>
      <c r="C383" t="s">
        <v>199</v>
      </c>
      <c r="D383" t="s">
        <v>965</v>
      </c>
      <c r="E383">
        <v>80.206000000000003</v>
      </c>
      <c r="F383">
        <v>-4.1900000000000004</v>
      </c>
      <c r="G383" s="129">
        <v>2263047</v>
      </c>
      <c r="H383">
        <v>0.66756292520738802</v>
      </c>
      <c r="I383">
        <v>2186684</v>
      </c>
      <c r="J383">
        <v>4.8295588427333799E-3</v>
      </c>
      <c r="K383">
        <v>0.68530445544083796</v>
      </c>
      <c r="L383" s="130">
        <v>198266.28700000001</v>
      </c>
      <c r="M383" s="129">
        <v>40154</v>
      </c>
      <c r="N383">
        <v>105</v>
      </c>
      <c r="O383">
        <v>58.146538999999997</v>
      </c>
      <c r="P383">
        <v>0</v>
      </c>
      <c r="Q383">
        <v>-8.7510760000000101</v>
      </c>
      <c r="R383">
        <v>14205.4</v>
      </c>
      <c r="S383">
        <v>1482.615796</v>
      </c>
      <c r="T383">
        <v>1848.3813549353799</v>
      </c>
      <c r="U383">
        <v>0.38424258026723501</v>
      </c>
      <c r="V383">
        <v>0.19215270724122199</v>
      </c>
      <c r="W383">
        <v>6.49862224994128E-4</v>
      </c>
      <c r="X383">
        <v>11394.4</v>
      </c>
      <c r="Y383">
        <v>108.56</v>
      </c>
      <c r="Z383">
        <v>59148.107866617502</v>
      </c>
      <c r="AA383">
        <v>12.991525423728801</v>
      </c>
      <c r="AB383">
        <v>13.6571093957259</v>
      </c>
      <c r="AC383">
        <v>16.16</v>
      </c>
      <c r="AD383">
        <v>91.746026980197996</v>
      </c>
      <c r="AE383">
        <v>0.2152</v>
      </c>
      <c r="AF383">
        <v>0.113989522807334</v>
      </c>
      <c r="AG383">
        <v>0.144387936655617</v>
      </c>
      <c r="AH383">
        <v>0.26089499958318102</v>
      </c>
      <c r="AI383">
        <v>204.678785170585</v>
      </c>
      <c r="AJ383">
        <v>8.7462944704409207</v>
      </c>
      <c r="AK383">
        <v>1.2363403413959</v>
      </c>
      <c r="AL383">
        <v>3.54753259078627</v>
      </c>
      <c r="AM383">
        <v>1.1000000000000001</v>
      </c>
      <c r="AN383">
        <v>1.4303815525571599</v>
      </c>
      <c r="AO383">
        <v>135</v>
      </c>
      <c r="AP383">
        <v>1.41676505312869E-2</v>
      </c>
      <c r="AQ383">
        <v>6.06</v>
      </c>
      <c r="AR383">
        <v>3.63579313669368</v>
      </c>
      <c r="AS383">
        <v>-85073.89</v>
      </c>
      <c r="AT383">
        <v>0.54670640751459798</v>
      </c>
      <c r="AU383">
        <v>21061212.829999998</v>
      </c>
    </row>
    <row r="384" spans="1:47" ht="15" x14ac:dyDescent="0.25">
      <c r="A384" t="s">
        <v>1335</v>
      </c>
      <c r="B384" t="s">
        <v>256</v>
      </c>
      <c r="C384" t="s">
        <v>108</v>
      </c>
      <c r="D384" t="s">
        <v>963</v>
      </c>
      <c r="E384">
        <v>85.236999999999995</v>
      </c>
      <c r="F384">
        <v>1.78</v>
      </c>
      <c r="G384" s="129">
        <v>2924873</v>
      </c>
      <c r="H384">
        <v>0.262981302548142</v>
      </c>
      <c r="I384">
        <v>3174873</v>
      </c>
      <c r="J384">
        <v>5.1979157460463297E-3</v>
      </c>
      <c r="K384">
        <v>0.81811760011073398</v>
      </c>
      <c r="L384" s="130">
        <v>255146.19380000001</v>
      </c>
      <c r="M384" s="129">
        <v>42998</v>
      </c>
      <c r="N384">
        <v>57</v>
      </c>
      <c r="O384">
        <v>129.24821399999999</v>
      </c>
      <c r="P384">
        <v>48.51</v>
      </c>
      <c r="Q384">
        <v>-21.233692000000001</v>
      </c>
      <c r="R384">
        <v>16839.3</v>
      </c>
      <c r="S384">
        <v>3520.141177</v>
      </c>
      <c r="T384">
        <v>4510.5585852650102</v>
      </c>
      <c r="U384">
        <v>0.42671106511703399</v>
      </c>
      <c r="V384">
        <v>0.153495652825063</v>
      </c>
      <c r="W384">
        <v>6.73522702865164E-2</v>
      </c>
      <c r="X384">
        <v>13141.8</v>
      </c>
      <c r="Y384">
        <v>221.58</v>
      </c>
      <c r="Z384">
        <v>92283.220462135505</v>
      </c>
      <c r="AA384">
        <v>19.9227642276423</v>
      </c>
      <c r="AB384">
        <v>15.8865474185396</v>
      </c>
      <c r="AC384">
        <v>24</v>
      </c>
      <c r="AD384">
        <v>146.672549041667</v>
      </c>
      <c r="AE384">
        <v>0.36699999999999999</v>
      </c>
      <c r="AF384">
        <v>0.121135696599303</v>
      </c>
      <c r="AG384">
        <v>0.18768005242226801</v>
      </c>
      <c r="AH384">
        <v>0.31189411555451602</v>
      </c>
      <c r="AI384">
        <v>147.878728103637</v>
      </c>
      <c r="AJ384">
        <v>7.6607295496720802</v>
      </c>
      <c r="AK384">
        <v>1.3204062594850901</v>
      </c>
      <c r="AL384">
        <v>5.0188386795606199</v>
      </c>
      <c r="AM384">
        <v>1.95</v>
      </c>
      <c r="AN384">
        <v>0.63532474560667895</v>
      </c>
      <c r="AO384">
        <v>12</v>
      </c>
      <c r="AP384">
        <v>0.115622241835834</v>
      </c>
      <c r="AQ384">
        <v>78.5</v>
      </c>
      <c r="AR384">
        <v>5.28016164851591</v>
      </c>
      <c r="AS384">
        <v>-105723.12</v>
      </c>
      <c r="AT384">
        <v>0.38530020329099701</v>
      </c>
      <c r="AU384">
        <v>59276695</v>
      </c>
    </row>
    <row r="385" spans="1:47" ht="15" x14ac:dyDescent="0.25">
      <c r="A385" t="s">
        <v>1336</v>
      </c>
      <c r="B385" t="s">
        <v>257</v>
      </c>
      <c r="C385" t="s">
        <v>172</v>
      </c>
      <c r="D385" t="s">
        <v>970</v>
      </c>
      <c r="E385">
        <v>88.778000000000006</v>
      </c>
      <c r="F385">
        <v>24.07</v>
      </c>
      <c r="G385" s="129">
        <v>2272163</v>
      </c>
      <c r="H385">
        <v>0.53357132570686405</v>
      </c>
      <c r="I385">
        <v>2822163</v>
      </c>
      <c r="J385">
        <v>0</v>
      </c>
      <c r="K385">
        <v>0.76181911906786803</v>
      </c>
      <c r="L385" s="130">
        <v>250488.85579999999</v>
      </c>
      <c r="M385" s="129">
        <v>52021</v>
      </c>
      <c r="N385">
        <v>114</v>
      </c>
      <c r="O385">
        <v>119.24544400000001</v>
      </c>
      <c r="P385">
        <v>5.57</v>
      </c>
      <c r="Q385">
        <v>-28.268350000000002</v>
      </c>
      <c r="R385">
        <v>11716.1</v>
      </c>
      <c r="S385">
        <v>4512.5141059999996</v>
      </c>
      <c r="T385">
        <v>5405.7372912578603</v>
      </c>
      <c r="U385">
        <v>0.201453394415162</v>
      </c>
      <c r="V385">
        <v>0.144567762377206</v>
      </c>
      <c r="W385">
        <v>6.2071828125161797E-3</v>
      </c>
      <c r="X385">
        <v>9780.2000000000007</v>
      </c>
      <c r="Y385">
        <v>287.19</v>
      </c>
      <c r="Z385">
        <v>63152.4827117936</v>
      </c>
      <c r="AA385">
        <v>9.3545150501672207</v>
      </c>
      <c r="AB385">
        <v>15.712643566976601</v>
      </c>
      <c r="AC385">
        <v>53.34</v>
      </c>
      <c r="AD385">
        <v>84.599064604424399</v>
      </c>
      <c r="AE385">
        <v>0.40500000000000003</v>
      </c>
      <c r="AF385">
        <v>0.118133416635781</v>
      </c>
      <c r="AG385">
        <v>0.11269840045464199</v>
      </c>
      <c r="AH385">
        <v>0.234419935099832</v>
      </c>
      <c r="AI385">
        <v>106.304376835559</v>
      </c>
      <c r="AJ385">
        <v>8.1724753179070309</v>
      </c>
      <c r="AK385">
        <v>1.63945226183031</v>
      </c>
      <c r="AL385">
        <v>3.4483140504482002</v>
      </c>
      <c r="AM385">
        <v>3</v>
      </c>
      <c r="AN385">
        <v>0.77453372772469598</v>
      </c>
      <c r="AO385">
        <v>24</v>
      </c>
      <c r="AP385">
        <v>0.15150403521643399</v>
      </c>
      <c r="AQ385">
        <v>100.25</v>
      </c>
      <c r="AR385">
        <v>6.0787509340016799</v>
      </c>
      <c r="AS385">
        <v>77322.450000000201</v>
      </c>
      <c r="AT385">
        <v>0.30878943177461299</v>
      </c>
      <c r="AU385">
        <v>52869251.299999997</v>
      </c>
    </row>
    <row r="386" spans="1:47" ht="15" x14ac:dyDescent="0.25">
      <c r="A386" t="s">
        <v>1337</v>
      </c>
      <c r="B386" t="s">
        <v>258</v>
      </c>
      <c r="C386" t="s">
        <v>108</v>
      </c>
      <c r="D386" t="s">
        <v>970</v>
      </c>
      <c r="E386">
        <v>98.822999999999993</v>
      </c>
      <c r="F386">
        <v>13.7</v>
      </c>
      <c r="G386" s="129">
        <v>2158316</v>
      </c>
      <c r="H386">
        <v>0.405250840322742</v>
      </c>
      <c r="I386">
        <v>2231346</v>
      </c>
      <c r="J386">
        <v>0</v>
      </c>
      <c r="K386">
        <v>0.82096152122698296</v>
      </c>
      <c r="L386" s="130">
        <v>341300.31809999997</v>
      </c>
      <c r="M386" s="129">
        <v>49506</v>
      </c>
      <c r="N386">
        <v>89</v>
      </c>
      <c r="O386">
        <v>98.495756</v>
      </c>
      <c r="P386">
        <v>0</v>
      </c>
      <c r="Q386">
        <v>-7.6560750000000004</v>
      </c>
      <c r="R386">
        <v>14393</v>
      </c>
      <c r="S386">
        <v>3968.1240440000001</v>
      </c>
      <c r="T386">
        <v>4651.0399668187001</v>
      </c>
      <c r="U386">
        <v>0.16623784531066399</v>
      </c>
      <c r="V386">
        <v>0.102329560391132</v>
      </c>
      <c r="W386">
        <v>5.9294466954924699E-2</v>
      </c>
      <c r="X386">
        <v>12279.7</v>
      </c>
      <c r="Y386">
        <v>254.14</v>
      </c>
      <c r="Z386">
        <v>83818.989257889305</v>
      </c>
      <c r="AA386">
        <v>16.8712121212121</v>
      </c>
      <c r="AB386">
        <v>15.6139295034233</v>
      </c>
      <c r="AC386">
        <v>29.67</v>
      </c>
      <c r="AD386">
        <v>133.74196306032999</v>
      </c>
      <c r="AE386">
        <v>0.32900000000000001</v>
      </c>
      <c r="AF386">
        <v>0.108447624296154</v>
      </c>
      <c r="AG386">
        <v>0.153008231034785</v>
      </c>
      <c r="AH386">
        <v>0.26740837134101098</v>
      </c>
      <c r="AI386">
        <v>161.955370566536</v>
      </c>
      <c r="AJ386">
        <v>7.5604783563289404</v>
      </c>
      <c r="AK386">
        <v>1.06138706530213</v>
      </c>
      <c r="AL386">
        <v>3.3136727875903098</v>
      </c>
      <c r="AM386">
        <v>1.5</v>
      </c>
      <c r="AN386">
        <v>0.90272397006712501</v>
      </c>
      <c r="AO386">
        <v>25</v>
      </c>
      <c r="AP386">
        <v>0.148754914809961</v>
      </c>
      <c r="AQ386">
        <v>112.68</v>
      </c>
      <c r="AR386">
        <v>4.4863065726934401</v>
      </c>
      <c r="AS386">
        <v>412302.85</v>
      </c>
      <c r="AT386">
        <v>0.33919190545232702</v>
      </c>
      <c r="AU386">
        <v>57113367.759999998</v>
      </c>
    </row>
    <row r="387" spans="1:47" ht="15" x14ac:dyDescent="0.25">
      <c r="A387" t="s">
        <v>1338</v>
      </c>
      <c r="B387" t="s">
        <v>750</v>
      </c>
      <c r="C387" t="s">
        <v>370</v>
      </c>
      <c r="D387" t="s">
        <v>975</v>
      </c>
      <c r="E387">
        <v>87.858000000000004</v>
      </c>
      <c r="F387">
        <v>4.5999999999999996</v>
      </c>
      <c r="G387" s="129">
        <v>1115699</v>
      </c>
      <c r="H387">
        <v>0.65228324824754202</v>
      </c>
      <c r="I387">
        <v>1176219</v>
      </c>
      <c r="J387">
        <v>0</v>
      </c>
      <c r="K387">
        <v>0.75026460577596599</v>
      </c>
      <c r="L387" s="130">
        <v>195483.8365</v>
      </c>
      <c r="M387" s="129">
        <v>43542</v>
      </c>
      <c r="N387">
        <v>74</v>
      </c>
      <c r="O387">
        <v>27.541758999999999</v>
      </c>
      <c r="P387">
        <v>6</v>
      </c>
      <c r="Q387">
        <v>175.872107</v>
      </c>
      <c r="R387">
        <v>14458.5</v>
      </c>
      <c r="S387">
        <v>1403.2597960000001</v>
      </c>
      <c r="T387">
        <v>1694.6975468206099</v>
      </c>
      <c r="U387">
        <v>0.35261169842565598</v>
      </c>
      <c r="V387">
        <v>0.15501201247270699</v>
      </c>
      <c r="W387">
        <v>2.9524960465695501E-3</v>
      </c>
      <c r="X387">
        <v>11972.1</v>
      </c>
      <c r="Y387">
        <v>93.44</v>
      </c>
      <c r="Z387">
        <v>65671.852953767098</v>
      </c>
      <c r="AA387">
        <v>13.7373737373737</v>
      </c>
      <c r="AB387">
        <v>15.0177632277397</v>
      </c>
      <c r="AC387">
        <v>12.5</v>
      </c>
      <c r="AD387">
        <v>112.26078368</v>
      </c>
      <c r="AE387">
        <v>0.2024</v>
      </c>
      <c r="AF387">
        <v>0.115025161574506</v>
      </c>
      <c r="AG387">
        <v>0.17699786570729001</v>
      </c>
      <c r="AH387">
        <v>0.30438012990491198</v>
      </c>
      <c r="AI387">
        <v>180.45411172030799</v>
      </c>
      <c r="AJ387">
        <v>8.8251079281584701</v>
      </c>
      <c r="AK387">
        <v>1.70233950968313</v>
      </c>
      <c r="AL387">
        <v>4.0916028496508998</v>
      </c>
      <c r="AM387">
        <v>1.55</v>
      </c>
      <c r="AN387">
        <v>1.1230377130879099</v>
      </c>
      <c r="AO387">
        <v>160</v>
      </c>
      <c r="AP387">
        <v>0</v>
      </c>
      <c r="AQ387">
        <v>4.84</v>
      </c>
      <c r="AR387">
        <v>5.2529524147633904</v>
      </c>
      <c r="AS387">
        <v>-6969.6600000000299</v>
      </c>
      <c r="AT387">
        <v>0.49629679074289801</v>
      </c>
      <c r="AU387">
        <v>20289044.199999999</v>
      </c>
    </row>
    <row r="388" spans="1:47" ht="15" x14ac:dyDescent="0.25">
      <c r="A388" t="s">
        <v>1339</v>
      </c>
      <c r="B388" t="s">
        <v>434</v>
      </c>
      <c r="C388" t="s">
        <v>292</v>
      </c>
      <c r="D388" t="s">
        <v>963</v>
      </c>
      <c r="E388">
        <v>84.650999999999996</v>
      </c>
      <c r="F388">
        <v>-1.59</v>
      </c>
      <c r="G388" s="129">
        <v>2818915</v>
      </c>
      <c r="H388">
        <v>0.54653549186747497</v>
      </c>
      <c r="I388">
        <v>2630631</v>
      </c>
      <c r="J388">
        <v>0</v>
      </c>
      <c r="K388">
        <v>0.76275418255986405</v>
      </c>
      <c r="L388" s="130">
        <v>179876.01360000001</v>
      </c>
      <c r="M388" s="129">
        <v>43299.5</v>
      </c>
      <c r="N388">
        <v>97</v>
      </c>
      <c r="O388">
        <v>86.827577000000005</v>
      </c>
      <c r="P388">
        <v>2</v>
      </c>
      <c r="Q388">
        <v>121.286517</v>
      </c>
      <c r="R388">
        <v>12164.5</v>
      </c>
      <c r="S388">
        <v>2969.9986439999998</v>
      </c>
      <c r="T388">
        <v>3569.27829321235</v>
      </c>
      <c r="U388">
        <v>0.29383861900510699</v>
      </c>
      <c r="V388">
        <v>0.15240671705841999</v>
      </c>
      <c r="W388">
        <v>5.5103499905840396E-3</v>
      </c>
      <c r="X388">
        <v>10122</v>
      </c>
      <c r="Y388">
        <v>182.73</v>
      </c>
      <c r="Z388">
        <v>66778.605811853602</v>
      </c>
      <c r="AA388">
        <v>12.289473684210501</v>
      </c>
      <c r="AB388">
        <v>16.253481333114401</v>
      </c>
      <c r="AC388">
        <v>17.88</v>
      </c>
      <c r="AD388">
        <v>166.107306711409</v>
      </c>
      <c r="AE388">
        <v>0.32900000000000001</v>
      </c>
      <c r="AF388">
        <v>0.11775854928268401</v>
      </c>
      <c r="AG388">
        <v>0.17119106645589999</v>
      </c>
      <c r="AH388">
        <v>0.29163358374648102</v>
      </c>
      <c r="AI388">
        <v>140.85696666735601</v>
      </c>
      <c r="AJ388">
        <v>6.5650591258411097</v>
      </c>
      <c r="AK388">
        <v>1.68667740740298</v>
      </c>
      <c r="AL388">
        <v>3.77640961407451</v>
      </c>
      <c r="AM388">
        <v>1.5</v>
      </c>
      <c r="AN388">
        <v>1.09273160570262</v>
      </c>
      <c r="AO388">
        <v>118</v>
      </c>
      <c r="AP388">
        <v>6.09212481426449E-2</v>
      </c>
      <c r="AQ388">
        <v>11.03</v>
      </c>
      <c r="AR388">
        <v>4.5662562158747404</v>
      </c>
      <c r="AS388">
        <v>61386.77</v>
      </c>
      <c r="AT388">
        <v>0.351401207949882</v>
      </c>
      <c r="AU388">
        <v>36128408</v>
      </c>
    </row>
    <row r="389" spans="1:47" ht="15" x14ac:dyDescent="0.25">
      <c r="A389" t="s">
        <v>1339</v>
      </c>
      <c r="B389" t="s">
        <v>470</v>
      </c>
      <c r="C389" t="s">
        <v>159</v>
      </c>
      <c r="D389" t="s">
        <v>975</v>
      </c>
      <c r="E389">
        <v>91.497</v>
      </c>
      <c r="F389">
        <v>2.84</v>
      </c>
      <c r="G389" s="129">
        <v>907710</v>
      </c>
      <c r="H389">
        <v>0.72278236004751195</v>
      </c>
      <c r="I389">
        <v>1082891</v>
      </c>
      <c r="J389">
        <v>2.8323227138443399E-2</v>
      </c>
      <c r="K389">
        <v>0.61574951043586501</v>
      </c>
      <c r="L389" s="130">
        <v>416145.86349999998</v>
      </c>
      <c r="M389" s="129">
        <v>42532</v>
      </c>
      <c r="N389">
        <v>56</v>
      </c>
      <c r="O389">
        <v>12.993198</v>
      </c>
      <c r="P389">
        <v>0</v>
      </c>
      <c r="Q389">
        <v>66.764865999999998</v>
      </c>
      <c r="R389">
        <v>13651.9</v>
      </c>
      <c r="S389">
        <v>996.62312799999995</v>
      </c>
      <c r="T389">
        <v>1179.4272639861099</v>
      </c>
      <c r="U389">
        <v>0.20092916707829001</v>
      </c>
      <c r="V389">
        <v>0.150405163986923</v>
      </c>
      <c r="W389">
        <v>2.0067766278046898E-3</v>
      </c>
      <c r="X389">
        <v>11536</v>
      </c>
      <c r="Y389">
        <v>60.69</v>
      </c>
      <c r="Z389">
        <v>67636.673257538307</v>
      </c>
      <c r="AA389">
        <v>12.791044776119399</v>
      </c>
      <c r="AB389">
        <v>16.421537782171701</v>
      </c>
      <c r="AC389">
        <v>4</v>
      </c>
      <c r="AD389">
        <v>249.15578199999999</v>
      </c>
      <c r="AE389">
        <v>0.30370000000000003</v>
      </c>
      <c r="AF389">
        <v>0.11400699012563199</v>
      </c>
      <c r="AG389">
        <v>0.16371849767983199</v>
      </c>
      <c r="AH389">
        <v>0.28245827267979301</v>
      </c>
      <c r="AI389">
        <v>187.28242878987299</v>
      </c>
      <c r="AJ389">
        <v>6.5885385480846503</v>
      </c>
      <c r="AK389">
        <v>2.25755783552103</v>
      </c>
      <c r="AL389">
        <v>3.21954963836057</v>
      </c>
      <c r="AM389">
        <v>0.5</v>
      </c>
      <c r="AN389">
        <v>1.23590853912496</v>
      </c>
      <c r="AO389">
        <v>114</v>
      </c>
      <c r="AP389">
        <v>7.7071290944123296E-3</v>
      </c>
      <c r="AQ389">
        <v>4.5199999999999996</v>
      </c>
      <c r="AR389">
        <v>4.5122193879522898</v>
      </c>
      <c r="AS389">
        <v>12856.549999999899</v>
      </c>
      <c r="AT389">
        <v>0.580370949520159</v>
      </c>
      <c r="AU389">
        <v>13605839.890000001</v>
      </c>
    </row>
    <row r="390" spans="1:47" ht="15" x14ac:dyDescent="0.25">
      <c r="A390" t="s">
        <v>1340</v>
      </c>
      <c r="B390" t="s">
        <v>641</v>
      </c>
      <c r="C390" t="s">
        <v>251</v>
      </c>
      <c r="D390" t="s">
        <v>963</v>
      </c>
      <c r="E390">
        <v>87.769000000000005</v>
      </c>
      <c r="F390">
        <v>-1.27</v>
      </c>
      <c r="G390" s="129">
        <v>3115211</v>
      </c>
      <c r="H390">
        <v>0.134148208281887</v>
      </c>
      <c r="I390">
        <v>3115211</v>
      </c>
      <c r="J390">
        <v>0</v>
      </c>
      <c r="K390">
        <v>0.68846676130308704</v>
      </c>
      <c r="L390" s="130">
        <v>206833.9547</v>
      </c>
      <c r="M390" s="129">
        <v>43600</v>
      </c>
      <c r="N390">
        <v>0</v>
      </c>
      <c r="O390">
        <v>32.281900999999998</v>
      </c>
      <c r="P390">
        <v>1</v>
      </c>
      <c r="Q390">
        <v>77.467406999999994</v>
      </c>
      <c r="R390">
        <v>11304</v>
      </c>
      <c r="S390">
        <v>2179.3669799999998</v>
      </c>
      <c r="T390">
        <v>2621.2242827824498</v>
      </c>
      <c r="U390">
        <v>0.25593492427787501</v>
      </c>
      <c r="V390">
        <v>0.145326616814209</v>
      </c>
      <c r="W390">
        <v>4.5884883508696598E-4</v>
      </c>
      <c r="X390">
        <v>9398.5</v>
      </c>
      <c r="Y390">
        <v>121.63</v>
      </c>
      <c r="Z390">
        <v>67632.350406971993</v>
      </c>
      <c r="AA390">
        <v>17.430769230769201</v>
      </c>
      <c r="AB390">
        <v>17.918005261859701</v>
      </c>
      <c r="AC390">
        <v>14.82</v>
      </c>
      <c r="AD390">
        <v>147.055801619433</v>
      </c>
      <c r="AE390">
        <v>0.36699999999999999</v>
      </c>
      <c r="AF390">
        <v>0.104391854055748</v>
      </c>
      <c r="AG390">
        <v>9.4400242728805098E-3</v>
      </c>
      <c r="AH390">
        <v>0.32693913192820701</v>
      </c>
      <c r="AI390">
        <v>0</v>
      </c>
      <c r="AJ390" t="s">
        <v>943</v>
      </c>
      <c r="AK390" t="s">
        <v>943</v>
      </c>
      <c r="AL390" t="s">
        <v>943</v>
      </c>
      <c r="AM390">
        <v>6.2</v>
      </c>
      <c r="AN390">
        <v>1.6356553819341</v>
      </c>
      <c r="AO390">
        <v>172</v>
      </c>
      <c r="AP390">
        <v>3.2867707477403502E-2</v>
      </c>
      <c r="AQ390">
        <v>6.76</v>
      </c>
      <c r="AR390">
        <v>2.6760908391396101</v>
      </c>
      <c r="AS390">
        <v>-95944.890000000101</v>
      </c>
      <c r="AT390">
        <v>0.55049114409461297</v>
      </c>
      <c r="AU390">
        <v>24635663.879999999</v>
      </c>
    </row>
    <row r="391" spans="1:47" ht="15" x14ac:dyDescent="0.25">
      <c r="A391" t="s">
        <v>1341</v>
      </c>
      <c r="B391" t="s">
        <v>620</v>
      </c>
      <c r="C391" t="s">
        <v>140</v>
      </c>
      <c r="D391" t="s">
        <v>970</v>
      </c>
      <c r="E391">
        <v>88.956000000000003</v>
      </c>
      <c r="F391">
        <v>12.1</v>
      </c>
      <c r="G391" s="129">
        <v>-2985302</v>
      </c>
      <c r="H391">
        <v>0.406821544427382</v>
      </c>
      <c r="I391">
        <v>-2425438</v>
      </c>
      <c r="J391">
        <v>0</v>
      </c>
      <c r="K391">
        <v>0.89615385279570503</v>
      </c>
      <c r="L391" s="130">
        <v>147354.03969999999</v>
      </c>
      <c r="M391" s="129">
        <v>43666</v>
      </c>
      <c r="N391">
        <v>245</v>
      </c>
      <c r="O391">
        <v>132.98787400000001</v>
      </c>
      <c r="P391">
        <v>1</v>
      </c>
      <c r="Q391">
        <v>-92.476833999999997</v>
      </c>
      <c r="R391">
        <v>15699.9</v>
      </c>
      <c r="S391">
        <v>4653.7303629999997</v>
      </c>
      <c r="T391">
        <v>5869.0863157587901</v>
      </c>
      <c r="U391">
        <v>0.387140407902485</v>
      </c>
      <c r="V391">
        <v>0.16643161906370199</v>
      </c>
      <c r="W391">
        <v>1.6869975240548798E-2</v>
      </c>
      <c r="X391">
        <v>12448.8</v>
      </c>
      <c r="Y391">
        <v>307.77</v>
      </c>
      <c r="Z391">
        <v>74361.052864151803</v>
      </c>
      <c r="AA391">
        <v>14.486322188449799</v>
      </c>
      <c r="AB391">
        <v>15.120805676316699</v>
      </c>
      <c r="AC391">
        <v>34</v>
      </c>
      <c r="AD391">
        <v>136.87442244117599</v>
      </c>
      <c r="AE391" t="s">
        <v>943</v>
      </c>
      <c r="AF391">
        <v>0.107252850222609</v>
      </c>
      <c r="AG391">
        <v>0.17990753347734501</v>
      </c>
      <c r="AH391">
        <v>0.29330185900384997</v>
      </c>
      <c r="AI391">
        <v>151.21202672050899</v>
      </c>
      <c r="AJ391">
        <v>6.4652011368480897</v>
      </c>
      <c r="AK391">
        <v>0.87129522523802805</v>
      </c>
      <c r="AL391">
        <v>3.4577575529344902</v>
      </c>
      <c r="AM391">
        <v>1.7</v>
      </c>
      <c r="AN391">
        <v>0.96160973496603397</v>
      </c>
      <c r="AO391">
        <v>45</v>
      </c>
      <c r="AP391">
        <v>2.2568093385214E-2</v>
      </c>
      <c r="AQ391">
        <v>53.69</v>
      </c>
      <c r="AR391">
        <v>5.26290722782029</v>
      </c>
      <c r="AS391">
        <v>-144069.04</v>
      </c>
      <c r="AT391">
        <v>0.70119852985751696</v>
      </c>
      <c r="AU391">
        <v>73062927.219999999</v>
      </c>
    </row>
    <row r="392" spans="1:47" ht="15" x14ac:dyDescent="0.25">
      <c r="A392" t="s">
        <v>1342</v>
      </c>
      <c r="B392" t="s">
        <v>628</v>
      </c>
      <c r="C392" t="s">
        <v>378</v>
      </c>
      <c r="D392" t="s">
        <v>970</v>
      </c>
      <c r="E392">
        <v>87.007000000000005</v>
      </c>
      <c r="F392">
        <v>10.210000000000001</v>
      </c>
      <c r="G392" s="129">
        <v>653216</v>
      </c>
      <c r="H392">
        <v>0.51910920293267804</v>
      </c>
      <c r="I392">
        <v>708265</v>
      </c>
      <c r="J392">
        <v>1.1551974464489301E-2</v>
      </c>
      <c r="K392">
        <v>0.69120690832103004</v>
      </c>
      <c r="L392" s="130">
        <v>218564.08799999999</v>
      </c>
      <c r="M392" t="s">
        <v>943</v>
      </c>
      <c r="N392">
        <v>58</v>
      </c>
      <c r="O392">
        <v>37.495922999999998</v>
      </c>
      <c r="P392">
        <v>0.43</v>
      </c>
      <c r="Q392">
        <v>45.519272999999998</v>
      </c>
      <c r="R392">
        <v>13698</v>
      </c>
      <c r="S392">
        <v>1028.236967</v>
      </c>
      <c r="T392">
        <v>1216.8531200970499</v>
      </c>
      <c r="U392">
        <v>0</v>
      </c>
      <c r="V392">
        <v>0</v>
      </c>
      <c r="W392">
        <v>0</v>
      </c>
      <c r="X392">
        <v>11574.8</v>
      </c>
      <c r="Y392">
        <v>68.25</v>
      </c>
      <c r="Z392">
        <v>62171.575091575098</v>
      </c>
      <c r="AA392">
        <v>15.2608695652174</v>
      </c>
      <c r="AB392">
        <v>15.065743106227099</v>
      </c>
      <c r="AC392">
        <v>9.25</v>
      </c>
      <c r="AD392">
        <v>111.16075318918899</v>
      </c>
      <c r="AE392">
        <v>0.31630000000000003</v>
      </c>
      <c r="AF392">
        <v>0.103521003387386</v>
      </c>
      <c r="AG392">
        <v>0.19229013698853301</v>
      </c>
      <c r="AH392">
        <v>0.30433902406821201</v>
      </c>
      <c r="AI392">
        <v>127.655398719</v>
      </c>
      <c r="AJ392">
        <v>11.564052262684701</v>
      </c>
      <c r="AK392">
        <v>2.83810688709432</v>
      </c>
      <c r="AL392">
        <v>6.0482959774493397</v>
      </c>
      <c r="AM392">
        <v>1</v>
      </c>
      <c r="AN392">
        <v>1.60540818076035</v>
      </c>
      <c r="AO392">
        <v>101</v>
      </c>
      <c r="AP392">
        <v>5.4054054054054099E-2</v>
      </c>
      <c r="AQ392">
        <v>6.39</v>
      </c>
      <c r="AR392">
        <v>2.6612986662146598</v>
      </c>
      <c r="AS392">
        <v>29730.35</v>
      </c>
      <c r="AT392">
        <v>0.48070955353361999</v>
      </c>
      <c r="AU392">
        <v>14084806.75</v>
      </c>
    </row>
    <row r="393" spans="1:47" ht="15" x14ac:dyDescent="0.25">
      <c r="A393" t="s">
        <v>1343</v>
      </c>
      <c r="B393" t="s">
        <v>564</v>
      </c>
      <c r="C393" t="s">
        <v>199</v>
      </c>
      <c r="D393" t="s">
        <v>975</v>
      </c>
      <c r="E393">
        <v>83.977000000000004</v>
      </c>
      <c r="F393">
        <v>3.12</v>
      </c>
      <c r="G393" s="129">
        <v>-1123316</v>
      </c>
      <c r="H393">
        <v>0.36286485469961999</v>
      </c>
      <c r="I393">
        <v>-583211</v>
      </c>
      <c r="J393">
        <v>0</v>
      </c>
      <c r="K393">
        <v>0.69476755059499595</v>
      </c>
      <c r="L393" s="130">
        <v>323170.63309999998</v>
      </c>
      <c r="M393" s="129">
        <v>47982</v>
      </c>
      <c r="N393">
        <v>131</v>
      </c>
      <c r="O393">
        <v>26.570118999999998</v>
      </c>
      <c r="P393">
        <v>0.96</v>
      </c>
      <c r="Q393">
        <v>35.523645000000002</v>
      </c>
      <c r="R393">
        <v>15267.6</v>
      </c>
      <c r="S393">
        <v>1141.7044969999999</v>
      </c>
      <c r="T393">
        <v>1361.9676034603201</v>
      </c>
      <c r="U393">
        <v>0.27563740865251202</v>
      </c>
      <c r="V393">
        <v>0.147846579779216</v>
      </c>
      <c r="W393">
        <v>1.25917380878986E-2</v>
      </c>
      <c r="X393">
        <v>12798.5</v>
      </c>
      <c r="Y393">
        <v>80.88</v>
      </c>
      <c r="Z393">
        <v>56714.260633036603</v>
      </c>
      <c r="AA393">
        <v>9.4831460674157295</v>
      </c>
      <c r="AB393">
        <v>14.116029883778401</v>
      </c>
      <c r="AC393">
        <v>15</v>
      </c>
      <c r="AD393">
        <v>76.113633133333295</v>
      </c>
      <c r="AE393">
        <v>0.27839999999999998</v>
      </c>
      <c r="AF393">
        <v>0.11515003721019799</v>
      </c>
      <c r="AG393">
        <v>0.117829486858945</v>
      </c>
      <c r="AH393">
        <v>0.23824493377655201</v>
      </c>
      <c r="AI393">
        <v>214.64135478481899</v>
      </c>
      <c r="AJ393">
        <v>6.6380736726557501</v>
      </c>
      <c r="AK393">
        <v>1.4401116474942599</v>
      </c>
      <c r="AL393">
        <v>3.1787611045593498</v>
      </c>
      <c r="AM393">
        <v>0</v>
      </c>
      <c r="AN393">
        <v>1.0792241157925</v>
      </c>
      <c r="AO393">
        <v>137</v>
      </c>
      <c r="AP393">
        <v>0</v>
      </c>
      <c r="AQ393">
        <v>5.37</v>
      </c>
      <c r="AR393">
        <v>4.0823886786961596</v>
      </c>
      <c r="AS393">
        <v>-4269.1500000000196</v>
      </c>
      <c r="AT393">
        <v>0.31651505938376501</v>
      </c>
      <c r="AU393">
        <v>17431142.449999999</v>
      </c>
    </row>
    <row r="394" spans="1:47" ht="15" x14ac:dyDescent="0.25">
      <c r="A394" t="s">
        <v>1343</v>
      </c>
      <c r="B394" t="s">
        <v>621</v>
      </c>
      <c r="C394" t="s">
        <v>140</v>
      </c>
      <c r="D394" t="s">
        <v>965</v>
      </c>
      <c r="E394">
        <v>55.756999999999998</v>
      </c>
      <c r="F394">
        <v>-4.09</v>
      </c>
      <c r="G394" s="129">
        <v>741411</v>
      </c>
      <c r="H394">
        <v>0.65800182559423503</v>
      </c>
      <c r="I394">
        <v>641411</v>
      </c>
      <c r="J394">
        <v>0</v>
      </c>
      <c r="K394">
        <v>0.71427508436693599</v>
      </c>
      <c r="L394" s="130">
        <v>102799.5606</v>
      </c>
      <c r="M394" s="129">
        <v>26012.5</v>
      </c>
      <c r="N394">
        <v>10</v>
      </c>
      <c r="O394">
        <v>101.85166700000001</v>
      </c>
      <c r="P394">
        <v>40.033932</v>
      </c>
      <c r="Q394">
        <v>253.886574</v>
      </c>
      <c r="R394">
        <v>21203.3</v>
      </c>
      <c r="S394">
        <v>1575.6532139999999</v>
      </c>
      <c r="T394">
        <v>2183.6715915012601</v>
      </c>
      <c r="U394">
        <v>0.99976120570398597</v>
      </c>
      <c r="V394">
        <v>0.14093495258151401</v>
      </c>
      <c r="W394">
        <v>3.09233304429384E-2</v>
      </c>
      <c r="X394">
        <v>15299.5</v>
      </c>
      <c r="Y394">
        <v>105.1</v>
      </c>
      <c r="Z394">
        <v>76752.398858230299</v>
      </c>
      <c r="AA394">
        <v>14.6451612903226</v>
      </c>
      <c r="AB394">
        <v>14.991943044719299</v>
      </c>
      <c r="AC394">
        <v>15</v>
      </c>
      <c r="AD394">
        <v>105.0435476</v>
      </c>
      <c r="AE394">
        <v>0.2278</v>
      </c>
      <c r="AF394">
        <v>0.10144654493974101</v>
      </c>
      <c r="AG394">
        <v>0.18623820653470499</v>
      </c>
      <c r="AH394">
        <v>0.29545759501543301</v>
      </c>
      <c r="AI394">
        <v>149.43326228635499</v>
      </c>
      <c r="AJ394">
        <v>20.347025546282701</v>
      </c>
      <c r="AK394">
        <v>1.30435259391391</v>
      </c>
      <c r="AL394">
        <v>4.9775230935847601</v>
      </c>
      <c r="AM394">
        <v>0.5</v>
      </c>
      <c r="AN394">
        <v>1.0962199528554399</v>
      </c>
      <c r="AO394">
        <v>6</v>
      </c>
      <c r="AP394">
        <v>1.01580135440181E-2</v>
      </c>
      <c r="AQ394">
        <v>141.16999999999999</v>
      </c>
      <c r="AR394">
        <v>4.2506387003752799</v>
      </c>
      <c r="AS394">
        <v>-78312</v>
      </c>
      <c r="AT394">
        <v>0.66233905874333299</v>
      </c>
      <c r="AU394">
        <v>33409036.359999999</v>
      </c>
    </row>
    <row r="395" spans="1:47" ht="15" x14ac:dyDescent="0.25">
      <c r="A395" t="s">
        <v>1344</v>
      </c>
      <c r="B395" t="s">
        <v>513</v>
      </c>
      <c r="C395" t="s">
        <v>144</v>
      </c>
      <c r="D395" t="s">
        <v>965</v>
      </c>
      <c r="E395">
        <v>71.921999999999997</v>
      </c>
      <c r="F395">
        <v>-6.81</v>
      </c>
      <c r="G395" s="129">
        <v>8360595</v>
      </c>
      <c r="H395">
        <v>0.46225296912747699</v>
      </c>
      <c r="I395">
        <v>8073683</v>
      </c>
      <c r="J395">
        <v>0</v>
      </c>
      <c r="K395">
        <v>0.74354251080885103</v>
      </c>
      <c r="L395" s="130">
        <v>185373.91800000001</v>
      </c>
      <c r="M395" s="129">
        <v>42307</v>
      </c>
      <c r="N395">
        <v>187</v>
      </c>
      <c r="O395">
        <v>423.50608099999999</v>
      </c>
      <c r="P395">
        <v>58.44</v>
      </c>
      <c r="Q395">
        <v>-317.79949299999998</v>
      </c>
      <c r="R395">
        <v>13043.9</v>
      </c>
      <c r="S395">
        <v>8093.4061030000003</v>
      </c>
      <c r="T395">
        <v>11119.7073027281</v>
      </c>
      <c r="U395">
        <v>0.75307178589997903</v>
      </c>
      <c r="V395">
        <v>0.18689757844219701</v>
      </c>
      <c r="W395">
        <v>6.7739698839130405E-2</v>
      </c>
      <c r="X395">
        <v>9493.9</v>
      </c>
      <c r="Y395">
        <v>554.29</v>
      </c>
      <c r="Z395">
        <v>70431.085677172596</v>
      </c>
      <c r="AA395">
        <v>13.5140032948929</v>
      </c>
      <c r="AB395">
        <v>14.6013929585596</v>
      </c>
      <c r="AC395">
        <v>60.97</v>
      </c>
      <c r="AD395">
        <v>132.74407254387401</v>
      </c>
      <c r="AE395" t="s">
        <v>943</v>
      </c>
      <c r="AF395">
        <v>0.12822300782996399</v>
      </c>
      <c r="AG395">
        <v>0.11612135545772199</v>
      </c>
      <c r="AH395">
        <v>0.26087674375521502</v>
      </c>
      <c r="AI395">
        <v>170.06325674054699</v>
      </c>
      <c r="AJ395">
        <v>4.5415934643571498</v>
      </c>
      <c r="AK395">
        <v>1.06332088774193</v>
      </c>
      <c r="AL395">
        <v>2.2172769365681702</v>
      </c>
      <c r="AM395">
        <v>2</v>
      </c>
      <c r="AN395">
        <v>1.15933006727474</v>
      </c>
      <c r="AO395">
        <v>52</v>
      </c>
      <c r="AP395">
        <v>0.230973116243847</v>
      </c>
      <c r="AQ395">
        <v>92.21</v>
      </c>
      <c r="AR395">
        <v>2.88011714482644</v>
      </c>
      <c r="AS395">
        <v>808574.85</v>
      </c>
      <c r="AT395">
        <v>0.57632787681648301</v>
      </c>
      <c r="AU395">
        <v>105569608.84999999</v>
      </c>
    </row>
    <row r="396" spans="1:47" ht="15" x14ac:dyDescent="0.25">
      <c r="A396" t="s">
        <v>1344</v>
      </c>
      <c r="B396" t="s">
        <v>691</v>
      </c>
      <c r="C396" t="s">
        <v>249</v>
      </c>
      <c r="D396" t="s">
        <v>970</v>
      </c>
      <c r="E396">
        <v>81.105000000000004</v>
      </c>
      <c r="F396">
        <v>9.75</v>
      </c>
      <c r="G396" s="129">
        <v>335895</v>
      </c>
      <c r="H396">
        <v>0.35130666354740597</v>
      </c>
      <c r="I396">
        <v>314907</v>
      </c>
      <c r="J396">
        <v>0</v>
      </c>
      <c r="K396">
        <v>0.76140345210410798</v>
      </c>
      <c r="L396" s="130">
        <v>91869.122199999998</v>
      </c>
      <c r="M396" s="129">
        <v>35229</v>
      </c>
      <c r="N396">
        <v>42</v>
      </c>
      <c r="O396">
        <v>22.973984999999999</v>
      </c>
      <c r="P396">
        <v>0</v>
      </c>
      <c r="Q396">
        <v>-130.837951</v>
      </c>
      <c r="R396">
        <v>17537.5</v>
      </c>
      <c r="S396">
        <v>1207.29089</v>
      </c>
      <c r="T396">
        <v>1658.52921171767</v>
      </c>
      <c r="U396">
        <v>0.78744108389652501</v>
      </c>
      <c r="V396">
        <v>0.18568175313573401</v>
      </c>
      <c r="W396">
        <v>0</v>
      </c>
      <c r="X396">
        <v>12766</v>
      </c>
      <c r="Y396">
        <v>99.86</v>
      </c>
      <c r="Z396">
        <v>72705.537752853998</v>
      </c>
      <c r="AA396">
        <v>18.579999999999998</v>
      </c>
      <c r="AB396">
        <v>12.0898346685359</v>
      </c>
      <c r="AC396">
        <v>10.39</v>
      </c>
      <c r="AD396">
        <v>116.197390760346</v>
      </c>
      <c r="AE396">
        <v>0.44290000000000002</v>
      </c>
      <c r="AF396">
        <v>0.10068630762891</v>
      </c>
      <c r="AG396">
        <v>0.15814126334297299</v>
      </c>
      <c r="AH396">
        <v>0.26225833381715502</v>
      </c>
      <c r="AI396">
        <v>205.122892959128</v>
      </c>
      <c r="AJ396">
        <v>8.1700277011665996</v>
      </c>
      <c r="AK396">
        <v>2.2461141643414102</v>
      </c>
      <c r="AL396">
        <v>4.50075923809678</v>
      </c>
      <c r="AM396">
        <v>0.5</v>
      </c>
      <c r="AN396">
        <v>1.1236775198728901</v>
      </c>
      <c r="AO396">
        <v>184</v>
      </c>
      <c r="AP396">
        <v>3.77358490566038E-3</v>
      </c>
      <c r="AQ396">
        <v>4.21</v>
      </c>
      <c r="AR396">
        <v>3.6089218045170099</v>
      </c>
      <c r="AS396">
        <v>-51834.430000000102</v>
      </c>
      <c r="AT396">
        <v>0.67044966915784299</v>
      </c>
      <c r="AU396">
        <v>21172849.760000002</v>
      </c>
    </row>
    <row r="397" spans="1:47" ht="15" x14ac:dyDescent="0.25">
      <c r="A397" t="s">
        <v>1344</v>
      </c>
      <c r="B397" t="s">
        <v>713</v>
      </c>
      <c r="C397" t="s">
        <v>99</v>
      </c>
      <c r="D397" t="s">
        <v>975</v>
      </c>
      <c r="E397">
        <v>98.355999999999995</v>
      </c>
      <c r="F397">
        <v>3.28</v>
      </c>
      <c r="G397" s="129">
        <v>972425</v>
      </c>
      <c r="H397">
        <v>0.73898488129883799</v>
      </c>
      <c r="I397">
        <v>910145</v>
      </c>
      <c r="J397">
        <v>8.3389448013540292E-3</v>
      </c>
      <c r="K397">
        <v>0.69521952559243005</v>
      </c>
      <c r="L397" s="130">
        <v>222757.67230000001</v>
      </c>
      <c r="M397" s="129">
        <v>43662</v>
      </c>
      <c r="N397">
        <v>71</v>
      </c>
      <c r="O397">
        <v>28.469047</v>
      </c>
      <c r="P397">
        <v>7</v>
      </c>
      <c r="Q397">
        <v>65.955916999999999</v>
      </c>
      <c r="R397">
        <v>13917.9</v>
      </c>
      <c r="S397">
        <v>1720.0104249999999</v>
      </c>
      <c r="T397">
        <v>2005.0311687614401</v>
      </c>
      <c r="U397">
        <v>0.25848601876933402</v>
      </c>
      <c r="V397">
        <v>0.128709344305282</v>
      </c>
      <c r="W397">
        <v>1.1627836499886299E-3</v>
      </c>
      <c r="X397">
        <v>11939.4</v>
      </c>
      <c r="Y397">
        <v>97.46</v>
      </c>
      <c r="Z397">
        <v>62565.055304740403</v>
      </c>
      <c r="AA397">
        <v>16.403846153846199</v>
      </c>
      <c r="AB397">
        <v>17.6483729222245</v>
      </c>
      <c r="AC397">
        <v>16.25</v>
      </c>
      <c r="AD397">
        <v>105.84679538461501</v>
      </c>
      <c r="AE397">
        <v>0.2152</v>
      </c>
      <c r="AF397">
        <v>0.10201291710504</v>
      </c>
      <c r="AG397">
        <v>0.20186216910187799</v>
      </c>
      <c r="AH397">
        <v>0.30538332406836</v>
      </c>
      <c r="AI397">
        <v>209.94349496457301</v>
      </c>
      <c r="AJ397">
        <v>9.3949877459464695</v>
      </c>
      <c r="AK397">
        <v>1.08879816119965</v>
      </c>
      <c r="AL397">
        <v>2.7367662314285299</v>
      </c>
      <c r="AM397">
        <v>1.5</v>
      </c>
      <c r="AN397">
        <v>1.0327128185499499</v>
      </c>
      <c r="AO397">
        <v>32</v>
      </c>
      <c r="AP397">
        <v>4.1800643086816698E-2</v>
      </c>
      <c r="AQ397">
        <v>36.19</v>
      </c>
      <c r="AR397">
        <v>4.4511431653382898</v>
      </c>
      <c r="AS397">
        <v>29769.17</v>
      </c>
      <c r="AT397">
        <v>0.44175442844901502</v>
      </c>
      <c r="AU397">
        <v>23938862.059999999</v>
      </c>
    </row>
    <row r="398" spans="1:47" ht="15" x14ac:dyDescent="0.25">
      <c r="A398" t="s">
        <v>1345</v>
      </c>
      <c r="B398" t="s">
        <v>435</v>
      </c>
      <c r="C398" t="s">
        <v>292</v>
      </c>
      <c r="D398" t="s">
        <v>965</v>
      </c>
      <c r="E398">
        <v>84.406999999999996</v>
      </c>
      <c r="F398">
        <v>-4.2</v>
      </c>
      <c r="G398" s="129">
        <v>124324</v>
      </c>
      <c r="H398">
        <v>0.43596099925273302</v>
      </c>
      <c r="I398">
        <v>-277918</v>
      </c>
      <c r="J398">
        <v>0</v>
      </c>
      <c r="K398">
        <v>0.75205893574532001</v>
      </c>
      <c r="L398" s="130">
        <v>160494.04459999999</v>
      </c>
      <c r="M398" s="129">
        <v>40010.5</v>
      </c>
      <c r="N398">
        <v>94</v>
      </c>
      <c r="O398">
        <v>38.920726000000002</v>
      </c>
      <c r="P398">
        <v>10</v>
      </c>
      <c r="Q398">
        <v>111.490522</v>
      </c>
      <c r="R398">
        <v>13109.3</v>
      </c>
      <c r="S398">
        <v>1547.224631</v>
      </c>
      <c r="T398">
        <v>1864.5341716477301</v>
      </c>
      <c r="U398">
        <v>0.35387319270255302</v>
      </c>
      <c r="V398">
        <v>0.15408831544125001</v>
      </c>
      <c r="W398">
        <v>6.8830813487741104E-3</v>
      </c>
      <c r="X398">
        <v>10878.3</v>
      </c>
      <c r="Y398">
        <v>108.29</v>
      </c>
      <c r="Z398">
        <v>62991.754825006901</v>
      </c>
      <c r="AA398">
        <v>12.070796460177</v>
      </c>
      <c r="AB398">
        <v>14.287788632375999</v>
      </c>
      <c r="AC398">
        <v>14</v>
      </c>
      <c r="AD398">
        <v>110.51604507142901</v>
      </c>
      <c r="AE398">
        <v>0.29110000000000003</v>
      </c>
      <c r="AF398">
        <v>0.115675225210345</v>
      </c>
      <c r="AG398">
        <v>0.14618314663352899</v>
      </c>
      <c r="AH398">
        <v>0.26786620243120401</v>
      </c>
      <c r="AI398">
        <v>156.685070249505</v>
      </c>
      <c r="AJ398">
        <v>6.7018490514670397</v>
      </c>
      <c r="AK398">
        <v>1.24410709203183</v>
      </c>
      <c r="AL398">
        <v>3.0105273752511099</v>
      </c>
      <c r="AM398">
        <v>1</v>
      </c>
      <c r="AN398">
        <v>1.18228009155142</v>
      </c>
      <c r="AO398">
        <v>68</v>
      </c>
      <c r="AP398">
        <v>4.99432463110102E-2</v>
      </c>
      <c r="AQ398">
        <v>12.38</v>
      </c>
      <c r="AR398">
        <v>4.0584935479646003</v>
      </c>
      <c r="AS398">
        <v>67286.850000000006</v>
      </c>
      <c r="AT398">
        <v>0.41559001726563799</v>
      </c>
      <c r="AU398">
        <v>20282985.129999999</v>
      </c>
    </row>
    <row r="399" spans="1:47" ht="15" x14ac:dyDescent="0.25">
      <c r="A399" t="s">
        <v>1345</v>
      </c>
      <c r="B399" t="s">
        <v>769</v>
      </c>
      <c r="C399" t="s">
        <v>266</v>
      </c>
      <c r="D399" t="s">
        <v>965</v>
      </c>
      <c r="E399">
        <v>90.004999999999995</v>
      </c>
      <c r="F399">
        <v>-2.73</v>
      </c>
      <c r="G399" s="129">
        <v>2591424</v>
      </c>
      <c r="H399">
        <v>0.57799169788310301</v>
      </c>
      <c r="I399">
        <v>2591424</v>
      </c>
      <c r="J399">
        <v>0</v>
      </c>
      <c r="K399">
        <v>0.68800892001047198</v>
      </c>
      <c r="L399" s="130">
        <v>173302.72099999999</v>
      </c>
      <c r="M399" s="129">
        <v>38094</v>
      </c>
      <c r="N399">
        <v>88</v>
      </c>
      <c r="O399">
        <v>30.364305000000002</v>
      </c>
      <c r="P399">
        <v>0</v>
      </c>
      <c r="Q399">
        <v>156.833876</v>
      </c>
      <c r="R399">
        <v>12181.2</v>
      </c>
      <c r="S399">
        <v>1255.5892819999999</v>
      </c>
      <c r="T399">
        <v>1438.9879683136</v>
      </c>
      <c r="U399">
        <v>0.34951004941757702</v>
      </c>
      <c r="V399">
        <v>0.110496014093883</v>
      </c>
      <c r="W399">
        <v>2.4104171988304701E-3</v>
      </c>
      <c r="X399">
        <v>10628.7</v>
      </c>
      <c r="Y399">
        <v>81.87</v>
      </c>
      <c r="Z399">
        <v>62669.683644802702</v>
      </c>
      <c r="AA399">
        <v>15.764044943820201</v>
      </c>
      <c r="AB399">
        <v>15.3363781849273</v>
      </c>
      <c r="AC399">
        <v>11</v>
      </c>
      <c r="AD399">
        <v>114.144480181818</v>
      </c>
      <c r="AE399">
        <v>0.2024</v>
      </c>
      <c r="AF399">
        <v>7.1839414771926194E-2</v>
      </c>
      <c r="AG399">
        <v>0.22558377981753899</v>
      </c>
      <c r="AH399">
        <v>0.29742319458946498</v>
      </c>
      <c r="AI399">
        <v>195.398291079073</v>
      </c>
      <c r="AJ399">
        <v>5.3495710442651001</v>
      </c>
      <c r="AK399">
        <v>1.5528340670090499</v>
      </c>
      <c r="AL399">
        <v>2.6018875845765099</v>
      </c>
      <c r="AM399">
        <v>4.5</v>
      </c>
      <c r="AN399">
        <v>1.5900812222618801</v>
      </c>
      <c r="AO399">
        <v>92</v>
      </c>
      <c r="AP399">
        <v>3.1666666666666697E-2</v>
      </c>
      <c r="AQ399">
        <v>6.26</v>
      </c>
      <c r="AR399">
        <v>4.0745090495285599</v>
      </c>
      <c r="AS399">
        <v>-15449.36</v>
      </c>
      <c r="AT399">
        <v>0.4897965777103</v>
      </c>
      <c r="AU399">
        <v>15294570.23</v>
      </c>
    </row>
    <row r="400" spans="1:47" ht="15" x14ac:dyDescent="0.25">
      <c r="A400" t="s">
        <v>1346</v>
      </c>
      <c r="B400" t="s">
        <v>781</v>
      </c>
      <c r="C400" t="s">
        <v>123</v>
      </c>
      <c r="D400" t="s">
        <v>970</v>
      </c>
      <c r="E400">
        <v>80</v>
      </c>
      <c r="F400">
        <v>4.82</v>
      </c>
      <c r="G400" s="129">
        <v>151647</v>
      </c>
      <c r="H400">
        <v>0.47626595427267698</v>
      </c>
      <c r="I400">
        <v>151647</v>
      </c>
      <c r="J400">
        <v>0</v>
      </c>
      <c r="K400">
        <v>0.67833970772468799</v>
      </c>
      <c r="L400" s="130">
        <v>162684.52840000001</v>
      </c>
      <c r="M400" s="129">
        <v>41155</v>
      </c>
      <c r="N400">
        <v>8</v>
      </c>
      <c r="O400">
        <v>19.186131</v>
      </c>
      <c r="P400">
        <v>0</v>
      </c>
      <c r="Q400">
        <v>103.18918499999999</v>
      </c>
      <c r="R400">
        <v>16333.2</v>
      </c>
      <c r="S400">
        <v>860.20683399999996</v>
      </c>
      <c r="T400">
        <v>1066.3248824089801</v>
      </c>
      <c r="U400">
        <v>0.41263827834225297</v>
      </c>
      <c r="V400">
        <v>0.14299287582735001</v>
      </c>
      <c r="W400">
        <v>6.9438997272602495E-4</v>
      </c>
      <c r="X400">
        <v>13176</v>
      </c>
      <c r="Y400">
        <v>57.2</v>
      </c>
      <c r="Z400">
        <v>70357.836713286699</v>
      </c>
      <c r="AA400">
        <v>15.952380952381001</v>
      </c>
      <c r="AB400">
        <v>15.038581013986001</v>
      </c>
      <c r="AC400">
        <v>10.1</v>
      </c>
      <c r="AD400">
        <v>85.168993465346503</v>
      </c>
      <c r="AE400">
        <v>0.32900000000000001</v>
      </c>
      <c r="AF400">
        <v>0.115859558873219</v>
      </c>
      <c r="AG400">
        <v>0.163635451488957</v>
      </c>
      <c r="AH400">
        <v>0.28515762271569201</v>
      </c>
      <c r="AI400">
        <v>0</v>
      </c>
      <c r="AJ400" t="s">
        <v>943</v>
      </c>
      <c r="AK400" t="s">
        <v>943</v>
      </c>
      <c r="AL400" t="s">
        <v>943</v>
      </c>
      <c r="AM400">
        <v>1.75</v>
      </c>
      <c r="AN400">
        <v>0.90824873189008304</v>
      </c>
      <c r="AO400">
        <v>8</v>
      </c>
      <c r="AP400">
        <v>5.9753954305799599E-2</v>
      </c>
      <c r="AQ400">
        <v>68.63</v>
      </c>
      <c r="AR400">
        <v>3.3279500039181902</v>
      </c>
      <c r="AS400">
        <v>-164562.34</v>
      </c>
      <c r="AT400">
        <v>0.72433483803010301</v>
      </c>
      <c r="AU400">
        <v>14049928.57</v>
      </c>
    </row>
    <row r="401" spans="1:47" ht="15" x14ac:dyDescent="0.25">
      <c r="A401" t="s">
        <v>1347</v>
      </c>
      <c r="B401" t="s">
        <v>259</v>
      </c>
      <c r="C401" t="s">
        <v>97</v>
      </c>
      <c r="D401" t="s">
        <v>963</v>
      </c>
      <c r="E401">
        <v>92.238</v>
      </c>
      <c r="F401">
        <v>0.72</v>
      </c>
      <c r="G401" s="129">
        <v>105807</v>
      </c>
      <c r="H401">
        <v>0.17427455708859399</v>
      </c>
      <c r="I401">
        <v>155807</v>
      </c>
      <c r="J401">
        <v>0</v>
      </c>
      <c r="K401">
        <v>0.81922730539278699</v>
      </c>
      <c r="L401" s="130">
        <v>199953.15710000001</v>
      </c>
      <c r="M401" s="129">
        <v>44019</v>
      </c>
      <c r="N401">
        <v>105</v>
      </c>
      <c r="O401">
        <v>44.027087000000002</v>
      </c>
      <c r="P401">
        <v>0</v>
      </c>
      <c r="Q401">
        <v>354.73608200000001</v>
      </c>
      <c r="R401">
        <v>12430.6</v>
      </c>
      <c r="S401">
        <v>2208.530878</v>
      </c>
      <c r="T401">
        <v>2755.1522616663801</v>
      </c>
      <c r="U401">
        <v>0.37397943050176402</v>
      </c>
      <c r="V401">
        <v>0.19290620486402801</v>
      </c>
      <c r="W401">
        <v>6.9769705977368703E-3</v>
      </c>
      <c r="X401">
        <v>9964.4</v>
      </c>
      <c r="Y401">
        <v>142.5</v>
      </c>
      <c r="Z401">
        <v>62308.947368421097</v>
      </c>
      <c r="AA401">
        <v>15.5833333333333</v>
      </c>
      <c r="AB401">
        <v>15.498462301754399</v>
      </c>
      <c r="AC401">
        <v>19</v>
      </c>
      <c r="AD401">
        <v>116.238467263158</v>
      </c>
      <c r="AE401">
        <v>0.41760000000000003</v>
      </c>
      <c r="AF401">
        <v>9.6970045952564005E-2</v>
      </c>
      <c r="AG401">
        <v>0.16551897605492</v>
      </c>
      <c r="AH401">
        <v>0.26573910644808901</v>
      </c>
      <c r="AI401">
        <v>162.91689809917199</v>
      </c>
      <c r="AJ401">
        <v>5.8457845733962897</v>
      </c>
      <c r="AK401">
        <v>0.91937608217738997</v>
      </c>
      <c r="AL401">
        <v>4.2396762153043204</v>
      </c>
      <c r="AM401">
        <v>3.2</v>
      </c>
      <c r="AN401">
        <v>1.0004950153396801</v>
      </c>
      <c r="AO401">
        <v>25</v>
      </c>
      <c r="AP401">
        <v>6.7299396031061304E-2</v>
      </c>
      <c r="AQ401">
        <v>40.840000000000003</v>
      </c>
      <c r="AR401">
        <v>4.4092919392740599</v>
      </c>
      <c r="AS401">
        <v>80346.84</v>
      </c>
      <c r="AT401">
        <v>0.464821312868337</v>
      </c>
      <c r="AU401">
        <v>27453450.280000001</v>
      </c>
    </row>
    <row r="402" spans="1:47" ht="15" x14ac:dyDescent="0.25">
      <c r="A402" t="s">
        <v>1348</v>
      </c>
      <c r="B402" t="s">
        <v>260</v>
      </c>
      <c r="C402" t="s">
        <v>116</v>
      </c>
      <c r="D402" t="s">
        <v>967</v>
      </c>
      <c r="E402">
        <v>85.805000000000007</v>
      </c>
      <c r="F402">
        <v>-8.83</v>
      </c>
      <c r="G402" s="129">
        <v>-33230</v>
      </c>
      <c r="H402">
        <v>0.17649011632975301</v>
      </c>
      <c r="I402">
        <v>337129</v>
      </c>
      <c r="J402">
        <v>0</v>
      </c>
      <c r="K402">
        <v>0.79378731860029095</v>
      </c>
      <c r="L402" s="130">
        <v>140657.04999999999</v>
      </c>
      <c r="M402" s="129">
        <v>35429.5</v>
      </c>
      <c r="N402">
        <v>97</v>
      </c>
      <c r="O402">
        <v>125.614341</v>
      </c>
      <c r="P402">
        <v>15</v>
      </c>
      <c r="Q402">
        <v>-61.130808000000002</v>
      </c>
      <c r="R402">
        <v>12937.4</v>
      </c>
      <c r="S402">
        <v>2474.2344659999999</v>
      </c>
      <c r="T402">
        <v>3160.0276416026099</v>
      </c>
      <c r="U402">
        <v>0.45463969783694702</v>
      </c>
      <c r="V402">
        <v>0.17305572446099801</v>
      </c>
      <c r="W402">
        <v>3.6084003042903198E-2</v>
      </c>
      <c r="X402">
        <v>10129.700000000001</v>
      </c>
      <c r="Y402">
        <v>169.42</v>
      </c>
      <c r="Z402">
        <v>65961.876696966094</v>
      </c>
      <c r="AA402">
        <v>14.7486033519553</v>
      </c>
      <c r="AB402">
        <v>14.604146299138201</v>
      </c>
      <c r="AC402">
        <v>17</v>
      </c>
      <c r="AD402">
        <v>145.543203882353</v>
      </c>
      <c r="AE402">
        <v>0.27839999999999998</v>
      </c>
      <c r="AF402">
        <v>9.4522016947166707E-2</v>
      </c>
      <c r="AG402">
        <v>0.18923004749883501</v>
      </c>
      <c r="AH402">
        <v>0.29207742688357802</v>
      </c>
      <c r="AI402">
        <v>163.42388142935201</v>
      </c>
      <c r="AJ402">
        <v>7.0240556548921802</v>
      </c>
      <c r="AK402">
        <v>1.2819122589644101</v>
      </c>
      <c r="AL402">
        <v>4.0716853510210198</v>
      </c>
      <c r="AM402">
        <v>3</v>
      </c>
      <c r="AN402">
        <v>1.4321538357816299</v>
      </c>
      <c r="AO402">
        <v>32</v>
      </c>
      <c r="AP402">
        <v>5.5230125523012603E-2</v>
      </c>
      <c r="AQ402">
        <v>35.03</v>
      </c>
      <c r="AR402">
        <v>4.6841126371518502</v>
      </c>
      <c r="AS402">
        <v>-71076.649999999994</v>
      </c>
      <c r="AT402">
        <v>0.40401946647561099</v>
      </c>
      <c r="AU402">
        <v>32010280.649999999</v>
      </c>
    </row>
    <row r="403" spans="1:47" ht="15" x14ac:dyDescent="0.25">
      <c r="A403" t="s">
        <v>1349</v>
      </c>
      <c r="B403" t="s">
        <v>768</v>
      </c>
      <c r="C403" t="s">
        <v>266</v>
      </c>
      <c r="D403" t="s">
        <v>965</v>
      </c>
      <c r="E403">
        <v>95.536000000000001</v>
      </c>
      <c r="F403">
        <v>-4.5199999999999996</v>
      </c>
      <c r="G403" s="129">
        <v>279472</v>
      </c>
      <c r="H403">
        <v>0.44074246230332098</v>
      </c>
      <c r="I403">
        <v>334313</v>
      </c>
      <c r="J403">
        <v>0</v>
      </c>
      <c r="K403">
        <v>0.77380513778858295</v>
      </c>
      <c r="L403" s="130">
        <v>153524.15719999999</v>
      </c>
      <c r="M403" s="129">
        <v>39001</v>
      </c>
      <c r="N403">
        <v>95</v>
      </c>
      <c r="O403">
        <v>24.877632999999999</v>
      </c>
      <c r="P403">
        <v>0</v>
      </c>
      <c r="Q403">
        <v>43.247332</v>
      </c>
      <c r="R403">
        <v>11803.7</v>
      </c>
      <c r="S403">
        <v>1273.2364669999999</v>
      </c>
      <c r="T403">
        <v>1493.6068806247199</v>
      </c>
      <c r="U403">
        <v>0.27044349492386899</v>
      </c>
      <c r="V403">
        <v>0.13819768091829199</v>
      </c>
      <c r="W403">
        <v>9.1465444965141696E-3</v>
      </c>
      <c r="X403">
        <v>10062.200000000001</v>
      </c>
      <c r="Y403">
        <v>79.849999999999994</v>
      </c>
      <c r="Z403">
        <v>57437.466499686903</v>
      </c>
      <c r="AA403">
        <v>13.3820224719101</v>
      </c>
      <c r="AB403">
        <v>15.9453533750783</v>
      </c>
      <c r="AC403">
        <v>13</v>
      </c>
      <c r="AD403">
        <v>97.941266692307707</v>
      </c>
      <c r="AE403">
        <v>0.2024</v>
      </c>
      <c r="AF403">
        <v>0.108602977503669</v>
      </c>
      <c r="AG403">
        <v>0.220188128391863</v>
      </c>
      <c r="AH403">
        <v>0.33157035186585898</v>
      </c>
      <c r="AI403">
        <v>138.85873094459501</v>
      </c>
      <c r="AJ403">
        <v>6.6745636312217203</v>
      </c>
      <c r="AK403">
        <v>1.43549898190045</v>
      </c>
      <c r="AL403">
        <v>3.2787741515837099</v>
      </c>
      <c r="AM403">
        <v>2.5</v>
      </c>
      <c r="AN403">
        <v>1.3755428001564101</v>
      </c>
      <c r="AO403">
        <v>73</v>
      </c>
      <c r="AP403">
        <v>2.9925187032419E-2</v>
      </c>
      <c r="AQ403">
        <v>10.47</v>
      </c>
      <c r="AR403">
        <v>4.7069588021589404</v>
      </c>
      <c r="AS403">
        <v>-63796.71</v>
      </c>
      <c r="AT403">
        <v>0.42928658383559598</v>
      </c>
      <c r="AU403">
        <v>15028932.15</v>
      </c>
    </row>
    <row r="404" spans="1:47" ht="15" x14ac:dyDescent="0.25">
      <c r="A404" t="s">
        <v>1350</v>
      </c>
      <c r="B404" t="s">
        <v>261</v>
      </c>
      <c r="C404" t="s">
        <v>144</v>
      </c>
      <c r="D404" t="s">
        <v>963</v>
      </c>
      <c r="E404">
        <v>76.34</v>
      </c>
      <c r="F404">
        <v>0</v>
      </c>
      <c r="G404" s="129">
        <v>515130</v>
      </c>
      <c r="H404">
        <v>0.47664664783029898</v>
      </c>
      <c r="I404">
        <v>515130</v>
      </c>
      <c r="J404">
        <v>0</v>
      </c>
      <c r="K404">
        <v>0.68648490582288901</v>
      </c>
      <c r="L404" s="130">
        <v>247318.47039999999</v>
      </c>
      <c r="M404" s="129">
        <v>39241.5</v>
      </c>
      <c r="N404">
        <v>66</v>
      </c>
      <c r="O404">
        <v>100.808104</v>
      </c>
      <c r="P404">
        <v>54.577827999999997</v>
      </c>
      <c r="Q404">
        <v>-42.687185999999997</v>
      </c>
      <c r="R404">
        <v>18937.099999999999</v>
      </c>
      <c r="S404">
        <v>1667.323249</v>
      </c>
      <c r="T404">
        <v>2439.3463881644502</v>
      </c>
      <c r="U404">
        <v>0.98460344566334301</v>
      </c>
      <c r="V404">
        <v>0.18149616829339901</v>
      </c>
      <c r="W404">
        <v>4.5453970635540498E-2</v>
      </c>
      <c r="X404">
        <v>12943.7</v>
      </c>
      <c r="Y404">
        <v>124.04</v>
      </c>
      <c r="Z404">
        <v>82327.426878426297</v>
      </c>
      <c r="AA404">
        <v>14.924050632911401</v>
      </c>
      <c r="AB404">
        <v>13.4418191631732</v>
      </c>
      <c r="AC404">
        <v>20.2</v>
      </c>
      <c r="AD404">
        <v>82.540754900990095</v>
      </c>
      <c r="AE404">
        <v>0.41760000000000003</v>
      </c>
      <c r="AF404">
        <v>0.119193957723519</v>
      </c>
      <c r="AG404">
        <v>0.106423790569902</v>
      </c>
      <c r="AH404">
        <v>0.228076182471765</v>
      </c>
      <c r="AI404">
        <v>356.302834712047</v>
      </c>
      <c r="AJ404">
        <v>4.4102295849661299</v>
      </c>
      <c r="AK404">
        <v>0.97243680900631602</v>
      </c>
      <c r="AL404">
        <v>2.2111256379698099</v>
      </c>
      <c r="AM404">
        <v>2.5499999999999998</v>
      </c>
      <c r="AN404">
        <v>0.19809120247801901</v>
      </c>
      <c r="AO404">
        <v>3</v>
      </c>
      <c r="AP404">
        <v>0.209677419354839</v>
      </c>
      <c r="AQ404">
        <v>8</v>
      </c>
      <c r="AR404" t="s">
        <v>943</v>
      </c>
      <c r="AS404">
        <v>-67501.490000000005</v>
      </c>
      <c r="AT404" t="s">
        <v>943</v>
      </c>
      <c r="AU404">
        <v>31574216.27</v>
      </c>
    </row>
    <row r="405" spans="1:47" ht="15" x14ac:dyDescent="0.25">
      <c r="A405" t="s">
        <v>1351</v>
      </c>
      <c r="B405" t="s">
        <v>542</v>
      </c>
      <c r="C405" t="s">
        <v>207</v>
      </c>
      <c r="D405" t="s">
        <v>965</v>
      </c>
      <c r="E405">
        <v>86.043999999999997</v>
      </c>
      <c r="F405">
        <v>-3.05</v>
      </c>
      <c r="G405" s="129">
        <v>272854</v>
      </c>
      <c r="H405">
        <v>0.62340173338458604</v>
      </c>
      <c r="I405">
        <v>182211</v>
      </c>
      <c r="J405">
        <v>0</v>
      </c>
      <c r="K405">
        <v>0.725582973314852</v>
      </c>
      <c r="L405" s="130">
        <v>160140.34969999999</v>
      </c>
      <c r="M405" s="129">
        <v>33525</v>
      </c>
      <c r="N405">
        <v>22</v>
      </c>
      <c r="O405">
        <v>18.873052000000001</v>
      </c>
      <c r="P405">
        <v>0</v>
      </c>
      <c r="Q405">
        <v>-13.868270000000001</v>
      </c>
      <c r="R405">
        <v>14869.3</v>
      </c>
      <c r="S405">
        <v>1113.85727</v>
      </c>
      <c r="T405">
        <v>1559.8199087676401</v>
      </c>
      <c r="U405">
        <v>0.99929945871790204</v>
      </c>
      <c r="V405">
        <v>0.14187659429650301</v>
      </c>
      <c r="W405">
        <v>0</v>
      </c>
      <c r="X405">
        <v>10618.1</v>
      </c>
      <c r="Y405">
        <v>82.2</v>
      </c>
      <c r="Z405">
        <v>66308.311435523094</v>
      </c>
      <c r="AA405">
        <v>16.289156626505999</v>
      </c>
      <c r="AB405">
        <v>13.5505750608272</v>
      </c>
      <c r="AC405">
        <v>9</v>
      </c>
      <c r="AD405">
        <v>123.761918888889</v>
      </c>
      <c r="AE405">
        <v>0.2024</v>
      </c>
      <c r="AF405">
        <v>0.100280172208687</v>
      </c>
      <c r="AG405">
        <v>0.184203939211083</v>
      </c>
      <c r="AH405">
        <v>0.287826437652481</v>
      </c>
      <c r="AI405">
        <v>0</v>
      </c>
      <c r="AJ405" t="s">
        <v>943</v>
      </c>
      <c r="AK405" t="s">
        <v>943</v>
      </c>
      <c r="AL405" t="s">
        <v>943</v>
      </c>
      <c r="AM405">
        <v>1.5</v>
      </c>
      <c r="AN405">
        <v>1.37372899141684</v>
      </c>
      <c r="AO405">
        <v>161</v>
      </c>
      <c r="AP405">
        <v>1.6975308641975301E-2</v>
      </c>
      <c r="AQ405">
        <v>3.92</v>
      </c>
      <c r="AR405">
        <v>3.2795263952833902</v>
      </c>
      <c r="AS405">
        <v>-82728.88</v>
      </c>
      <c r="AT405">
        <v>0.73344226590180595</v>
      </c>
      <c r="AU405">
        <v>16562292.140000001</v>
      </c>
    </row>
    <row r="406" spans="1:47" ht="15" x14ac:dyDescent="0.25">
      <c r="A406" t="s">
        <v>1352</v>
      </c>
      <c r="B406" t="s">
        <v>514</v>
      </c>
      <c r="C406" t="s">
        <v>144</v>
      </c>
      <c r="D406" t="s">
        <v>965</v>
      </c>
      <c r="E406">
        <v>90.227000000000004</v>
      </c>
      <c r="F406">
        <v>-2.92</v>
      </c>
      <c r="G406" s="129">
        <v>-669025</v>
      </c>
      <c r="H406">
        <v>0.41860269727627297</v>
      </c>
      <c r="I406">
        <v>-612923</v>
      </c>
      <c r="J406">
        <v>0</v>
      </c>
      <c r="K406">
        <v>0.88248279145935005</v>
      </c>
      <c r="L406" s="130">
        <v>162139.48629999999</v>
      </c>
      <c r="M406" s="129">
        <v>47010.5</v>
      </c>
      <c r="N406">
        <v>158</v>
      </c>
      <c r="O406">
        <v>152.12756400000001</v>
      </c>
      <c r="P406">
        <v>10.86</v>
      </c>
      <c r="Q406">
        <v>-132.72083900000001</v>
      </c>
      <c r="R406">
        <v>12700.1</v>
      </c>
      <c r="S406">
        <v>7339.7721250000004</v>
      </c>
      <c r="T406">
        <v>9244.1514390108205</v>
      </c>
      <c r="U406">
        <v>0.28594340236414401</v>
      </c>
      <c r="V406">
        <v>0.17221833872669401</v>
      </c>
      <c r="W406">
        <v>1.4315303555830799E-2</v>
      </c>
      <c r="X406">
        <v>10083.700000000001</v>
      </c>
      <c r="Y406">
        <v>428.94</v>
      </c>
      <c r="Z406">
        <v>82861.6842915093</v>
      </c>
      <c r="AA406">
        <v>13.594470046083</v>
      </c>
      <c r="AB406">
        <v>17.111419137874801</v>
      </c>
      <c r="AC406">
        <v>40</v>
      </c>
      <c r="AD406">
        <v>183.49430312499999</v>
      </c>
      <c r="AE406" t="s">
        <v>943</v>
      </c>
      <c r="AF406">
        <v>0.115002549410832</v>
      </c>
      <c r="AG406">
        <v>0.14599704116998999</v>
      </c>
      <c r="AH406">
        <v>0.26252099063207801</v>
      </c>
      <c r="AI406">
        <v>133.34119688354801</v>
      </c>
      <c r="AJ406">
        <v>5.8472823272646997</v>
      </c>
      <c r="AK406">
        <v>1.05107088630358</v>
      </c>
      <c r="AL406">
        <v>4.0038759407945701</v>
      </c>
      <c r="AM406">
        <v>4.5599999999999996</v>
      </c>
      <c r="AN406">
        <v>0.95807974204161905</v>
      </c>
      <c r="AO406">
        <v>28</v>
      </c>
      <c r="AP406">
        <v>0.32588134135855501</v>
      </c>
      <c r="AQ406">
        <v>58.64</v>
      </c>
      <c r="AR406">
        <v>7.7349116285119699</v>
      </c>
      <c r="AS406">
        <v>418923.4</v>
      </c>
      <c r="AT406">
        <v>0.21210392065740699</v>
      </c>
      <c r="AU406">
        <v>93215564.75</v>
      </c>
    </row>
    <row r="407" spans="1:47" ht="15" x14ac:dyDescent="0.25">
      <c r="A407" t="s">
        <v>1353</v>
      </c>
      <c r="B407" t="s">
        <v>262</v>
      </c>
      <c r="C407" t="s">
        <v>140</v>
      </c>
      <c r="D407" t="s">
        <v>970</v>
      </c>
      <c r="E407">
        <v>106.82299999999999</v>
      </c>
      <c r="F407">
        <v>8.69</v>
      </c>
      <c r="G407" s="129">
        <v>2067809</v>
      </c>
      <c r="H407">
        <v>0.48200798041746501</v>
      </c>
      <c r="I407">
        <v>2714894</v>
      </c>
      <c r="J407">
        <v>0</v>
      </c>
      <c r="K407">
        <v>0.80665577766444596</v>
      </c>
      <c r="L407" s="130">
        <v>184039.2573</v>
      </c>
      <c r="M407" s="129">
        <v>78525.5</v>
      </c>
      <c r="N407">
        <v>42</v>
      </c>
      <c r="O407">
        <v>14.585222999999999</v>
      </c>
      <c r="P407">
        <v>0</v>
      </c>
      <c r="Q407">
        <v>-4.919505</v>
      </c>
      <c r="R407">
        <v>14970</v>
      </c>
      <c r="S407">
        <v>2028.3054979999999</v>
      </c>
      <c r="T407">
        <v>2320.8388635132201</v>
      </c>
      <c r="U407">
        <v>3.2387084226106103E-2</v>
      </c>
      <c r="V407">
        <v>0.12315601039701</v>
      </c>
      <c r="W407">
        <v>1.4253677776107899E-2</v>
      </c>
      <c r="X407">
        <v>13083.1</v>
      </c>
      <c r="Y407">
        <v>138.80000000000001</v>
      </c>
      <c r="Z407">
        <v>79445.935878962497</v>
      </c>
      <c r="AA407">
        <v>15.605442176870699</v>
      </c>
      <c r="AB407">
        <v>14.613152002881799</v>
      </c>
      <c r="AC407">
        <v>13.04</v>
      </c>
      <c r="AD407">
        <v>155.54490015337399</v>
      </c>
      <c r="AE407">
        <v>0.2024</v>
      </c>
      <c r="AF407">
        <v>0.117426460325893</v>
      </c>
      <c r="AG407">
        <v>0.17056401457603901</v>
      </c>
      <c r="AH407">
        <v>0.28960199277348098</v>
      </c>
      <c r="AI407">
        <v>119.60772193302</v>
      </c>
      <c r="AJ407">
        <v>10.107318106685501</v>
      </c>
      <c r="AK407">
        <v>1.1383750273082101</v>
      </c>
      <c r="AL407">
        <v>6.4243665937073597</v>
      </c>
      <c r="AM407">
        <v>1.8</v>
      </c>
      <c r="AN407" t="s">
        <v>943</v>
      </c>
      <c r="AO407">
        <v>2</v>
      </c>
      <c r="AP407">
        <v>0.426966292134831</v>
      </c>
      <c r="AQ407" t="s">
        <v>943</v>
      </c>
      <c r="AR407">
        <v>9.6363480940388904</v>
      </c>
      <c r="AS407">
        <v>-61459.33</v>
      </c>
      <c r="AT407">
        <v>0.17510785361102599</v>
      </c>
      <c r="AU407">
        <v>30363668.84</v>
      </c>
    </row>
    <row r="408" spans="1:47" ht="15" x14ac:dyDescent="0.25">
      <c r="A408" t="s">
        <v>1354</v>
      </c>
      <c r="B408" t="s">
        <v>263</v>
      </c>
      <c r="C408" t="s">
        <v>172</v>
      </c>
      <c r="D408" t="s">
        <v>975</v>
      </c>
      <c r="E408">
        <v>80.507000000000005</v>
      </c>
      <c r="F408">
        <v>2.0499999999999998</v>
      </c>
      <c r="G408" s="129">
        <v>-1716656</v>
      </c>
      <c r="H408">
        <v>0.52258256698360195</v>
      </c>
      <c r="I408">
        <v>358749</v>
      </c>
      <c r="J408">
        <v>0</v>
      </c>
      <c r="K408">
        <v>0.66814188053912504</v>
      </c>
      <c r="L408" s="130">
        <v>308479.31880000001</v>
      </c>
      <c r="M408" s="129">
        <v>38806</v>
      </c>
      <c r="N408">
        <v>0</v>
      </c>
      <c r="O408">
        <v>21.784109000000001</v>
      </c>
      <c r="P408">
        <v>6</v>
      </c>
      <c r="Q408">
        <v>-40.118385000000004</v>
      </c>
      <c r="R408">
        <v>20939.900000000001</v>
      </c>
      <c r="S408">
        <v>808.81332699999996</v>
      </c>
      <c r="T408">
        <v>1029.35462573985</v>
      </c>
      <c r="U408">
        <v>0.47984594719715801</v>
      </c>
      <c r="V408">
        <v>0.16514443016837199</v>
      </c>
      <c r="W408">
        <v>1.71889415467062E-2</v>
      </c>
      <c r="X408">
        <v>16453.5</v>
      </c>
      <c r="Y408">
        <v>69.650000000000006</v>
      </c>
      <c r="Z408">
        <v>66318.406317300803</v>
      </c>
      <c r="AA408">
        <v>10.5890410958904</v>
      </c>
      <c r="AB408">
        <v>11.612538793969801</v>
      </c>
      <c r="AC408">
        <v>10.25</v>
      </c>
      <c r="AD408">
        <v>78.908617268292701</v>
      </c>
      <c r="AE408">
        <v>0.43020000000000003</v>
      </c>
      <c r="AF408">
        <v>0.12188919982829199</v>
      </c>
      <c r="AG408">
        <v>0.14330367172284</v>
      </c>
      <c r="AH408">
        <v>0.27075495686596601</v>
      </c>
      <c r="AI408">
        <v>334.25265259013202</v>
      </c>
      <c r="AJ408">
        <v>5.4960588574725904</v>
      </c>
      <c r="AK408">
        <v>1.1787644443458101</v>
      </c>
      <c r="AL408">
        <v>2.66201632710432</v>
      </c>
      <c r="AM408">
        <v>3.3</v>
      </c>
      <c r="AN408">
        <v>1.2398946931325701</v>
      </c>
      <c r="AO408">
        <v>36</v>
      </c>
      <c r="AP408">
        <v>0.15942028985507201</v>
      </c>
      <c r="AQ408">
        <v>6.22</v>
      </c>
      <c r="AR408">
        <v>5.5387250310618397</v>
      </c>
      <c r="AS408">
        <v>-111937.15</v>
      </c>
      <c r="AT408">
        <v>0.36004050110756303</v>
      </c>
      <c r="AU408">
        <v>16936505.129999999</v>
      </c>
    </row>
    <row r="409" spans="1:47" ht="15" x14ac:dyDescent="0.25">
      <c r="A409" t="s">
        <v>1355</v>
      </c>
      <c r="B409" t="s">
        <v>698</v>
      </c>
      <c r="C409" t="s">
        <v>180</v>
      </c>
      <c r="D409" t="s">
        <v>963</v>
      </c>
      <c r="E409">
        <v>89.835999999999999</v>
      </c>
      <c r="F409">
        <v>-0.69</v>
      </c>
      <c r="G409" s="129">
        <v>97091</v>
      </c>
      <c r="H409">
        <v>0.393696148396107</v>
      </c>
      <c r="I409">
        <v>-469273</v>
      </c>
      <c r="J409">
        <v>0</v>
      </c>
      <c r="K409">
        <v>0.71669431809351203</v>
      </c>
      <c r="L409" s="130">
        <v>199546.76190000001</v>
      </c>
      <c r="M409" s="129">
        <v>39305.5</v>
      </c>
      <c r="N409">
        <v>9</v>
      </c>
      <c r="O409">
        <v>13.885206999999999</v>
      </c>
      <c r="P409">
        <v>0</v>
      </c>
      <c r="Q409">
        <v>216.159289</v>
      </c>
      <c r="R409">
        <v>17325.099999999999</v>
      </c>
      <c r="S409">
        <v>689.211952</v>
      </c>
      <c r="T409">
        <v>829.84733615339701</v>
      </c>
      <c r="U409">
        <v>0.30733548857550902</v>
      </c>
      <c r="V409">
        <v>0.151262504513271</v>
      </c>
      <c r="W409">
        <v>0</v>
      </c>
      <c r="X409">
        <v>14389</v>
      </c>
      <c r="Y409">
        <v>51.9</v>
      </c>
      <c r="Z409">
        <v>58510.393834296701</v>
      </c>
      <c r="AA409">
        <v>13.2592592592593</v>
      </c>
      <c r="AB409">
        <v>13.2796137186898</v>
      </c>
      <c r="AC409">
        <v>10.220000000000001</v>
      </c>
      <c r="AD409">
        <v>67.437568688845403</v>
      </c>
      <c r="AE409">
        <v>0.46820000000000001</v>
      </c>
      <c r="AF409">
        <v>0.109887434661296</v>
      </c>
      <c r="AG409">
        <v>0.154969929236319</v>
      </c>
      <c r="AH409">
        <v>0.269404282898</v>
      </c>
      <c r="AI409">
        <v>244.89273511612001</v>
      </c>
      <c r="AJ409">
        <v>19.893235811663502</v>
      </c>
      <c r="AK409">
        <v>1.4169536031472401</v>
      </c>
      <c r="AL409">
        <v>3.2415887263527701</v>
      </c>
      <c r="AM409">
        <v>2.5</v>
      </c>
      <c r="AN409">
        <v>1.22122444599734</v>
      </c>
      <c r="AO409">
        <v>63</v>
      </c>
      <c r="AP409">
        <v>1.5015015015014999E-2</v>
      </c>
      <c r="AQ409">
        <v>5.24</v>
      </c>
      <c r="AR409">
        <v>3.7183395691478198</v>
      </c>
      <c r="AS409">
        <v>62259.31</v>
      </c>
      <c r="AT409">
        <v>0.57916387768427202</v>
      </c>
      <c r="AU409">
        <v>11940686.99</v>
      </c>
    </row>
    <row r="410" spans="1:47" ht="15" x14ac:dyDescent="0.25">
      <c r="A410" t="s">
        <v>1356</v>
      </c>
      <c r="B410" t="s">
        <v>473</v>
      </c>
      <c r="C410" t="s">
        <v>161</v>
      </c>
      <c r="D410" t="s">
        <v>975</v>
      </c>
      <c r="E410">
        <v>102.289</v>
      </c>
      <c r="F410">
        <v>18.850000000000001</v>
      </c>
      <c r="G410" s="129">
        <v>31199172</v>
      </c>
      <c r="H410">
        <v>0.56118370605026502</v>
      </c>
      <c r="I410">
        <v>31149172</v>
      </c>
      <c r="J410">
        <v>2.5925039084081598E-3</v>
      </c>
      <c r="K410">
        <v>0.77204331414321303</v>
      </c>
      <c r="L410" s="130">
        <v>221936.0759</v>
      </c>
      <c r="M410" s="129">
        <v>79892.5</v>
      </c>
      <c r="N410">
        <v>385</v>
      </c>
      <c r="O410">
        <v>125.317098</v>
      </c>
      <c r="P410">
        <v>1</v>
      </c>
      <c r="Q410">
        <v>-29.667023</v>
      </c>
      <c r="R410">
        <v>13375.1</v>
      </c>
      <c r="S410">
        <v>22428.782401</v>
      </c>
      <c r="T410">
        <v>27307.2911821661</v>
      </c>
      <c r="U410">
        <v>8.277103303286E-2</v>
      </c>
      <c r="V410">
        <v>0.14244232133874399</v>
      </c>
      <c r="W410">
        <v>3.7633699052801298E-2</v>
      </c>
      <c r="X410">
        <v>10985.6</v>
      </c>
      <c r="Y410">
        <v>1404.25</v>
      </c>
      <c r="Z410">
        <v>85029.346070856307</v>
      </c>
      <c r="AA410">
        <v>11.646900269541799</v>
      </c>
      <c r="AB410">
        <v>15.972072210076499</v>
      </c>
      <c r="AC410">
        <v>136.5</v>
      </c>
      <c r="AD410">
        <v>164.31342418315</v>
      </c>
      <c r="AE410" t="s">
        <v>943</v>
      </c>
      <c r="AF410">
        <v>0.110835756645336</v>
      </c>
      <c r="AG410">
        <v>0.15529936032119401</v>
      </c>
      <c r="AH410">
        <v>0.26781349828359302</v>
      </c>
      <c r="AI410">
        <v>142.586384888081</v>
      </c>
      <c r="AJ410">
        <v>7.5838645338596598</v>
      </c>
      <c r="AK410">
        <v>1.2009122746783301</v>
      </c>
      <c r="AL410">
        <v>3.91171710851556</v>
      </c>
      <c r="AM410">
        <v>1.5</v>
      </c>
      <c r="AN410">
        <v>0.987769178475848</v>
      </c>
      <c r="AO410">
        <v>95</v>
      </c>
      <c r="AP410">
        <v>2.9940666362391601E-2</v>
      </c>
      <c r="AQ410">
        <v>109.81</v>
      </c>
      <c r="AR410">
        <v>5.7822922077769601</v>
      </c>
      <c r="AS410">
        <v>816761.78999999899</v>
      </c>
      <c r="AT410">
        <v>0.45731838051035401</v>
      </c>
      <c r="AU410">
        <v>299986176.83999997</v>
      </c>
    </row>
    <row r="411" spans="1:47" ht="15" x14ac:dyDescent="0.25">
      <c r="A411" t="s">
        <v>1357</v>
      </c>
      <c r="B411" t="s">
        <v>459</v>
      </c>
      <c r="C411" t="s">
        <v>108</v>
      </c>
      <c r="D411" t="s">
        <v>963</v>
      </c>
      <c r="E411">
        <v>92.622</v>
      </c>
      <c r="F411">
        <v>0.3</v>
      </c>
      <c r="G411" s="129">
        <v>204974</v>
      </c>
      <c r="H411">
        <v>0.17468672481609701</v>
      </c>
      <c r="I411">
        <v>-394819</v>
      </c>
      <c r="J411">
        <v>3.7987922153073901E-2</v>
      </c>
      <c r="K411">
        <v>0.77930258192394197</v>
      </c>
      <c r="L411" s="130">
        <v>197859.2911</v>
      </c>
      <c r="M411" s="129">
        <v>46965</v>
      </c>
      <c r="N411">
        <v>0</v>
      </c>
      <c r="O411">
        <v>45.241078000000002</v>
      </c>
      <c r="P411">
        <v>3</v>
      </c>
      <c r="Q411">
        <v>-21.628236999999999</v>
      </c>
      <c r="R411">
        <v>15031.7</v>
      </c>
      <c r="S411">
        <v>3370.7014220000001</v>
      </c>
      <c r="T411">
        <v>4189.1542041753601</v>
      </c>
      <c r="U411">
        <v>0.16780421318492</v>
      </c>
      <c r="V411">
        <v>0.16760637127710601</v>
      </c>
      <c r="W411">
        <v>9.8657062245129292E-3</v>
      </c>
      <c r="X411">
        <v>12094.9</v>
      </c>
      <c r="Y411">
        <v>202.97</v>
      </c>
      <c r="Z411">
        <v>83999.417549391495</v>
      </c>
      <c r="AA411">
        <v>15.0717703349282</v>
      </c>
      <c r="AB411">
        <v>16.606894723358099</v>
      </c>
      <c r="AC411">
        <v>20</v>
      </c>
      <c r="AD411">
        <v>168.53507110000001</v>
      </c>
      <c r="AE411">
        <v>0.3417</v>
      </c>
      <c r="AF411">
        <v>0.11022969978949999</v>
      </c>
      <c r="AG411">
        <v>0.18277245155754501</v>
      </c>
      <c r="AH411">
        <v>0.30498838449869198</v>
      </c>
      <c r="AI411">
        <v>0</v>
      </c>
      <c r="AJ411" t="s">
        <v>943</v>
      </c>
      <c r="AK411" t="s">
        <v>943</v>
      </c>
      <c r="AL411" t="s">
        <v>943</v>
      </c>
      <c r="AM411">
        <v>1</v>
      </c>
      <c r="AN411">
        <v>0.99608728509928102</v>
      </c>
      <c r="AO411">
        <v>16</v>
      </c>
      <c r="AP411">
        <v>4.2343673067454499E-2</v>
      </c>
      <c r="AQ411">
        <v>122.19</v>
      </c>
      <c r="AR411">
        <v>4.4982597079623199</v>
      </c>
      <c r="AS411">
        <v>191551.05</v>
      </c>
      <c r="AT411">
        <v>0.33998034199726301</v>
      </c>
      <c r="AU411">
        <v>50667456.289999999</v>
      </c>
    </row>
    <row r="412" spans="1:47" ht="15" x14ac:dyDescent="0.25">
      <c r="A412" t="s">
        <v>1358</v>
      </c>
      <c r="B412" t="s">
        <v>678</v>
      </c>
      <c r="C412" t="s">
        <v>227</v>
      </c>
      <c r="D412" t="s">
        <v>963</v>
      </c>
      <c r="E412">
        <v>93.381</v>
      </c>
      <c r="F412">
        <v>1.42</v>
      </c>
      <c r="G412" s="129">
        <v>1485264</v>
      </c>
      <c r="H412">
        <v>0.42980150322979399</v>
      </c>
      <c r="I412">
        <v>1480690</v>
      </c>
      <c r="J412">
        <v>7.3932327222606597E-3</v>
      </c>
      <c r="K412">
        <v>0.72728027348865099</v>
      </c>
      <c r="L412" s="130">
        <v>187564.51310000001</v>
      </c>
      <c r="M412" t="s">
        <v>943</v>
      </c>
      <c r="N412">
        <v>84</v>
      </c>
      <c r="O412">
        <v>89.072042999999994</v>
      </c>
      <c r="P412">
        <v>3</v>
      </c>
      <c r="Q412">
        <v>327.13313399999998</v>
      </c>
      <c r="R412">
        <v>10576.7</v>
      </c>
      <c r="S412">
        <v>1920.949627</v>
      </c>
      <c r="T412">
        <v>2255.67845241741</v>
      </c>
      <c r="U412">
        <v>0</v>
      </c>
      <c r="V412">
        <v>0</v>
      </c>
      <c r="W412">
        <v>0</v>
      </c>
      <c r="X412">
        <v>9007.2000000000007</v>
      </c>
      <c r="Y412">
        <v>107.99</v>
      </c>
      <c r="Z412">
        <v>62031.734419853703</v>
      </c>
      <c r="AA412">
        <v>15.909090909090899</v>
      </c>
      <c r="AB412">
        <v>17.788217677562699</v>
      </c>
      <c r="AC412">
        <v>10</v>
      </c>
      <c r="AD412">
        <v>192.0949627</v>
      </c>
      <c r="AE412">
        <v>0.48089999999999999</v>
      </c>
      <c r="AF412">
        <v>0.125062457570636</v>
      </c>
      <c r="AG412">
        <v>0.14132353044533499</v>
      </c>
      <c r="AH412">
        <v>0.27973356377122299</v>
      </c>
      <c r="AI412">
        <v>176.323207667329</v>
      </c>
      <c r="AJ412">
        <v>5.2772297377091801</v>
      </c>
      <c r="AK412">
        <v>0.99971270238671694</v>
      </c>
      <c r="AL412">
        <v>2.5355601284882598</v>
      </c>
      <c r="AM412">
        <v>1</v>
      </c>
      <c r="AN412">
        <v>1.05427134804814</v>
      </c>
      <c r="AO412">
        <v>40</v>
      </c>
      <c r="AP412">
        <v>2.3014959723820502E-2</v>
      </c>
      <c r="AQ412">
        <v>21.38</v>
      </c>
      <c r="AR412">
        <v>4.3326812715247396</v>
      </c>
      <c r="AS412">
        <v>-11454.59</v>
      </c>
      <c r="AT412">
        <v>0.48767257156423299</v>
      </c>
      <c r="AU412">
        <v>20317377.309999999</v>
      </c>
    </row>
    <row r="413" spans="1:47" ht="15" x14ac:dyDescent="0.25">
      <c r="A413" t="s">
        <v>1359</v>
      </c>
      <c r="B413" t="s">
        <v>460</v>
      </c>
      <c r="C413" t="s">
        <v>108</v>
      </c>
      <c r="D413" t="s">
        <v>970</v>
      </c>
      <c r="E413">
        <v>100.886</v>
      </c>
      <c r="F413">
        <v>13.26</v>
      </c>
      <c r="G413" s="129">
        <v>-1120558</v>
      </c>
      <c r="H413">
        <v>0.46571877641845999</v>
      </c>
      <c r="I413">
        <v>-1030127</v>
      </c>
      <c r="J413">
        <v>0</v>
      </c>
      <c r="K413">
        <v>0.83667704777100904</v>
      </c>
      <c r="L413" s="130">
        <v>633384.73580000002</v>
      </c>
      <c r="M413" s="129">
        <v>95190</v>
      </c>
      <c r="N413">
        <v>13</v>
      </c>
      <c r="O413">
        <v>7.6033480000000004</v>
      </c>
      <c r="P413">
        <v>0</v>
      </c>
      <c r="Q413">
        <v>-4</v>
      </c>
      <c r="R413">
        <v>26746.400000000001</v>
      </c>
      <c r="S413">
        <v>1968.727545</v>
      </c>
      <c r="T413">
        <v>2450.46671395669</v>
      </c>
      <c r="U413">
        <v>8.5394487127978896E-2</v>
      </c>
      <c r="V413">
        <v>0.146853543414002</v>
      </c>
      <c r="W413">
        <v>3.0918225914292299E-2</v>
      </c>
      <c r="X413">
        <v>21488.3</v>
      </c>
      <c r="Y413">
        <v>157.6</v>
      </c>
      <c r="Z413">
        <v>100794.591370558</v>
      </c>
      <c r="AA413">
        <v>19.094339622641499</v>
      </c>
      <c r="AB413">
        <v>12.491926046954299</v>
      </c>
      <c r="AC413">
        <v>21.6</v>
      </c>
      <c r="AD413">
        <v>91.144793750000005</v>
      </c>
      <c r="AE413" t="s">
        <v>943</v>
      </c>
      <c r="AF413">
        <v>0.115841048874538</v>
      </c>
      <c r="AG413">
        <v>0.144553878607314</v>
      </c>
      <c r="AH413">
        <v>0.274284697337078</v>
      </c>
      <c r="AI413">
        <v>247.901240189129</v>
      </c>
      <c r="AJ413">
        <v>9.9367796947034108</v>
      </c>
      <c r="AK413">
        <v>1.5700786394836601</v>
      </c>
      <c r="AL413">
        <v>5.9497821534678801</v>
      </c>
      <c r="AM413">
        <v>1</v>
      </c>
      <c r="AN413">
        <v>0.69267757395722795</v>
      </c>
      <c r="AO413">
        <v>25</v>
      </c>
      <c r="AP413">
        <v>8.4912280701754397E-2</v>
      </c>
      <c r="AQ413">
        <v>55.24</v>
      </c>
      <c r="AR413">
        <v>5.9161591392136001</v>
      </c>
      <c r="AS413">
        <v>231001.55</v>
      </c>
      <c r="AT413">
        <v>0.31864913706651699</v>
      </c>
      <c r="AU413">
        <v>52656462.32</v>
      </c>
    </row>
    <row r="414" spans="1:47" ht="15" x14ac:dyDescent="0.25">
      <c r="A414" t="s">
        <v>1360</v>
      </c>
      <c r="B414" t="s">
        <v>264</v>
      </c>
      <c r="C414" t="s">
        <v>236</v>
      </c>
      <c r="D414" t="s">
        <v>975</v>
      </c>
      <c r="E414">
        <v>83.081999999999994</v>
      </c>
      <c r="F414">
        <v>7.28</v>
      </c>
      <c r="G414" s="129">
        <v>922100</v>
      </c>
      <c r="H414">
        <v>0.53053667760962697</v>
      </c>
      <c r="I414">
        <v>1089726</v>
      </c>
      <c r="J414">
        <v>0</v>
      </c>
      <c r="K414">
        <v>0.84269291969131199</v>
      </c>
      <c r="L414" s="130">
        <v>201707.3817</v>
      </c>
      <c r="M414" s="129">
        <v>41220</v>
      </c>
      <c r="N414">
        <v>68</v>
      </c>
      <c r="O414">
        <v>80.344097000000005</v>
      </c>
      <c r="P414">
        <v>0</v>
      </c>
      <c r="Q414">
        <v>153.849963</v>
      </c>
      <c r="R414">
        <v>15904.3</v>
      </c>
      <c r="S414">
        <v>3298.753964</v>
      </c>
      <c r="T414">
        <v>4049.8131053348402</v>
      </c>
      <c r="U414">
        <v>0.418953815314006</v>
      </c>
      <c r="V414">
        <v>0.12892507917877599</v>
      </c>
      <c r="W414">
        <v>6.8783298929292304E-3</v>
      </c>
      <c r="X414">
        <v>12954.7</v>
      </c>
      <c r="Y414">
        <v>222</v>
      </c>
      <c r="Z414">
        <v>76926.572567567593</v>
      </c>
      <c r="AA414">
        <v>7.3468468468468497</v>
      </c>
      <c r="AB414">
        <v>14.8592520900901</v>
      </c>
      <c r="AC414">
        <v>23</v>
      </c>
      <c r="AD414">
        <v>143.424085391304</v>
      </c>
      <c r="AE414">
        <v>0.3543</v>
      </c>
      <c r="AF414">
        <v>0.10652591202879599</v>
      </c>
      <c r="AG414">
        <v>0.161472900137</v>
      </c>
      <c r="AH414">
        <v>0.27263358990029601</v>
      </c>
      <c r="AI414">
        <v>219.038463579092</v>
      </c>
      <c r="AJ414">
        <v>6.5718879696188797</v>
      </c>
      <c r="AK414">
        <v>0.92415393174766203</v>
      </c>
      <c r="AL414">
        <v>4.00127680422501</v>
      </c>
      <c r="AM414">
        <v>2</v>
      </c>
      <c r="AN414">
        <v>0.91651767201082202</v>
      </c>
      <c r="AO414">
        <v>61</v>
      </c>
      <c r="AP414">
        <v>2.5428413488115E-2</v>
      </c>
      <c r="AQ414">
        <v>27.2</v>
      </c>
      <c r="AR414">
        <v>4.2730995630547701</v>
      </c>
      <c r="AS414">
        <v>152319.93</v>
      </c>
      <c r="AT414">
        <v>0.53197527754620899</v>
      </c>
      <c r="AU414">
        <v>52464251.299999997</v>
      </c>
    </row>
    <row r="415" spans="1:47" ht="15" x14ac:dyDescent="0.25">
      <c r="A415" t="s">
        <v>1361</v>
      </c>
      <c r="B415" t="s">
        <v>265</v>
      </c>
      <c r="C415" t="s">
        <v>266</v>
      </c>
      <c r="D415" t="s">
        <v>963</v>
      </c>
      <c r="E415">
        <v>90.216999999999999</v>
      </c>
      <c r="F415">
        <v>-7.0000000000000007E-2</v>
      </c>
      <c r="G415" s="129">
        <v>1085754</v>
      </c>
      <c r="H415">
        <v>0.63690412537567798</v>
      </c>
      <c r="I415">
        <v>1165992</v>
      </c>
      <c r="J415">
        <v>0</v>
      </c>
      <c r="K415">
        <v>0.75025165795315696</v>
      </c>
      <c r="L415" s="130">
        <v>169318.38039999999</v>
      </c>
      <c r="M415" s="129">
        <v>39237</v>
      </c>
      <c r="N415">
        <v>100</v>
      </c>
      <c r="O415">
        <v>40.341602000000002</v>
      </c>
      <c r="P415">
        <v>21</v>
      </c>
      <c r="Q415">
        <v>-50.262194999999998</v>
      </c>
      <c r="R415">
        <v>13239.9</v>
      </c>
      <c r="S415">
        <v>1487.7555259999999</v>
      </c>
      <c r="T415">
        <v>1765.99551359374</v>
      </c>
      <c r="U415">
        <v>0.42536171362874797</v>
      </c>
      <c r="V415">
        <v>0.123885813078136</v>
      </c>
      <c r="W415">
        <v>5.38885244241398E-2</v>
      </c>
      <c r="X415">
        <v>11153.9</v>
      </c>
      <c r="Y415">
        <v>106.15</v>
      </c>
      <c r="Z415">
        <v>57750.675365049501</v>
      </c>
      <c r="AA415">
        <v>14.300813008130101</v>
      </c>
      <c r="AB415">
        <v>14.015596099858699</v>
      </c>
      <c r="AC415">
        <v>7.58</v>
      </c>
      <c r="AD415">
        <v>196.27381609498701</v>
      </c>
      <c r="AE415">
        <v>0.27839999999999998</v>
      </c>
      <c r="AF415">
        <v>0.119279117764236</v>
      </c>
      <c r="AG415">
        <v>0.166625541191253</v>
      </c>
      <c r="AH415">
        <v>0.29110012602018598</v>
      </c>
      <c r="AI415">
        <v>165.56483622162</v>
      </c>
      <c r="AJ415">
        <v>8.8787217034751507</v>
      </c>
      <c r="AK415">
        <v>1.5350069015914301</v>
      </c>
      <c r="AL415">
        <v>4.3005569584280599</v>
      </c>
      <c r="AM415">
        <v>4.8</v>
      </c>
      <c r="AN415">
        <v>0.80345623031303604</v>
      </c>
      <c r="AO415">
        <v>25</v>
      </c>
      <c r="AP415">
        <v>0.13859649122807</v>
      </c>
      <c r="AQ415">
        <v>19</v>
      </c>
      <c r="AR415">
        <v>4.3552960654138397</v>
      </c>
      <c r="AS415">
        <v>-16430.11</v>
      </c>
      <c r="AT415">
        <v>0.72001823713011803</v>
      </c>
      <c r="AU415">
        <v>19697701.140000001</v>
      </c>
    </row>
    <row r="416" spans="1:47" ht="15" x14ac:dyDescent="0.25">
      <c r="A416" t="s">
        <v>1362</v>
      </c>
      <c r="B416" t="s">
        <v>714</v>
      </c>
      <c r="C416" t="s">
        <v>99</v>
      </c>
      <c r="D416" t="s">
        <v>967</v>
      </c>
      <c r="E416">
        <v>81.825999999999993</v>
      </c>
      <c r="F416">
        <v>-7.03</v>
      </c>
      <c r="G416" s="129">
        <v>20223</v>
      </c>
      <c r="H416">
        <v>0.39106147086252202</v>
      </c>
      <c r="I416">
        <v>-183964</v>
      </c>
      <c r="J416">
        <v>0</v>
      </c>
      <c r="K416">
        <v>0.75574734683965195</v>
      </c>
      <c r="L416" s="130">
        <v>160619.3952</v>
      </c>
      <c r="M416" s="129">
        <v>39294</v>
      </c>
      <c r="N416">
        <v>41</v>
      </c>
      <c r="O416">
        <v>10.309170999999999</v>
      </c>
      <c r="P416">
        <v>0</v>
      </c>
      <c r="Q416">
        <v>62.756328000000003</v>
      </c>
      <c r="R416">
        <v>11905</v>
      </c>
      <c r="S416">
        <v>888.35635100000002</v>
      </c>
      <c r="T416">
        <v>1053.6969161514601</v>
      </c>
      <c r="U416">
        <v>0.44406427505801699</v>
      </c>
      <c r="V416">
        <v>0.13553172312492401</v>
      </c>
      <c r="W416">
        <v>3.3770231919015101E-3</v>
      </c>
      <c r="X416">
        <v>10036.9</v>
      </c>
      <c r="Y416">
        <v>60.65</v>
      </c>
      <c r="Z416">
        <v>54969.079142621602</v>
      </c>
      <c r="AA416">
        <v>11.548780487804899</v>
      </c>
      <c r="AB416">
        <v>14.647260527617499</v>
      </c>
      <c r="AC416">
        <v>5.22</v>
      </c>
      <c r="AD416">
        <v>170.183209003831</v>
      </c>
      <c r="AE416">
        <v>0.2152</v>
      </c>
      <c r="AF416">
        <v>0.174585284082826</v>
      </c>
      <c r="AG416">
        <v>0.19067805404594099</v>
      </c>
      <c r="AH416">
        <v>0.36922095100514701</v>
      </c>
      <c r="AI416">
        <v>142.26610735403</v>
      </c>
      <c r="AJ416">
        <v>7.7522219760569104</v>
      </c>
      <c r="AK416">
        <v>1.39780397680068</v>
      </c>
      <c r="AL416">
        <v>4.1172012849829498</v>
      </c>
      <c r="AM416">
        <v>0.5</v>
      </c>
      <c r="AN416">
        <v>1.07765422587519</v>
      </c>
      <c r="AO416">
        <v>35</v>
      </c>
      <c r="AP416">
        <v>8.7145969498910701E-3</v>
      </c>
      <c r="AQ416">
        <v>12.74</v>
      </c>
      <c r="AR416">
        <v>3.9019783968999802</v>
      </c>
      <c r="AS416">
        <v>-10214.530000000001</v>
      </c>
      <c r="AT416">
        <v>0.48041907152789998</v>
      </c>
      <c r="AU416">
        <v>10575846.09</v>
      </c>
    </row>
    <row r="417" spans="1:47" ht="15" x14ac:dyDescent="0.25">
      <c r="A417" t="s">
        <v>1363</v>
      </c>
      <c r="B417" t="s">
        <v>782</v>
      </c>
      <c r="C417" t="s">
        <v>123</v>
      </c>
      <c r="D417" t="s">
        <v>963</v>
      </c>
      <c r="E417">
        <v>84.555000000000007</v>
      </c>
      <c r="F417">
        <v>0.78</v>
      </c>
      <c r="G417" s="129">
        <v>-853949</v>
      </c>
      <c r="H417">
        <v>0.23574862405278099</v>
      </c>
      <c r="I417">
        <v>-1352011</v>
      </c>
      <c r="J417">
        <v>2.01800607303925E-2</v>
      </c>
      <c r="K417">
        <v>0.82829005805410505</v>
      </c>
      <c r="L417" s="130">
        <v>202157.5392</v>
      </c>
      <c r="M417" s="129">
        <v>47097</v>
      </c>
      <c r="N417">
        <v>76</v>
      </c>
      <c r="O417">
        <v>23.238225</v>
      </c>
      <c r="P417">
        <v>0</v>
      </c>
      <c r="Q417">
        <v>101.897755</v>
      </c>
      <c r="R417">
        <v>12563.3</v>
      </c>
      <c r="S417">
        <v>1539.7471149999999</v>
      </c>
      <c r="T417">
        <v>1828.0085713020101</v>
      </c>
      <c r="U417">
        <v>0.22013488364288999</v>
      </c>
      <c r="V417">
        <v>0.160838927111742</v>
      </c>
      <c r="W417">
        <v>2.4847645192697799E-3</v>
      </c>
      <c r="X417">
        <v>10582.2</v>
      </c>
      <c r="Y417">
        <v>79.260000000000005</v>
      </c>
      <c r="Z417">
        <v>66501.759525611895</v>
      </c>
      <c r="AA417">
        <v>12.554216867469901</v>
      </c>
      <c r="AB417">
        <v>19.426534380519801</v>
      </c>
      <c r="AC417">
        <v>8.11</v>
      </c>
      <c r="AD417">
        <v>189.85784401972899</v>
      </c>
      <c r="AE417">
        <v>0.2278</v>
      </c>
      <c r="AF417">
        <v>0.10997316725680401</v>
      </c>
      <c r="AG417">
        <v>0.17486912106132699</v>
      </c>
      <c r="AH417">
        <v>0.28763045786821601</v>
      </c>
      <c r="AI417">
        <v>162.940392974855</v>
      </c>
      <c r="AJ417">
        <v>6.8173476106773201</v>
      </c>
      <c r="AK417">
        <v>2.10212665462937</v>
      </c>
      <c r="AL417">
        <v>2.8746396584916698</v>
      </c>
      <c r="AM417">
        <v>0.5</v>
      </c>
      <c r="AN417">
        <v>1.7440212556793999</v>
      </c>
      <c r="AO417">
        <v>102</v>
      </c>
      <c r="AP417">
        <v>2.5785656728444802E-2</v>
      </c>
      <c r="AQ417">
        <v>11.9</v>
      </c>
      <c r="AR417">
        <v>4.22165765250561</v>
      </c>
      <c r="AS417">
        <v>-94289.38</v>
      </c>
      <c r="AT417">
        <v>0.48859394103239601</v>
      </c>
      <c r="AU417">
        <v>19344331.59</v>
      </c>
    </row>
    <row r="418" spans="1:47" ht="15" x14ac:dyDescent="0.25">
      <c r="A418" t="s">
        <v>1364</v>
      </c>
      <c r="B418" t="s">
        <v>577</v>
      </c>
      <c r="C418" t="s">
        <v>236</v>
      </c>
      <c r="D418" t="s">
        <v>975</v>
      </c>
      <c r="E418">
        <v>105.26300000000001</v>
      </c>
      <c r="F418">
        <v>3.69</v>
      </c>
      <c r="G418" s="129">
        <v>-2296539</v>
      </c>
      <c r="H418">
        <v>9.6020363430394495E-2</v>
      </c>
      <c r="I418">
        <v>-2253836</v>
      </c>
      <c r="J418">
        <v>0</v>
      </c>
      <c r="K418">
        <v>0.97657655300969703</v>
      </c>
      <c r="L418" s="130">
        <v>172080.27110000001</v>
      </c>
      <c r="M418" s="129">
        <v>78271</v>
      </c>
      <c r="N418">
        <v>15</v>
      </c>
      <c r="O418">
        <v>5.7833329999999998</v>
      </c>
      <c r="P418">
        <v>0</v>
      </c>
      <c r="Q418">
        <v>-2.5168539999999999</v>
      </c>
      <c r="R418">
        <v>17909.7</v>
      </c>
      <c r="S418">
        <v>1075.7207040000001</v>
      </c>
      <c r="T418">
        <v>1179.1012616190999</v>
      </c>
      <c r="U418">
        <v>1.8008388169871999E-2</v>
      </c>
      <c r="V418">
        <v>7.0119798493717606E-2</v>
      </c>
      <c r="W418">
        <v>1.7645715034968801E-2</v>
      </c>
      <c r="X418">
        <v>16339.4</v>
      </c>
      <c r="Y418">
        <v>80.86</v>
      </c>
      <c r="Z418">
        <v>85969.341454365596</v>
      </c>
      <c r="AA418">
        <v>16.591836734693899</v>
      </c>
      <c r="AB418">
        <v>13.303496215681401</v>
      </c>
      <c r="AC418">
        <v>20.399999999999999</v>
      </c>
      <c r="AD418">
        <v>52.7314070588235</v>
      </c>
      <c r="AE418">
        <v>0.2024</v>
      </c>
      <c r="AF418">
        <v>0.12885677770860199</v>
      </c>
      <c r="AG418">
        <v>0.143547003849847</v>
      </c>
      <c r="AH418">
        <v>0.27745455150316201</v>
      </c>
      <c r="AI418">
        <v>189.296347316561</v>
      </c>
      <c r="AJ418">
        <v>7.1657540637430603</v>
      </c>
      <c r="AK418">
        <v>1.1590575062613599</v>
      </c>
      <c r="AL418">
        <v>3.4709001620586402</v>
      </c>
      <c r="AM418">
        <v>4</v>
      </c>
      <c r="AN418" t="s">
        <v>943</v>
      </c>
      <c r="AO418">
        <v>2</v>
      </c>
      <c r="AP418">
        <v>9.85915492957746E-2</v>
      </c>
      <c r="AQ418" t="s">
        <v>943</v>
      </c>
      <c r="AR418" t="s">
        <v>943</v>
      </c>
      <c r="AS418" t="s">
        <v>943</v>
      </c>
      <c r="AT418" t="s">
        <v>943</v>
      </c>
      <c r="AU418">
        <v>19265811.079999998</v>
      </c>
    </row>
    <row r="419" spans="1:47" ht="15" x14ac:dyDescent="0.25">
      <c r="A419" t="s">
        <v>1365</v>
      </c>
      <c r="B419" t="s">
        <v>669</v>
      </c>
      <c r="C419" t="s">
        <v>663</v>
      </c>
      <c r="D419" t="s">
        <v>963</v>
      </c>
      <c r="E419">
        <v>95.83</v>
      </c>
      <c r="F419">
        <v>-1.78</v>
      </c>
      <c r="G419" s="129">
        <v>1574456</v>
      </c>
      <c r="H419">
        <v>0.38823078635104602</v>
      </c>
      <c r="I419">
        <v>1846223</v>
      </c>
      <c r="J419">
        <v>0</v>
      </c>
      <c r="K419">
        <v>0.67944756471949097</v>
      </c>
      <c r="L419" s="130">
        <v>173684.89929999999</v>
      </c>
      <c r="M419" s="129">
        <v>45354</v>
      </c>
      <c r="N419">
        <v>18</v>
      </c>
      <c r="O419">
        <v>20.025220000000001</v>
      </c>
      <c r="P419">
        <v>0</v>
      </c>
      <c r="Q419">
        <v>-14.459910000000001</v>
      </c>
      <c r="R419">
        <v>12513.1</v>
      </c>
      <c r="S419">
        <v>1429.3487970000001</v>
      </c>
      <c r="T419">
        <v>1711.49761057725</v>
      </c>
      <c r="U419">
        <v>0.16914403713595499</v>
      </c>
      <c r="V419">
        <v>0.170833870299889</v>
      </c>
      <c r="W419">
        <v>1.39923859326549E-3</v>
      </c>
      <c r="X419">
        <v>10450.200000000001</v>
      </c>
      <c r="Y419">
        <v>89.63</v>
      </c>
      <c r="Z419">
        <v>64041.327011045403</v>
      </c>
      <c r="AA419">
        <v>17.5490196078431</v>
      </c>
      <c r="AB419">
        <v>15.9472140689501</v>
      </c>
      <c r="AC419">
        <v>8.3699999999999992</v>
      </c>
      <c r="AD419">
        <v>170.77046559139799</v>
      </c>
      <c r="AE419">
        <v>0.36699999999999999</v>
      </c>
      <c r="AF419">
        <v>0.10844878849508401</v>
      </c>
      <c r="AG419">
        <v>0.211697735322006</v>
      </c>
      <c r="AH419">
        <v>0.325607304814516</v>
      </c>
      <c r="AI419">
        <v>169.45618907600999</v>
      </c>
      <c r="AJ419">
        <v>10.004920276451999</v>
      </c>
      <c r="AK419">
        <v>1.4322167770383001</v>
      </c>
      <c r="AL419">
        <v>3.8409803395372699</v>
      </c>
      <c r="AM419">
        <v>2</v>
      </c>
      <c r="AN419">
        <v>1.047479928469</v>
      </c>
      <c r="AO419">
        <v>61</v>
      </c>
      <c r="AP419">
        <v>0.165182987141444</v>
      </c>
      <c r="AQ419">
        <v>16.510000000000002</v>
      </c>
      <c r="AR419">
        <v>4.5318453384488402</v>
      </c>
      <c r="AS419">
        <v>-33187.410000000003</v>
      </c>
      <c r="AT419">
        <v>0.73770579378665702</v>
      </c>
      <c r="AU419">
        <v>17885521.300000001</v>
      </c>
    </row>
    <row r="420" spans="1:47" ht="15" x14ac:dyDescent="0.25">
      <c r="A420" t="s">
        <v>1366</v>
      </c>
      <c r="B420" t="s">
        <v>670</v>
      </c>
      <c r="C420" t="s">
        <v>663</v>
      </c>
      <c r="D420" t="s">
        <v>963</v>
      </c>
      <c r="E420">
        <v>103.65900000000001</v>
      </c>
      <c r="F420">
        <v>1.0900000000000001</v>
      </c>
      <c r="G420" s="129">
        <v>463839</v>
      </c>
      <c r="H420">
        <v>0.80068343108129103</v>
      </c>
      <c r="I420">
        <v>596068</v>
      </c>
      <c r="J420">
        <v>0</v>
      </c>
      <c r="K420">
        <v>0.77120967592996104</v>
      </c>
      <c r="L420" s="130">
        <v>203338.57860000001</v>
      </c>
      <c r="M420" s="129">
        <v>49632</v>
      </c>
      <c r="N420">
        <v>12</v>
      </c>
      <c r="O420">
        <v>0.60967400000000005</v>
      </c>
      <c r="P420">
        <v>0</v>
      </c>
      <c r="Q420">
        <v>46.087963999999999</v>
      </c>
      <c r="R420">
        <v>13852</v>
      </c>
      <c r="S420">
        <v>482.07835999999998</v>
      </c>
      <c r="T420">
        <v>572.39191375471603</v>
      </c>
      <c r="U420">
        <v>0.12559317327581301</v>
      </c>
      <c r="V420">
        <v>0.147008998703032</v>
      </c>
      <c r="W420">
        <v>0</v>
      </c>
      <c r="X420">
        <v>11666.4</v>
      </c>
      <c r="Y420">
        <v>32.97</v>
      </c>
      <c r="Z420">
        <v>64689.697603882298</v>
      </c>
      <c r="AA420">
        <v>19.25</v>
      </c>
      <c r="AB420">
        <v>14.621727631179899</v>
      </c>
      <c r="AC420">
        <v>6.71</v>
      </c>
      <c r="AD420">
        <v>71.844763040238405</v>
      </c>
      <c r="AE420">
        <v>0.2152</v>
      </c>
      <c r="AF420">
        <v>0.110086380318174</v>
      </c>
      <c r="AG420">
        <v>0.18915928395214601</v>
      </c>
      <c r="AH420">
        <v>0.319745722217114</v>
      </c>
      <c r="AI420">
        <v>274.95529979814899</v>
      </c>
      <c r="AJ420">
        <v>4.9982748396831402</v>
      </c>
      <c r="AK420">
        <v>1.1071895888344001</v>
      </c>
      <c r="AL420">
        <v>2.58754998113919</v>
      </c>
      <c r="AM420">
        <v>0.5</v>
      </c>
      <c r="AN420">
        <v>1.3252885723779</v>
      </c>
      <c r="AO420">
        <v>43</v>
      </c>
      <c r="AP420">
        <v>0</v>
      </c>
      <c r="AQ420">
        <v>5.19</v>
      </c>
      <c r="AR420">
        <v>4.6931519936833803</v>
      </c>
      <c r="AS420">
        <v>24871.4399999999</v>
      </c>
      <c r="AT420">
        <v>0.72976840436387902</v>
      </c>
      <c r="AU420">
        <v>6677727.8499999996</v>
      </c>
    </row>
    <row r="421" spans="1:47" ht="15" x14ac:dyDescent="0.25">
      <c r="A421" t="s">
        <v>1367</v>
      </c>
      <c r="B421" t="s">
        <v>267</v>
      </c>
      <c r="C421" t="s">
        <v>268</v>
      </c>
      <c r="D421" t="s">
        <v>965</v>
      </c>
      <c r="E421">
        <v>65.106999999999999</v>
      </c>
      <c r="F421">
        <v>-3.4</v>
      </c>
      <c r="G421" s="129">
        <v>-4143292</v>
      </c>
      <c r="H421">
        <v>0.19073775032739501</v>
      </c>
      <c r="I421">
        <v>-4032601</v>
      </c>
      <c r="J421">
        <v>0</v>
      </c>
      <c r="K421">
        <v>0.77343249847927598</v>
      </c>
      <c r="L421" s="130">
        <v>72832.251799999998</v>
      </c>
      <c r="M421" s="129">
        <v>30746.5</v>
      </c>
      <c r="N421">
        <v>20</v>
      </c>
      <c r="O421">
        <v>97.366442000000006</v>
      </c>
      <c r="P421">
        <v>132.09526600000001</v>
      </c>
      <c r="Q421">
        <v>-101.037493</v>
      </c>
      <c r="R421">
        <v>16286.2</v>
      </c>
      <c r="S421">
        <v>2628.436142</v>
      </c>
      <c r="T421">
        <v>3810.0057955981101</v>
      </c>
      <c r="U421">
        <v>0.97639531012049197</v>
      </c>
      <c r="V421">
        <v>0.17790132677303599</v>
      </c>
      <c r="W421">
        <v>0.26972996667917498</v>
      </c>
      <c r="X421">
        <v>11235.5</v>
      </c>
      <c r="Y421">
        <v>183.28</v>
      </c>
      <c r="Z421">
        <v>77864.944347446493</v>
      </c>
      <c r="AA421">
        <v>15.321052631578899</v>
      </c>
      <c r="AB421">
        <v>14.3410963662156</v>
      </c>
      <c r="AC421">
        <v>23.5</v>
      </c>
      <c r="AD421">
        <v>111.848346468085</v>
      </c>
      <c r="AE421">
        <v>0.4556</v>
      </c>
      <c r="AF421">
        <v>0.10786764174968599</v>
      </c>
      <c r="AG421">
        <v>0.16459600904905999</v>
      </c>
      <c r="AH421">
        <v>0.27789493220130201</v>
      </c>
      <c r="AI421">
        <v>206.46877865066301</v>
      </c>
      <c r="AJ421">
        <v>7.1784494094234299</v>
      </c>
      <c r="AK421">
        <v>1.6841157935469599</v>
      </c>
      <c r="AL421">
        <v>4.2492539018592597</v>
      </c>
      <c r="AM421">
        <v>1</v>
      </c>
      <c r="AN421">
        <v>0.87158336802918102</v>
      </c>
      <c r="AO421">
        <v>5</v>
      </c>
      <c r="AP421">
        <v>4.6783625730994101E-2</v>
      </c>
      <c r="AQ421">
        <v>149.19999999999999</v>
      </c>
      <c r="AR421">
        <v>3.74233358778626</v>
      </c>
      <c r="AS421">
        <v>-147579.74</v>
      </c>
      <c r="AT421">
        <v>0.703686277512937</v>
      </c>
      <c r="AU421">
        <v>42807271.789999999</v>
      </c>
    </row>
    <row r="422" spans="1:47" ht="15" x14ac:dyDescent="0.25">
      <c r="A422" t="s">
        <v>1368</v>
      </c>
      <c r="B422" t="s">
        <v>681</v>
      </c>
      <c r="C422" t="s">
        <v>142</v>
      </c>
      <c r="D422" t="s">
        <v>970</v>
      </c>
      <c r="E422">
        <v>73.203999999999994</v>
      </c>
      <c r="F422">
        <v>4.8</v>
      </c>
      <c r="G422" s="129">
        <v>-223330</v>
      </c>
      <c r="H422">
        <v>0.30221994059772</v>
      </c>
      <c r="I422">
        <v>-223330</v>
      </c>
      <c r="J422">
        <v>6.4580039996015798E-3</v>
      </c>
      <c r="K422">
        <v>0.638313367791703</v>
      </c>
      <c r="L422" s="130">
        <v>135407.5398</v>
      </c>
      <c r="M422" s="129">
        <v>36481</v>
      </c>
      <c r="N422">
        <v>21</v>
      </c>
      <c r="O422">
        <v>19.310447</v>
      </c>
      <c r="P422">
        <v>3.5169380000000001</v>
      </c>
      <c r="Q422">
        <v>-3.37037900000001</v>
      </c>
      <c r="R422">
        <v>15118.3</v>
      </c>
      <c r="S422">
        <v>786.89204400000006</v>
      </c>
      <c r="T422">
        <v>1024.8793183196599</v>
      </c>
      <c r="U422">
        <v>0.982198798289032</v>
      </c>
      <c r="V422">
        <v>0.103527693056711</v>
      </c>
      <c r="W422">
        <v>1.2708223543813099E-3</v>
      </c>
      <c r="X422">
        <v>11607.7</v>
      </c>
      <c r="Y422">
        <v>57.27</v>
      </c>
      <c r="Z422">
        <v>52382.174786100899</v>
      </c>
      <c r="AA422">
        <v>9.8805970149253692</v>
      </c>
      <c r="AB422">
        <v>13.740039182818199</v>
      </c>
      <c r="AC422">
        <v>10</v>
      </c>
      <c r="AD422">
        <v>78.689204399999994</v>
      </c>
      <c r="AE422">
        <v>0.43020000000000003</v>
      </c>
      <c r="AF422">
        <v>0.12179733059695599</v>
      </c>
      <c r="AG422">
        <v>0.12634669484177799</v>
      </c>
      <c r="AH422">
        <v>0.25271773869479103</v>
      </c>
      <c r="AI422">
        <v>3.4312203568295301</v>
      </c>
      <c r="AJ422">
        <v>567.14987037036997</v>
      </c>
      <c r="AK422">
        <v>103.036385185185</v>
      </c>
      <c r="AL422">
        <v>194.67268148148099</v>
      </c>
      <c r="AM422">
        <v>2.5</v>
      </c>
      <c r="AN422">
        <v>1.37408076837122</v>
      </c>
      <c r="AO422">
        <v>109</v>
      </c>
      <c r="AP422">
        <v>0</v>
      </c>
      <c r="AQ422">
        <v>3.83</v>
      </c>
      <c r="AR422">
        <v>6.2154883862460704</v>
      </c>
      <c r="AS422">
        <v>-369207.07</v>
      </c>
      <c r="AT422">
        <v>0.43441650159686801</v>
      </c>
      <c r="AU422">
        <v>11896493.75</v>
      </c>
    </row>
    <row r="423" spans="1:47" ht="15" x14ac:dyDescent="0.25">
      <c r="A423" t="s">
        <v>1369</v>
      </c>
      <c r="B423" t="s">
        <v>671</v>
      </c>
      <c r="C423" t="s">
        <v>663</v>
      </c>
      <c r="D423" t="s">
        <v>965</v>
      </c>
      <c r="E423">
        <v>96.114000000000004</v>
      </c>
      <c r="F423">
        <v>-2.1800000000000002</v>
      </c>
      <c r="G423" s="129">
        <v>1054122</v>
      </c>
      <c r="H423">
        <v>0.95335775102245102</v>
      </c>
      <c r="I423">
        <v>1111283</v>
      </c>
      <c r="J423">
        <v>0</v>
      </c>
      <c r="K423">
        <v>0.64877428847391305</v>
      </c>
      <c r="L423" s="130">
        <v>182429.07750000001</v>
      </c>
      <c r="M423" s="129">
        <v>42681</v>
      </c>
      <c r="N423">
        <v>51</v>
      </c>
      <c r="O423">
        <v>5.5958329999999998</v>
      </c>
      <c r="P423">
        <v>0</v>
      </c>
      <c r="Q423">
        <v>-34.093148999999997</v>
      </c>
      <c r="R423">
        <v>15780.6</v>
      </c>
      <c r="S423">
        <v>509.069005</v>
      </c>
      <c r="T423">
        <v>591.48628402593204</v>
      </c>
      <c r="U423">
        <v>0.24331456400493301</v>
      </c>
      <c r="V423">
        <v>0.15324909635777201</v>
      </c>
      <c r="W423">
        <v>5.8931106992066804E-3</v>
      </c>
      <c r="X423">
        <v>13581.7</v>
      </c>
      <c r="Y423">
        <v>38.25</v>
      </c>
      <c r="Z423">
        <v>56731.4269281046</v>
      </c>
      <c r="AA423">
        <v>11.7446808510638</v>
      </c>
      <c r="AB423">
        <v>13.3089935947712</v>
      </c>
      <c r="AC423">
        <v>4</v>
      </c>
      <c r="AD423">
        <v>127.26725125</v>
      </c>
      <c r="AE423">
        <v>0.50609999999999999</v>
      </c>
      <c r="AF423">
        <v>0.108669343532415</v>
      </c>
      <c r="AG423">
        <v>0.185556296676398</v>
      </c>
      <c r="AH423">
        <v>0.29920096820180597</v>
      </c>
      <c r="AI423">
        <v>240.36230608854299</v>
      </c>
      <c r="AJ423">
        <v>6.8233193582922702</v>
      </c>
      <c r="AK423">
        <v>2.0071392028505799</v>
      </c>
      <c r="AL423">
        <v>3.7797597273641101</v>
      </c>
      <c r="AM423">
        <v>0.5</v>
      </c>
      <c r="AN423">
        <v>1.3566583011428199</v>
      </c>
      <c r="AO423">
        <v>68</v>
      </c>
      <c r="AP423">
        <v>9.5394736842105296E-2</v>
      </c>
      <c r="AQ423">
        <v>4.46</v>
      </c>
      <c r="AR423">
        <v>4.1060765991454797</v>
      </c>
      <c r="AS423">
        <v>67889.180000000095</v>
      </c>
      <c r="AT423">
        <v>0.63046462630346201</v>
      </c>
      <c r="AU423">
        <v>8033412.9800000004</v>
      </c>
    </row>
    <row r="424" spans="1:47" ht="15" x14ac:dyDescent="0.25">
      <c r="A424" t="s">
        <v>1370</v>
      </c>
      <c r="B424" t="s">
        <v>607</v>
      </c>
      <c r="C424" t="s">
        <v>138</v>
      </c>
      <c r="D424" t="s">
        <v>967</v>
      </c>
      <c r="E424">
        <v>92.387</v>
      </c>
      <c r="F424">
        <v>-7.04</v>
      </c>
      <c r="G424" s="129">
        <v>-2537449</v>
      </c>
      <c r="H424">
        <v>0.35554778606577497</v>
      </c>
      <c r="I424">
        <v>-2697743</v>
      </c>
      <c r="J424">
        <v>0</v>
      </c>
      <c r="K424">
        <v>0.71861428356021695</v>
      </c>
      <c r="L424" s="130">
        <v>169498.11679999999</v>
      </c>
      <c r="M424" s="129">
        <v>37407</v>
      </c>
      <c r="N424">
        <v>54</v>
      </c>
      <c r="O424">
        <v>15.26712</v>
      </c>
      <c r="P424">
        <v>0</v>
      </c>
      <c r="Q424">
        <v>71.403976</v>
      </c>
      <c r="R424">
        <v>13687.2</v>
      </c>
      <c r="S424">
        <v>966.63503500000002</v>
      </c>
      <c r="T424">
        <v>1119.6730061091</v>
      </c>
      <c r="U424">
        <v>0.27638564641928198</v>
      </c>
      <c r="V424">
        <v>0.123373489147328</v>
      </c>
      <c r="W424">
        <v>1.0470456411710799E-3</v>
      </c>
      <c r="X424">
        <v>11816.4</v>
      </c>
      <c r="Y424">
        <v>55.77</v>
      </c>
      <c r="Z424">
        <v>62447.599605522701</v>
      </c>
      <c r="AA424">
        <v>15.5373134328358</v>
      </c>
      <c r="AB424">
        <v>17.332527075488599</v>
      </c>
      <c r="AC424">
        <v>7.5</v>
      </c>
      <c r="AD424">
        <v>128.88467133333299</v>
      </c>
      <c r="AE424">
        <v>0.2024</v>
      </c>
      <c r="AF424">
        <v>0.108441958736196</v>
      </c>
      <c r="AG424">
        <v>0.16736681053701999</v>
      </c>
      <c r="AH424">
        <v>0.280193925672031</v>
      </c>
      <c r="AI424">
        <v>234.85906446583499</v>
      </c>
      <c r="AJ424">
        <v>7.8063977218167304</v>
      </c>
      <c r="AK424">
        <v>0.84174775243037003</v>
      </c>
      <c r="AL424">
        <v>3.6918616615937601</v>
      </c>
      <c r="AM424">
        <v>2</v>
      </c>
      <c r="AN424">
        <v>1.4637756204675101</v>
      </c>
      <c r="AO424">
        <v>161</v>
      </c>
      <c r="AP424">
        <v>0</v>
      </c>
      <c r="AQ424">
        <v>3.14</v>
      </c>
      <c r="AR424">
        <v>4.06471737647803</v>
      </c>
      <c r="AS424">
        <v>44366.429999999898</v>
      </c>
      <c r="AT424">
        <v>0.62940565314348995</v>
      </c>
      <c r="AU424">
        <v>13230493.09</v>
      </c>
    </row>
    <row r="425" spans="1:47" ht="15" x14ac:dyDescent="0.25">
      <c r="A425" t="s">
        <v>1371</v>
      </c>
      <c r="B425" t="s">
        <v>269</v>
      </c>
      <c r="C425" t="s">
        <v>108</v>
      </c>
      <c r="D425" t="s">
        <v>975</v>
      </c>
      <c r="E425">
        <v>76.822999999999993</v>
      </c>
      <c r="F425">
        <v>9.75</v>
      </c>
      <c r="G425" s="129">
        <v>3696986</v>
      </c>
      <c r="H425">
        <v>0.26676482677028701</v>
      </c>
      <c r="I425">
        <v>3912867</v>
      </c>
      <c r="J425">
        <v>0</v>
      </c>
      <c r="K425">
        <v>0.86075838705147301</v>
      </c>
      <c r="L425" s="130">
        <v>230815.73499999999</v>
      </c>
      <c r="M425" s="129">
        <v>39001</v>
      </c>
      <c r="N425">
        <v>0</v>
      </c>
      <c r="O425">
        <v>1690.2768349999999</v>
      </c>
      <c r="P425">
        <v>386.91</v>
      </c>
      <c r="Q425">
        <v>-153.87422100000001</v>
      </c>
      <c r="R425">
        <v>17711.2</v>
      </c>
      <c r="S425">
        <v>9192.1369759999998</v>
      </c>
      <c r="T425">
        <v>12108.5950813585</v>
      </c>
      <c r="U425">
        <v>0.496584122377421</v>
      </c>
      <c r="V425">
        <v>0.17635760337695</v>
      </c>
      <c r="W425">
        <v>6.7099596602007802E-2</v>
      </c>
      <c r="X425">
        <v>13445.3</v>
      </c>
      <c r="Y425">
        <v>616.97000000000105</v>
      </c>
      <c r="Z425">
        <v>81636.566980566204</v>
      </c>
      <c r="AA425">
        <v>14.7605839416058</v>
      </c>
      <c r="AB425">
        <v>14.898839450864701</v>
      </c>
      <c r="AC425">
        <v>32.75</v>
      </c>
      <c r="AD425">
        <v>280.67593819847298</v>
      </c>
      <c r="AE425">
        <v>0.20169999999999999</v>
      </c>
      <c r="AF425">
        <v>0.107037189572189</v>
      </c>
      <c r="AG425">
        <v>0.17140553149188401</v>
      </c>
      <c r="AH425">
        <v>0.28460211411514602</v>
      </c>
      <c r="AI425">
        <v>190.75259698349399</v>
      </c>
      <c r="AJ425">
        <v>5.1313292848734804</v>
      </c>
      <c r="AK425">
        <v>1.08536814255993</v>
      </c>
      <c r="AL425">
        <v>2.73515701849638</v>
      </c>
      <c r="AM425">
        <v>3</v>
      </c>
      <c r="AN425">
        <v>0.68179401048204402</v>
      </c>
      <c r="AO425">
        <v>29</v>
      </c>
      <c r="AP425">
        <v>0.242564250649726</v>
      </c>
      <c r="AQ425">
        <v>106.31</v>
      </c>
      <c r="AR425">
        <v>4.9101722699616799</v>
      </c>
      <c r="AS425">
        <v>-357427.61</v>
      </c>
      <c r="AT425">
        <v>0.46571022966686298</v>
      </c>
      <c r="AU425">
        <v>162804187.63999999</v>
      </c>
    </row>
    <row r="426" spans="1:47" ht="15" x14ac:dyDescent="0.25">
      <c r="A426" t="s">
        <v>1372</v>
      </c>
      <c r="B426" t="s">
        <v>531</v>
      </c>
      <c r="C426" t="s">
        <v>245</v>
      </c>
      <c r="D426" t="s">
        <v>965</v>
      </c>
      <c r="E426">
        <v>93.724000000000004</v>
      </c>
      <c r="F426">
        <v>-4.1900000000000004</v>
      </c>
      <c r="G426" s="129">
        <v>541352</v>
      </c>
      <c r="H426">
        <v>1.0159778360195799</v>
      </c>
      <c r="I426">
        <v>541352</v>
      </c>
      <c r="J426">
        <v>0</v>
      </c>
      <c r="K426">
        <v>0.66982886601521696</v>
      </c>
      <c r="L426" s="130">
        <v>320172.929</v>
      </c>
      <c r="M426" s="129">
        <v>39640</v>
      </c>
      <c r="N426">
        <v>22</v>
      </c>
      <c r="O426">
        <v>7.198963</v>
      </c>
      <c r="P426">
        <v>0</v>
      </c>
      <c r="Q426">
        <v>49.728316999999997</v>
      </c>
      <c r="R426">
        <v>18239.900000000001</v>
      </c>
      <c r="S426">
        <v>800.64855999999997</v>
      </c>
      <c r="T426">
        <v>929.31854469768098</v>
      </c>
      <c r="U426">
        <v>0.29422974544536701</v>
      </c>
      <c r="V426">
        <v>0.151613769217296</v>
      </c>
      <c r="W426">
        <v>1.3256510446980599E-2</v>
      </c>
      <c r="X426">
        <v>15714.5</v>
      </c>
      <c r="Y426">
        <v>66.3</v>
      </c>
      <c r="Z426">
        <v>66949.386274509801</v>
      </c>
      <c r="AA426">
        <v>13.154929577464801</v>
      </c>
      <c r="AB426">
        <v>12.076147209653101</v>
      </c>
      <c r="AC426">
        <v>10.62</v>
      </c>
      <c r="AD426">
        <v>75.390636534839899</v>
      </c>
      <c r="AE426">
        <v>0.30370000000000003</v>
      </c>
      <c r="AF426">
        <v>0.12775678304604501</v>
      </c>
      <c r="AG426">
        <v>0.17195107350640601</v>
      </c>
      <c r="AH426">
        <v>0.302943164802358</v>
      </c>
      <c r="AI426">
        <v>205.21987824470699</v>
      </c>
      <c r="AJ426">
        <v>11.1026513459397</v>
      </c>
      <c r="AK426">
        <v>2.1439932079192299</v>
      </c>
      <c r="AL426">
        <v>4.1884911356042602</v>
      </c>
      <c r="AM426">
        <v>2.4</v>
      </c>
      <c r="AN426">
        <v>1.4055092251674799</v>
      </c>
      <c r="AO426">
        <v>146</v>
      </c>
      <c r="AP426">
        <v>4.8000000000000001E-2</v>
      </c>
      <c r="AQ426">
        <v>4.2300000000000004</v>
      </c>
      <c r="AR426">
        <v>4.8167576672264101</v>
      </c>
      <c r="AS426">
        <v>1269.5799999999599</v>
      </c>
      <c r="AT426">
        <v>0.590722490166111</v>
      </c>
      <c r="AU426">
        <v>14603783.32</v>
      </c>
    </row>
    <row r="427" spans="1:47" ht="15" x14ac:dyDescent="0.25">
      <c r="A427" t="s">
        <v>1373</v>
      </c>
      <c r="B427" t="s">
        <v>382</v>
      </c>
      <c r="C427" t="s">
        <v>383</v>
      </c>
      <c r="D427" t="s">
        <v>967</v>
      </c>
      <c r="E427">
        <v>83.79</v>
      </c>
      <c r="F427">
        <v>-13.73</v>
      </c>
      <c r="G427" s="129">
        <v>412091</v>
      </c>
      <c r="H427">
        <v>0.36295824612104299</v>
      </c>
      <c r="I427">
        <v>-187508</v>
      </c>
      <c r="J427">
        <v>0</v>
      </c>
      <c r="K427">
        <v>0.81658341103138699</v>
      </c>
      <c r="L427" s="130">
        <v>147506.11180000001</v>
      </c>
      <c r="M427" s="129">
        <v>34568</v>
      </c>
      <c r="N427">
        <v>79</v>
      </c>
      <c r="O427">
        <v>42.657414000000003</v>
      </c>
      <c r="P427">
        <v>0</v>
      </c>
      <c r="Q427">
        <v>-199.65914599999999</v>
      </c>
      <c r="R427">
        <v>14200.5</v>
      </c>
      <c r="S427">
        <v>1344.5498909999999</v>
      </c>
      <c r="T427">
        <v>1719.3541603312201</v>
      </c>
      <c r="U427">
        <v>0.57453576112781102</v>
      </c>
      <c r="V427">
        <v>0.17773268928107</v>
      </c>
      <c r="W427">
        <v>1.9795114467790299E-2</v>
      </c>
      <c r="X427">
        <v>11104.9</v>
      </c>
      <c r="Y427">
        <v>109.6</v>
      </c>
      <c r="Z427">
        <v>58615.486952554696</v>
      </c>
      <c r="AA427">
        <v>13.913043478260899</v>
      </c>
      <c r="AB427">
        <v>12.2677909762774</v>
      </c>
      <c r="AC427">
        <v>12.5</v>
      </c>
      <c r="AD427">
        <v>107.56399128</v>
      </c>
      <c r="AE427">
        <v>0.25309999999999999</v>
      </c>
      <c r="AF427">
        <v>9.9002390390630496E-2</v>
      </c>
      <c r="AG427">
        <v>0.22256269691059899</v>
      </c>
      <c r="AH427">
        <v>0.33210205885892402</v>
      </c>
      <c r="AI427">
        <v>0</v>
      </c>
      <c r="AJ427" t="s">
        <v>943</v>
      </c>
      <c r="AK427" t="s">
        <v>943</v>
      </c>
      <c r="AL427" t="s">
        <v>943</v>
      </c>
      <c r="AM427">
        <v>1.5</v>
      </c>
      <c r="AN427">
        <v>1.2381679406070101</v>
      </c>
      <c r="AO427">
        <v>178</v>
      </c>
      <c r="AP427">
        <v>8.8757396449704092E-3</v>
      </c>
      <c r="AQ427">
        <v>3.8</v>
      </c>
      <c r="AR427">
        <v>3.5737283228012</v>
      </c>
      <c r="AS427">
        <v>32860.019999999997</v>
      </c>
      <c r="AT427">
        <v>0.52109549342776196</v>
      </c>
      <c r="AU427">
        <v>19093214.5</v>
      </c>
    </row>
    <row r="428" spans="1:47" ht="15" x14ac:dyDescent="0.25">
      <c r="A428" t="s">
        <v>1374</v>
      </c>
      <c r="B428" t="s">
        <v>476</v>
      </c>
      <c r="C428" t="s">
        <v>203</v>
      </c>
      <c r="D428" t="s">
        <v>975</v>
      </c>
      <c r="E428">
        <v>84.64</v>
      </c>
      <c r="F428">
        <v>3.33</v>
      </c>
      <c r="G428" s="129">
        <v>2288454</v>
      </c>
      <c r="H428">
        <v>0.565325686802849</v>
      </c>
      <c r="I428">
        <v>2966013</v>
      </c>
      <c r="J428">
        <v>4.6939706803652403E-3</v>
      </c>
      <c r="K428">
        <v>0.75991355583192299</v>
      </c>
      <c r="L428" s="130">
        <v>327640.91259999998</v>
      </c>
      <c r="M428" s="129">
        <v>41092</v>
      </c>
      <c r="N428">
        <v>25</v>
      </c>
      <c r="O428">
        <v>34.541291999999999</v>
      </c>
      <c r="P428">
        <v>0</v>
      </c>
      <c r="Q428">
        <v>140.12665699999999</v>
      </c>
      <c r="R428">
        <v>14489.5</v>
      </c>
      <c r="S428">
        <v>1845.5702699999999</v>
      </c>
      <c r="T428">
        <v>2188.3239987816301</v>
      </c>
      <c r="U428">
        <v>0.28036094068637102</v>
      </c>
      <c r="V428">
        <v>0.13286202968581601</v>
      </c>
      <c r="W428">
        <v>5.8330989477848498E-3</v>
      </c>
      <c r="X428">
        <v>12220.1</v>
      </c>
      <c r="Y428">
        <v>121.91</v>
      </c>
      <c r="Z428">
        <v>77719.680009843301</v>
      </c>
      <c r="AA428">
        <v>15.8740740740741</v>
      </c>
      <c r="AB428">
        <v>15.1387931260766</v>
      </c>
      <c r="AC428">
        <v>17.329999999999998</v>
      </c>
      <c r="AD428">
        <v>106.49568782458201</v>
      </c>
      <c r="AE428">
        <v>0.2152</v>
      </c>
      <c r="AF428">
        <v>0.10827691880399</v>
      </c>
      <c r="AG428">
        <v>0.155967166859794</v>
      </c>
      <c r="AH428">
        <v>0.27538407669272602</v>
      </c>
      <c r="AI428">
        <v>190.05724447436</v>
      </c>
      <c r="AJ428">
        <v>5.7667329885621097</v>
      </c>
      <c r="AK428">
        <v>0.83779643863110198</v>
      </c>
      <c r="AL428">
        <v>2.7523636405104299</v>
      </c>
      <c r="AM428">
        <v>2</v>
      </c>
      <c r="AN428">
        <v>1.2221262533406001</v>
      </c>
      <c r="AO428">
        <v>49</v>
      </c>
      <c r="AP428">
        <v>3.8135593220338999E-2</v>
      </c>
      <c r="AQ428">
        <v>18.760000000000002</v>
      </c>
      <c r="AR428">
        <v>5.1113023508545297</v>
      </c>
      <c r="AS428">
        <v>-103029.89</v>
      </c>
      <c r="AT428">
        <v>0.49126941247391398</v>
      </c>
      <c r="AU428">
        <v>26741469.460000001</v>
      </c>
    </row>
    <row r="429" spans="1:47" ht="15" x14ac:dyDescent="0.25">
      <c r="A429" t="s">
        <v>1375</v>
      </c>
      <c r="B429" t="s">
        <v>398</v>
      </c>
      <c r="C429" t="s">
        <v>163</v>
      </c>
      <c r="D429" t="s">
        <v>965</v>
      </c>
      <c r="E429">
        <v>75.477000000000004</v>
      </c>
      <c r="F429">
        <v>-3.86</v>
      </c>
      <c r="G429" s="129">
        <v>532127</v>
      </c>
      <c r="H429">
        <v>0.29825669806620397</v>
      </c>
      <c r="I429">
        <v>505998</v>
      </c>
      <c r="J429">
        <v>1.37447003861035E-3</v>
      </c>
      <c r="K429">
        <v>0.69299813455351</v>
      </c>
      <c r="L429" s="130">
        <v>293724.0649</v>
      </c>
      <c r="M429" s="129">
        <v>34212</v>
      </c>
      <c r="N429">
        <v>24</v>
      </c>
      <c r="O429">
        <v>15.82808</v>
      </c>
      <c r="P429">
        <v>1</v>
      </c>
      <c r="Q429">
        <v>259.87444099999999</v>
      </c>
      <c r="R429">
        <v>14193.8</v>
      </c>
      <c r="S429">
        <v>666.69305999999995</v>
      </c>
      <c r="T429">
        <v>849.26533886854099</v>
      </c>
      <c r="U429">
        <v>0.68332775355423703</v>
      </c>
      <c r="V429">
        <v>0.157400575011235</v>
      </c>
      <c r="W429">
        <v>0</v>
      </c>
      <c r="X429">
        <v>11142.5</v>
      </c>
      <c r="Y429">
        <v>53</v>
      </c>
      <c r="Z429">
        <v>53160.110943396197</v>
      </c>
      <c r="AA429">
        <v>11.34375</v>
      </c>
      <c r="AB429">
        <v>12.579114339622601</v>
      </c>
      <c r="AC429">
        <v>7</v>
      </c>
      <c r="AD429">
        <v>95.241865714285694</v>
      </c>
      <c r="AE429">
        <v>0.39229999999999998</v>
      </c>
      <c r="AF429">
        <v>0.10991308496768799</v>
      </c>
      <c r="AG429">
        <v>0.18086154869507801</v>
      </c>
      <c r="AH429">
        <v>0.29401946226485698</v>
      </c>
      <c r="AI429">
        <v>236.36664224463399</v>
      </c>
      <c r="AJ429">
        <v>5.4763915118286102</v>
      </c>
      <c r="AK429">
        <v>1.8512623108945101</v>
      </c>
      <c r="AL429">
        <v>2.92188286881917</v>
      </c>
      <c r="AM429">
        <v>2</v>
      </c>
      <c r="AN429">
        <v>1.1311408011931801</v>
      </c>
      <c r="AO429">
        <v>34</v>
      </c>
      <c r="AP429">
        <v>3.6101083032491002E-3</v>
      </c>
      <c r="AQ429">
        <v>8.1199999999999992</v>
      </c>
      <c r="AR429">
        <v>2.8793986293986298</v>
      </c>
      <c r="AS429">
        <v>87773.070000000094</v>
      </c>
      <c r="AT429">
        <v>0.60694263780763602</v>
      </c>
      <c r="AU429">
        <v>9462931.6600000001</v>
      </c>
    </row>
    <row r="430" spans="1:47" ht="15" x14ac:dyDescent="0.25">
      <c r="A430" t="s">
        <v>1375</v>
      </c>
      <c r="B430" t="s">
        <v>553</v>
      </c>
      <c r="C430" t="s">
        <v>268</v>
      </c>
      <c r="D430" t="s">
        <v>970</v>
      </c>
      <c r="E430">
        <v>90.215999999999994</v>
      </c>
      <c r="F430">
        <v>5.87</v>
      </c>
      <c r="G430" s="129">
        <v>736172</v>
      </c>
      <c r="H430">
        <v>1.0698347560804</v>
      </c>
      <c r="I430">
        <v>755287</v>
      </c>
      <c r="J430">
        <v>0</v>
      </c>
      <c r="K430">
        <v>0.76575427696009701</v>
      </c>
      <c r="L430" s="130">
        <v>259746.13080000001</v>
      </c>
      <c r="M430" s="129">
        <v>44411</v>
      </c>
      <c r="N430">
        <v>36</v>
      </c>
      <c r="O430">
        <v>7.3640660000000002</v>
      </c>
      <c r="P430">
        <v>0</v>
      </c>
      <c r="Q430">
        <v>-34.651114</v>
      </c>
      <c r="R430">
        <v>16727.599999999999</v>
      </c>
      <c r="S430">
        <v>1488.6107979999999</v>
      </c>
      <c r="T430">
        <v>1711.2089920564899</v>
      </c>
      <c r="U430">
        <v>0.18761981666076799</v>
      </c>
      <c r="V430">
        <v>0.11161367378446201</v>
      </c>
      <c r="W430">
        <v>1.7212908864040099E-2</v>
      </c>
      <c r="X430">
        <v>14551.6</v>
      </c>
      <c r="Y430">
        <v>99.38</v>
      </c>
      <c r="Z430">
        <v>84647.416784061206</v>
      </c>
      <c r="AA430">
        <v>18.351851851851901</v>
      </c>
      <c r="AB430">
        <v>14.978977641376501</v>
      </c>
      <c r="AC430">
        <v>10.1</v>
      </c>
      <c r="AD430">
        <v>147.38720772277199</v>
      </c>
      <c r="AE430">
        <v>0.3543</v>
      </c>
      <c r="AF430">
        <v>0.12388848522217</v>
      </c>
      <c r="AG430">
        <v>9.7376133797927297E-2</v>
      </c>
      <c r="AH430">
        <v>0.22296749054868201</v>
      </c>
      <c r="AI430">
        <v>463.51941080035101</v>
      </c>
      <c r="AJ430">
        <v>5.10736055072464</v>
      </c>
      <c r="AK430">
        <v>1.2410358985507199</v>
      </c>
      <c r="AL430">
        <v>3.0628510000000002</v>
      </c>
      <c r="AM430">
        <v>0</v>
      </c>
      <c r="AN430">
        <v>1.0503651966462499</v>
      </c>
      <c r="AO430">
        <v>24</v>
      </c>
      <c r="AP430">
        <v>2.86069651741294E-2</v>
      </c>
      <c r="AQ430">
        <v>31.54</v>
      </c>
      <c r="AR430">
        <v>5.7074463959620001</v>
      </c>
      <c r="AS430">
        <v>54483.6</v>
      </c>
      <c r="AT430">
        <v>0.29676811616290699</v>
      </c>
      <c r="AU430">
        <v>24900818.940000001</v>
      </c>
    </row>
    <row r="431" spans="1:47" ht="15" x14ac:dyDescent="0.25">
      <c r="A431" t="s">
        <v>1375</v>
      </c>
      <c r="B431" t="s">
        <v>715</v>
      </c>
      <c r="C431" t="s">
        <v>99</v>
      </c>
      <c r="D431" t="s">
        <v>965</v>
      </c>
      <c r="E431">
        <v>90.879000000000005</v>
      </c>
      <c r="F431">
        <v>-3.87</v>
      </c>
      <c r="G431" s="129">
        <v>-2071331</v>
      </c>
      <c r="H431">
        <v>0.33308197483718099</v>
      </c>
      <c r="I431">
        <v>-2363564</v>
      </c>
      <c r="J431">
        <v>1.3555841399298E-2</v>
      </c>
      <c r="K431">
        <v>0.87493791325603798</v>
      </c>
      <c r="L431" s="130">
        <v>203056.64079999999</v>
      </c>
      <c r="M431" s="129">
        <v>38687</v>
      </c>
      <c r="N431">
        <v>82</v>
      </c>
      <c r="O431">
        <v>111.80711599999999</v>
      </c>
      <c r="P431">
        <v>9</v>
      </c>
      <c r="Q431">
        <v>184.31955600000001</v>
      </c>
      <c r="R431">
        <v>12849.5</v>
      </c>
      <c r="S431">
        <v>4260.3136750000003</v>
      </c>
      <c r="T431">
        <v>5033.07843303341</v>
      </c>
      <c r="U431">
        <v>0.37095677280147699</v>
      </c>
      <c r="V431">
        <v>0.119515071856769</v>
      </c>
      <c r="W431">
        <v>6.2048445294347896E-3</v>
      </c>
      <c r="X431">
        <v>10876.7</v>
      </c>
      <c r="Y431">
        <v>268.19</v>
      </c>
      <c r="Z431">
        <v>72462.241023155206</v>
      </c>
      <c r="AA431">
        <v>16.6597222222222</v>
      </c>
      <c r="AB431">
        <v>15.8854307580447</v>
      </c>
      <c r="AC431">
        <v>27</v>
      </c>
      <c r="AD431">
        <v>157.78939537036999</v>
      </c>
      <c r="AE431">
        <v>0.29110000000000003</v>
      </c>
      <c r="AF431">
        <v>0.10789696816229601</v>
      </c>
      <c r="AG431">
        <v>0.15876552175202899</v>
      </c>
      <c r="AH431">
        <v>0.26868609215563</v>
      </c>
      <c r="AI431">
        <v>167.18041307134499</v>
      </c>
      <c r="AJ431">
        <v>5.5505387923469698</v>
      </c>
      <c r="AK431">
        <v>1.13655358228465</v>
      </c>
      <c r="AL431">
        <v>3.4955054117917999</v>
      </c>
      <c r="AM431">
        <v>3</v>
      </c>
      <c r="AN431">
        <v>0.89120181462452097</v>
      </c>
      <c r="AO431">
        <v>24</v>
      </c>
      <c r="AP431">
        <v>3.6019309320460498E-2</v>
      </c>
      <c r="AQ431">
        <v>107.29</v>
      </c>
      <c r="AR431">
        <v>4.4448991860525</v>
      </c>
      <c r="AS431">
        <v>-32135.529999999799</v>
      </c>
      <c r="AT431">
        <v>0.54769571762942004</v>
      </c>
      <c r="AU431">
        <v>54743100.909999996</v>
      </c>
    </row>
    <row r="432" spans="1:47" ht="15" x14ac:dyDescent="0.25">
      <c r="A432" t="s">
        <v>1376</v>
      </c>
      <c r="B432" t="s">
        <v>384</v>
      </c>
      <c r="C432" t="s">
        <v>123</v>
      </c>
      <c r="D432" t="s">
        <v>970</v>
      </c>
      <c r="E432">
        <v>103.04</v>
      </c>
      <c r="F432">
        <v>15.08</v>
      </c>
      <c r="G432" s="129">
        <v>5284038</v>
      </c>
      <c r="H432">
        <v>0.22420513461416899</v>
      </c>
      <c r="I432">
        <v>5284038</v>
      </c>
      <c r="J432">
        <v>4.6442788302109E-3</v>
      </c>
      <c r="K432">
        <v>0.77342315604378098</v>
      </c>
      <c r="L432" s="130">
        <v>201143.93299999999</v>
      </c>
      <c r="M432" s="129">
        <v>60356.5</v>
      </c>
      <c r="N432">
        <v>102</v>
      </c>
      <c r="O432">
        <v>84.983847999999995</v>
      </c>
      <c r="P432">
        <v>1</v>
      </c>
      <c r="Q432">
        <v>-74.389587000000006</v>
      </c>
      <c r="R432">
        <v>13601.6</v>
      </c>
      <c r="S432">
        <v>5407.4949360000001</v>
      </c>
      <c r="T432">
        <v>6334.3728660770903</v>
      </c>
      <c r="U432">
        <v>9.2977792295800304E-2</v>
      </c>
      <c r="V432">
        <v>0.117468346714694</v>
      </c>
      <c r="W432">
        <v>1.0421484378066901E-2</v>
      </c>
      <c r="X432">
        <v>11611.4</v>
      </c>
      <c r="Y432">
        <v>337.4</v>
      </c>
      <c r="Z432">
        <v>73344.157439241302</v>
      </c>
      <c r="AA432">
        <v>11.4542857142857</v>
      </c>
      <c r="AB432">
        <v>16.0269559454653</v>
      </c>
      <c r="AC432">
        <v>33</v>
      </c>
      <c r="AD432">
        <v>163.863482909091</v>
      </c>
      <c r="AE432">
        <v>0.27839999999999998</v>
      </c>
      <c r="AF432">
        <v>0.116888611451231</v>
      </c>
      <c r="AG432">
        <v>0.15716962096697801</v>
      </c>
      <c r="AH432">
        <v>0.27721455535518003</v>
      </c>
      <c r="AI432">
        <v>155.34106086863301</v>
      </c>
      <c r="AJ432">
        <v>6.8168408320892997</v>
      </c>
      <c r="AK432">
        <v>1.1752533196191499</v>
      </c>
      <c r="AL432">
        <v>3.9156862689076002</v>
      </c>
      <c r="AM432">
        <v>2.4</v>
      </c>
      <c r="AN432">
        <v>1.12992408177756</v>
      </c>
      <c r="AO432">
        <v>28</v>
      </c>
      <c r="AP432">
        <v>7.48932867675592E-2</v>
      </c>
      <c r="AQ432">
        <v>89.32</v>
      </c>
      <c r="AR432">
        <v>4.5042691183914396</v>
      </c>
      <c r="AS432">
        <v>332004.32</v>
      </c>
      <c r="AT432">
        <v>0.37337888769951599</v>
      </c>
      <c r="AU432">
        <v>73550786.280000001</v>
      </c>
    </row>
    <row r="433" spans="1:47" ht="15" x14ac:dyDescent="0.25">
      <c r="A433" t="s">
        <v>1377</v>
      </c>
      <c r="B433" t="s">
        <v>497</v>
      </c>
      <c r="C433" t="s">
        <v>391</v>
      </c>
      <c r="D433" t="s">
        <v>965</v>
      </c>
      <c r="E433">
        <v>97.49</v>
      </c>
      <c r="F433">
        <v>-2.2999999999999998</v>
      </c>
      <c r="G433" s="129">
        <v>247082</v>
      </c>
      <c r="H433">
        <v>0.349594149426036</v>
      </c>
      <c r="I433">
        <v>289580</v>
      </c>
      <c r="J433">
        <v>0</v>
      </c>
      <c r="K433">
        <v>0.81220595383169902</v>
      </c>
      <c r="L433" s="130">
        <v>237054.9566</v>
      </c>
      <c r="M433" s="129">
        <v>39534</v>
      </c>
      <c r="N433">
        <v>13</v>
      </c>
      <c r="O433">
        <v>0</v>
      </c>
      <c r="P433">
        <v>0</v>
      </c>
      <c r="Q433">
        <v>173.06455099999999</v>
      </c>
      <c r="R433">
        <v>14257.3</v>
      </c>
      <c r="S433">
        <v>492.35940599999998</v>
      </c>
      <c r="T433">
        <v>569.54769279184302</v>
      </c>
      <c r="U433">
        <v>0.216244720223746</v>
      </c>
      <c r="V433">
        <v>0.112818835840419</v>
      </c>
      <c r="W433">
        <v>3.0431022170824499E-4</v>
      </c>
      <c r="X433">
        <v>12325.1</v>
      </c>
      <c r="Y433">
        <v>33.92</v>
      </c>
      <c r="Z433">
        <v>57357.903596698103</v>
      </c>
      <c r="AA433">
        <v>16.3555555555556</v>
      </c>
      <c r="AB433">
        <v>14.515312676886801</v>
      </c>
      <c r="AC433">
        <v>3</v>
      </c>
      <c r="AD433">
        <v>164.11980199999999</v>
      </c>
      <c r="AE433">
        <v>0.30370000000000003</v>
      </c>
      <c r="AF433">
        <v>0.125890931645812</v>
      </c>
      <c r="AG433">
        <v>2.4266893282250901E-2</v>
      </c>
      <c r="AH433">
        <v>0.28885874290546798</v>
      </c>
      <c r="AI433">
        <v>175.42875986002801</v>
      </c>
      <c r="AJ433">
        <v>8.3985656563317708</v>
      </c>
      <c r="AK433">
        <v>0.76710364229976602</v>
      </c>
      <c r="AL433">
        <v>4.9357910945423402</v>
      </c>
      <c r="AM433">
        <v>6.5</v>
      </c>
      <c r="AN433">
        <v>0.64201686969579497</v>
      </c>
      <c r="AO433">
        <v>36</v>
      </c>
      <c r="AP433">
        <v>2.5210084033613401E-2</v>
      </c>
      <c r="AQ433">
        <v>3.06</v>
      </c>
      <c r="AR433">
        <v>3.8566873417207201</v>
      </c>
      <c r="AS433">
        <v>31305.89</v>
      </c>
      <c r="AT433">
        <v>0.65033793626763803</v>
      </c>
      <c r="AU433">
        <v>7019714.7400000002</v>
      </c>
    </row>
    <row r="434" spans="1:47" ht="15" x14ac:dyDescent="0.25">
      <c r="A434" t="s">
        <v>1378</v>
      </c>
      <c r="B434" t="s">
        <v>483</v>
      </c>
      <c r="C434" t="s">
        <v>215</v>
      </c>
      <c r="D434" t="s">
        <v>975</v>
      </c>
      <c r="E434">
        <v>88.837999999999994</v>
      </c>
      <c r="F434">
        <v>11</v>
      </c>
      <c r="G434" s="129">
        <v>-1414400</v>
      </c>
      <c r="H434">
        <v>0.19321474927535301</v>
      </c>
      <c r="I434">
        <v>-1439400</v>
      </c>
      <c r="J434">
        <v>0</v>
      </c>
      <c r="K434">
        <v>0.81912473544692899</v>
      </c>
      <c r="L434" s="130">
        <v>145966.94020000001</v>
      </c>
      <c r="M434" s="129">
        <v>51594</v>
      </c>
      <c r="N434">
        <v>325</v>
      </c>
      <c r="O434">
        <v>223.41689099999999</v>
      </c>
      <c r="P434">
        <v>21.6</v>
      </c>
      <c r="Q434">
        <v>-99.066381000000007</v>
      </c>
      <c r="R434">
        <v>13440.9</v>
      </c>
      <c r="S434">
        <v>11014.14194</v>
      </c>
      <c r="T434">
        <v>14008.0352926547</v>
      </c>
      <c r="U434">
        <v>0.30898035067450802</v>
      </c>
      <c r="V434">
        <v>0.14498444233777499</v>
      </c>
      <c r="W434">
        <v>6.9972001650089502E-2</v>
      </c>
      <c r="X434">
        <v>10568.2</v>
      </c>
      <c r="Y434">
        <v>564.34</v>
      </c>
      <c r="Z434">
        <v>82721.799606620101</v>
      </c>
      <c r="AA434">
        <v>13.938983050847501</v>
      </c>
      <c r="AB434">
        <v>19.516854981039799</v>
      </c>
      <c r="AC434">
        <v>91.5</v>
      </c>
      <c r="AD434">
        <v>120.373135956284</v>
      </c>
      <c r="AE434" t="s">
        <v>943</v>
      </c>
      <c r="AF434">
        <v>0.115326772862256</v>
      </c>
      <c r="AG434">
        <v>0.12612255414006099</v>
      </c>
      <c r="AH434">
        <v>0.26510757289267101</v>
      </c>
      <c r="AI434">
        <v>146.313985127379</v>
      </c>
      <c r="AJ434">
        <v>7.1136746171168497</v>
      </c>
      <c r="AK434">
        <v>1.80780123522903</v>
      </c>
      <c r="AL434">
        <v>3.9417532297087901</v>
      </c>
      <c r="AM434">
        <v>0.5</v>
      </c>
      <c r="AN434">
        <v>1.1916347930698401</v>
      </c>
      <c r="AO434">
        <v>39</v>
      </c>
      <c r="AP434">
        <v>4.2760540970564802E-2</v>
      </c>
      <c r="AQ434">
        <v>119.23</v>
      </c>
      <c r="AR434">
        <v>3.6788386356749498</v>
      </c>
      <c r="AS434">
        <v>1170790.8</v>
      </c>
      <c r="AT434">
        <v>0.46478377274702598</v>
      </c>
      <c r="AU434">
        <v>148039624.19</v>
      </c>
    </row>
    <row r="435" spans="1:47" ht="15" x14ac:dyDescent="0.25">
      <c r="A435" t="s">
        <v>1379</v>
      </c>
      <c r="B435" t="s">
        <v>498</v>
      </c>
      <c r="C435" t="s">
        <v>391</v>
      </c>
      <c r="D435" t="s">
        <v>975</v>
      </c>
      <c r="E435">
        <v>94.299000000000007</v>
      </c>
      <c r="F435">
        <v>5.07</v>
      </c>
      <c r="G435" s="129">
        <v>649169</v>
      </c>
      <c r="H435">
        <v>7.0432667609669306E-2</v>
      </c>
      <c r="I435">
        <v>617662</v>
      </c>
      <c r="J435">
        <v>0</v>
      </c>
      <c r="K435">
        <v>0.78573599760652202</v>
      </c>
      <c r="L435" s="130">
        <v>155097.68309999999</v>
      </c>
      <c r="M435" s="129">
        <v>38966</v>
      </c>
      <c r="N435">
        <v>56</v>
      </c>
      <c r="O435">
        <v>34.236635</v>
      </c>
      <c r="P435">
        <v>1</v>
      </c>
      <c r="Q435">
        <v>-93.275119000000004</v>
      </c>
      <c r="R435">
        <v>14583.6</v>
      </c>
      <c r="S435">
        <v>1117.3350089999999</v>
      </c>
      <c r="T435">
        <v>1325.9294662008101</v>
      </c>
      <c r="U435">
        <v>0.285500369567316</v>
      </c>
      <c r="V435">
        <v>0.14487098470571599</v>
      </c>
      <c r="W435">
        <v>1.1634827419965001E-2</v>
      </c>
      <c r="X435">
        <v>12289.4</v>
      </c>
      <c r="Y435">
        <v>72.08</v>
      </c>
      <c r="Z435">
        <v>69794.214483906704</v>
      </c>
      <c r="AA435">
        <v>18.476744186046499</v>
      </c>
      <c r="AB435">
        <v>15.5013181048835</v>
      </c>
      <c r="AC435">
        <v>10</v>
      </c>
      <c r="AD435">
        <v>111.7335009</v>
      </c>
      <c r="AE435">
        <v>0.30370000000000003</v>
      </c>
      <c r="AF435">
        <v>0.111596879203477</v>
      </c>
      <c r="AG435">
        <v>0.193092013004384</v>
      </c>
      <c r="AH435">
        <v>0.308270756746437</v>
      </c>
      <c r="AI435">
        <v>234.284254848762</v>
      </c>
      <c r="AJ435">
        <v>6.5532214047231596</v>
      </c>
      <c r="AK435">
        <v>1.5597882142611601</v>
      </c>
      <c r="AL435">
        <v>2.0097597927983699</v>
      </c>
      <c r="AM435">
        <v>2.5</v>
      </c>
      <c r="AN435">
        <v>1.30246326816995</v>
      </c>
      <c r="AO435">
        <v>74</v>
      </c>
      <c r="AP435">
        <v>4.2000000000000003E-2</v>
      </c>
      <c r="AQ435">
        <v>6.46</v>
      </c>
      <c r="AR435">
        <v>4.3492291362026698</v>
      </c>
      <c r="AS435">
        <v>42536.32</v>
      </c>
      <c r="AT435">
        <v>0.45075011955424099</v>
      </c>
      <c r="AU435">
        <v>16294821.789999999</v>
      </c>
    </row>
    <row r="436" spans="1:47" ht="15" x14ac:dyDescent="0.25">
      <c r="A436" t="s">
        <v>1380</v>
      </c>
      <c r="B436" t="s">
        <v>270</v>
      </c>
      <c r="C436" t="s">
        <v>271</v>
      </c>
      <c r="D436" t="s">
        <v>965</v>
      </c>
      <c r="E436">
        <v>78.287000000000006</v>
      </c>
      <c r="F436">
        <v>-4.2300000000000004</v>
      </c>
      <c r="G436" s="129">
        <v>157399</v>
      </c>
      <c r="H436">
        <v>0.48092830326895802</v>
      </c>
      <c r="I436">
        <v>210265</v>
      </c>
      <c r="J436">
        <v>0</v>
      </c>
      <c r="K436">
        <v>0.66841431828141395</v>
      </c>
      <c r="L436" s="130">
        <v>123049.76790000001</v>
      </c>
      <c r="M436" s="129">
        <v>35529</v>
      </c>
      <c r="N436">
        <v>105</v>
      </c>
      <c r="O436">
        <v>72.289634000000007</v>
      </c>
      <c r="P436">
        <v>49.963352</v>
      </c>
      <c r="Q436">
        <v>-92.802619000000007</v>
      </c>
      <c r="R436">
        <v>15638.4</v>
      </c>
      <c r="S436">
        <v>2987.3998769999998</v>
      </c>
      <c r="T436">
        <v>3851.9249379511498</v>
      </c>
      <c r="U436">
        <v>0.56938550948464095</v>
      </c>
      <c r="V436">
        <v>0.17829914572229899</v>
      </c>
      <c r="W436">
        <v>1.1668050959084899E-2</v>
      </c>
      <c r="X436">
        <v>12128.5</v>
      </c>
      <c r="Y436">
        <v>213.35</v>
      </c>
      <c r="Z436">
        <v>65728.645230841299</v>
      </c>
      <c r="AA436">
        <v>12.8853211009174</v>
      </c>
      <c r="AB436">
        <v>14.0023429903914</v>
      </c>
      <c r="AC436">
        <v>26</v>
      </c>
      <c r="AD436">
        <v>114.899995269231</v>
      </c>
      <c r="AE436">
        <v>0.32900000000000001</v>
      </c>
      <c r="AF436">
        <v>0.114428343829781</v>
      </c>
      <c r="AG436">
        <v>0.13262084665486801</v>
      </c>
      <c r="AH436">
        <v>0.28176618173802198</v>
      </c>
      <c r="AI436">
        <v>187.381007915868</v>
      </c>
      <c r="AJ436">
        <v>7.0944839419631203</v>
      </c>
      <c r="AK436">
        <v>1.4275693216287799</v>
      </c>
      <c r="AL436">
        <v>2.77209919218553</v>
      </c>
      <c r="AM436">
        <v>4.5</v>
      </c>
      <c r="AN436">
        <v>1.46780661289757</v>
      </c>
      <c r="AO436">
        <v>53</v>
      </c>
      <c r="AP436">
        <v>2.8862478777589101E-2</v>
      </c>
      <c r="AQ436">
        <v>32.299999999999997</v>
      </c>
      <c r="AR436">
        <v>3.6925998444942398</v>
      </c>
      <c r="AS436">
        <v>40918.909999999902</v>
      </c>
      <c r="AT436">
        <v>0.63037166089507102</v>
      </c>
      <c r="AU436">
        <v>46718204.189999998</v>
      </c>
    </row>
    <row r="437" spans="1:47" ht="15" x14ac:dyDescent="0.25">
      <c r="A437" t="s">
        <v>1381</v>
      </c>
      <c r="B437" t="s">
        <v>716</v>
      </c>
      <c r="C437" t="s">
        <v>99</v>
      </c>
      <c r="D437" t="s">
        <v>967</v>
      </c>
      <c r="E437">
        <v>90.245000000000005</v>
      </c>
      <c r="F437">
        <v>-17.059999999999999</v>
      </c>
      <c r="G437" s="129">
        <v>342457</v>
      </c>
      <c r="H437">
        <v>0.62619059976020297</v>
      </c>
      <c r="I437">
        <v>6262788</v>
      </c>
      <c r="J437">
        <v>0</v>
      </c>
      <c r="K437">
        <v>0.74340071956044496</v>
      </c>
      <c r="L437" s="130">
        <v>206575.39259999999</v>
      </c>
      <c r="M437" s="129">
        <v>39030</v>
      </c>
      <c r="N437">
        <v>0</v>
      </c>
      <c r="O437">
        <v>181.37083999999999</v>
      </c>
      <c r="P437">
        <v>32.32</v>
      </c>
      <c r="Q437">
        <v>-112.271756</v>
      </c>
      <c r="R437">
        <v>11475.8</v>
      </c>
      <c r="S437">
        <v>5874.1491679999999</v>
      </c>
      <c r="T437">
        <v>7268.5916471240898</v>
      </c>
      <c r="U437">
        <v>0.434552933538987</v>
      </c>
      <c r="V437">
        <v>0.13470400859251699</v>
      </c>
      <c r="W437">
        <v>1.24067583092742E-2</v>
      </c>
      <c r="X437">
        <v>9274.2000000000007</v>
      </c>
      <c r="Y437">
        <v>312.86</v>
      </c>
      <c r="Z437">
        <v>62486.837722943201</v>
      </c>
      <c r="AA437">
        <v>11.4159779614325</v>
      </c>
      <c r="AB437">
        <v>18.775647791344401</v>
      </c>
      <c r="AC437">
        <v>36.1</v>
      </c>
      <c r="AD437">
        <v>162.71881351800599</v>
      </c>
      <c r="AE437">
        <v>0.39229999999999998</v>
      </c>
      <c r="AF437">
        <v>0.10361281497967501</v>
      </c>
      <c r="AG437">
        <v>0.194885015996623</v>
      </c>
      <c r="AH437">
        <v>0.30124753034861401</v>
      </c>
      <c r="AI437">
        <v>163.28373225948701</v>
      </c>
      <c r="AJ437">
        <v>7.2433179795090004</v>
      </c>
      <c r="AK437">
        <v>1.1513403909491</v>
      </c>
      <c r="AL437">
        <v>3.7918843604722099</v>
      </c>
      <c r="AM437">
        <v>0</v>
      </c>
      <c r="AN437">
        <v>0.99864826457396605</v>
      </c>
      <c r="AO437">
        <v>29</v>
      </c>
      <c r="AP437">
        <v>5.2711761121267499E-2</v>
      </c>
      <c r="AQ437">
        <v>106</v>
      </c>
      <c r="AR437">
        <v>4.0314410902247104</v>
      </c>
      <c r="AS437">
        <v>445067.24</v>
      </c>
      <c r="AT437">
        <v>0.52904210181647604</v>
      </c>
      <c r="AU437">
        <v>67410404.620000005</v>
      </c>
    </row>
    <row r="438" spans="1:47" ht="15" x14ac:dyDescent="0.25">
      <c r="A438" t="s">
        <v>1382</v>
      </c>
      <c r="B438" t="s">
        <v>595</v>
      </c>
      <c r="C438" t="s">
        <v>232</v>
      </c>
      <c r="D438" t="s">
        <v>963</v>
      </c>
      <c r="E438">
        <v>82.686000000000007</v>
      </c>
      <c r="F438">
        <v>1.83</v>
      </c>
      <c r="G438" s="129">
        <v>376571</v>
      </c>
      <c r="H438">
        <v>0.39247901605894597</v>
      </c>
      <c r="I438">
        <v>376571</v>
      </c>
      <c r="J438">
        <v>0</v>
      </c>
      <c r="K438">
        <v>0.63709356940072204</v>
      </c>
      <c r="L438" s="130">
        <v>186851.95389999999</v>
      </c>
      <c r="M438" s="129">
        <v>42401</v>
      </c>
      <c r="N438">
        <v>29</v>
      </c>
      <c r="O438">
        <v>62.391852</v>
      </c>
      <c r="P438">
        <v>1</v>
      </c>
      <c r="Q438">
        <v>104.669555</v>
      </c>
      <c r="R438">
        <v>11142.6</v>
      </c>
      <c r="S438">
        <v>1200.7481359999999</v>
      </c>
      <c r="T438">
        <v>1389.6929496974301</v>
      </c>
      <c r="U438">
        <v>0.28910580378364997</v>
      </c>
      <c r="V438">
        <v>0.11570151627535</v>
      </c>
      <c r="W438">
        <v>1.25706487043008E-2</v>
      </c>
      <c r="X438">
        <v>9627.6</v>
      </c>
      <c r="Y438">
        <v>77.5</v>
      </c>
      <c r="Z438">
        <v>56382.722580645197</v>
      </c>
      <c r="AA438">
        <v>12.525641025641001</v>
      </c>
      <c r="AB438">
        <v>15.493524335483899</v>
      </c>
      <c r="AC438">
        <v>9.5</v>
      </c>
      <c r="AD438">
        <v>126.39454063157901</v>
      </c>
      <c r="AE438">
        <v>0.27839999999999998</v>
      </c>
      <c r="AF438">
        <v>0.130395000715673</v>
      </c>
      <c r="AG438">
        <v>0.12910702153898401</v>
      </c>
      <c r="AH438">
        <v>0.26508709416362403</v>
      </c>
      <c r="AI438">
        <v>156.59986833408701</v>
      </c>
      <c r="AJ438">
        <v>7.6991655897509501</v>
      </c>
      <c r="AK438">
        <v>1.7545979780575101</v>
      </c>
      <c r="AL438">
        <v>3.1669714471088102</v>
      </c>
      <c r="AM438">
        <v>0.5</v>
      </c>
      <c r="AN438">
        <v>1.6438163849255401</v>
      </c>
      <c r="AO438">
        <v>35</v>
      </c>
      <c r="AP438">
        <v>1.3480392156862701E-2</v>
      </c>
      <c r="AQ438">
        <v>22.94</v>
      </c>
      <c r="AR438">
        <v>5.4537446395880496</v>
      </c>
      <c r="AS438">
        <v>-136628.84</v>
      </c>
      <c r="AT438">
        <v>0.459815181609595</v>
      </c>
      <c r="AU438">
        <v>13379446.050000001</v>
      </c>
    </row>
    <row r="439" spans="1:47" ht="15" x14ac:dyDescent="0.25">
      <c r="A439" t="s">
        <v>1383</v>
      </c>
      <c r="B439" t="s">
        <v>677</v>
      </c>
      <c r="C439" t="s">
        <v>227</v>
      </c>
      <c r="D439" t="s">
        <v>975</v>
      </c>
      <c r="E439">
        <v>81.843999999999994</v>
      </c>
      <c r="F439">
        <v>3.39</v>
      </c>
      <c r="G439" s="129">
        <v>270052</v>
      </c>
      <c r="H439">
        <v>0.53520594107971897</v>
      </c>
      <c r="I439">
        <v>217413</v>
      </c>
      <c r="J439">
        <v>0</v>
      </c>
      <c r="K439">
        <v>0.76878592802726997</v>
      </c>
      <c r="L439" s="130">
        <v>129606.7936</v>
      </c>
      <c r="M439" t="s">
        <v>943</v>
      </c>
      <c r="N439">
        <v>23</v>
      </c>
      <c r="O439">
        <v>37.956743000000003</v>
      </c>
      <c r="P439">
        <v>1</v>
      </c>
      <c r="Q439">
        <v>47.527951000000002</v>
      </c>
      <c r="R439">
        <v>17431.2</v>
      </c>
      <c r="S439">
        <v>643.31647599999997</v>
      </c>
      <c r="T439">
        <v>776.665308708672</v>
      </c>
      <c r="U439">
        <v>0</v>
      </c>
      <c r="V439">
        <v>0</v>
      </c>
      <c r="W439">
        <v>0</v>
      </c>
      <c r="X439">
        <v>14438.3</v>
      </c>
      <c r="Y439">
        <v>60.14</v>
      </c>
      <c r="Z439">
        <v>61619.234785500499</v>
      </c>
      <c r="AA439">
        <v>14.9508196721311</v>
      </c>
      <c r="AB439">
        <v>10.6969816428334</v>
      </c>
      <c r="AC439">
        <v>8.25</v>
      </c>
      <c r="AD439">
        <v>77.977754666666698</v>
      </c>
      <c r="AE439">
        <v>0.1898</v>
      </c>
      <c r="AF439">
        <v>0.10640873350322801</v>
      </c>
      <c r="AG439">
        <v>0.20075105291793599</v>
      </c>
      <c r="AH439">
        <v>0.31016646377517698</v>
      </c>
      <c r="AI439">
        <v>236.891181378666</v>
      </c>
      <c r="AJ439">
        <v>7.2838900627313103</v>
      </c>
      <c r="AK439">
        <v>2.1527253996167901</v>
      </c>
      <c r="AL439">
        <v>4.0673120029397101</v>
      </c>
      <c r="AM439">
        <v>0.5</v>
      </c>
      <c r="AN439">
        <v>1.40578979712522</v>
      </c>
      <c r="AO439">
        <v>66</v>
      </c>
      <c r="AP439">
        <v>0</v>
      </c>
      <c r="AQ439">
        <v>4.92</v>
      </c>
      <c r="AR439">
        <v>3.8791739173019502</v>
      </c>
      <c r="AS439">
        <v>-60243.32</v>
      </c>
      <c r="AT439">
        <v>0.50955566627762805</v>
      </c>
      <c r="AU439">
        <v>11213757.390000001</v>
      </c>
    </row>
    <row r="440" spans="1:47" ht="15" x14ac:dyDescent="0.25">
      <c r="A440" t="s">
        <v>1384</v>
      </c>
      <c r="B440" t="s">
        <v>588</v>
      </c>
      <c r="C440" t="s">
        <v>135</v>
      </c>
      <c r="D440" t="s">
        <v>963</v>
      </c>
      <c r="E440">
        <v>94.923000000000002</v>
      </c>
      <c r="F440">
        <v>-0.4</v>
      </c>
      <c r="G440" s="129">
        <v>-66634</v>
      </c>
      <c r="H440">
        <v>0.36048517346008802</v>
      </c>
      <c r="I440">
        <v>133366</v>
      </c>
      <c r="J440">
        <v>2.62378198741328E-2</v>
      </c>
      <c r="K440">
        <v>0.66542271327522096</v>
      </c>
      <c r="L440" s="130">
        <v>247289.07209999999</v>
      </c>
      <c r="M440" s="129">
        <v>47666</v>
      </c>
      <c r="N440">
        <v>54</v>
      </c>
      <c r="O440">
        <v>26.155101999999999</v>
      </c>
      <c r="P440">
        <v>1.7735380000000001</v>
      </c>
      <c r="Q440">
        <v>-52.501018999999999</v>
      </c>
      <c r="R440">
        <v>12146.2</v>
      </c>
      <c r="S440">
        <v>1712.19625</v>
      </c>
      <c r="T440">
        <v>1947.2122219523701</v>
      </c>
      <c r="U440">
        <v>0.12918168346648301</v>
      </c>
      <c r="V440">
        <v>0.10206224432508799</v>
      </c>
      <c r="W440">
        <v>7.5033010964718604E-3</v>
      </c>
      <c r="X440">
        <v>10680.2</v>
      </c>
      <c r="Y440">
        <v>103.49</v>
      </c>
      <c r="Z440">
        <v>65306.062034979201</v>
      </c>
      <c r="AA440">
        <v>14.1441441441441</v>
      </c>
      <c r="AB440">
        <v>16.5445574451638</v>
      </c>
      <c r="AC440">
        <v>13.25</v>
      </c>
      <c r="AD440">
        <v>129.22235849056599</v>
      </c>
      <c r="AE440">
        <v>0.2278</v>
      </c>
      <c r="AF440">
        <v>0.12395111675528001</v>
      </c>
      <c r="AG440">
        <v>0.14104771726367599</v>
      </c>
      <c r="AH440">
        <v>0.26766509287272899</v>
      </c>
      <c r="AI440">
        <v>236.060556726485</v>
      </c>
      <c r="AJ440">
        <v>6.1459779257859104</v>
      </c>
      <c r="AK440">
        <v>1.1711627435165299</v>
      </c>
      <c r="AL440">
        <v>2.5401005487626902</v>
      </c>
      <c r="AM440">
        <v>1</v>
      </c>
      <c r="AN440">
        <v>0.97632414252275002</v>
      </c>
      <c r="AO440">
        <v>18</v>
      </c>
      <c r="AP440">
        <v>8.9072543617998198E-2</v>
      </c>
      <c r="AQ440">
        <v>57.56</v>
      </c>
      <c r="AR440">
        <v>5.3066672290837102</v>
      </c>
      <c r="AS440">
        <v>69781.490000000005</v>
      </c>
      <c r="AT440">
        <v>0.248400912635518</v>
      </c>
      <c r="AU440">
        <v>20796626.670000002</v>
      </c>
    </row>
    <row r="441" spans="1:47" ht="15" x14ac:dyDescent="0.25">
      <c r="A441" t="s">
        <v>1385</v>
      </c>
      <c r="B441" t="s">
        <v>272</v>
      </c>
      <c r="C441" t="s">
        <v>273</v>
      </c>
      <c r="D441" t="s">
        <v>975</v>
      </c>
      <c r="E441">
        <v>84.022999999999996</v>
      </c>
      <c r="F441">
        <v>2.59</v>
      </c>
      <c r="G441" s="129">
        <v>12329</v>
      </c>
      <c r="H441">
        <v>0.402837804565222</v>
      </c>
      <c r="I441">
        <v>-287671</v>
      </c>
      <c r="J441">
        <v>0</v>
      </c>
      <c r="K441">
        <v>0.72372456252392403</v>
      </c>
      <c r="L441" s="130">
        <v>540262.07550000004</v>
      </c>
      <c r="M441" s="129">
        <v>35402</v>
      </c>
      <c r="N441">
        <v>25</v>
      </c>
      <c r="O441">
        <v>26.387525</v>
      </c>
      <c r="P441">
        <v>2.9821979999999999</v>
      </c>
      <c r="Q441">
        <v>-24.298487999999999</v>
      </c>
      <c r="R441">
        <v>17722.5</v>
      </c>
      <c r="S441">
        <v>1449.791608</v>
      </c>
      <c r="T441">
        <v>1811.6869265428099</v>
      </c>
      <c r="U441">
        <v>0.48893978837267499</v>
      </c>
      <c r="V441">
        <v>0.17379309799398401</v>
      </c>
      <c r="W441">
        <v>1.57927317785937E-3</v>
      </c>
      <c r="X441">
        <v>14182.3</v>
      </c>
      <c r="Y441">
        <v>98.16</v>
      </c>
      <c r="Z441">
        <v>69688.425020374896</v>
      </c>
      <c r="AA441">
        <v>15.288461538461499</v>
      </c>
      <c r="AB441">
        <v>14.769678158109199</v>
      </c>
      <c r="AC441">
        <v>8</v>
      </c>
      <c r="AD441">
        <v>181.223951</v>
      </c>
      <c r="AE441">
        <v>0.39229999999999998</v>
      </c>
      <c r="AF441">
        <v>0.117355409606508</v>
      </c>
      <c r="AG441">
        <v>0.117971283612466</v>
      </c>
      <c r="AH441">
        <v>0.23840332768490599</v>
      </c>
      <c r="AI441">
        <v>239.91792894968901</v>
      </c>
      <c r="AJ441">
        <v>11.587570314319301</v>
      </c>
      <c r="AK441">
        <v>1.24052959626945</v>
      </c>
      <c r="AL441">
        <v>3.9059870454329801</v>
      </c>
      <c r="AM441">
        <v>1</v>
      </c>
      <c r="AN441">
        <v>0.98487413903375598</v>
      </c>
      <c r="AO441">
        <v>48</v>
      </c>
      <c r="AP441">
        <v>4.2154566744730698E-2</v>
      </c>
      <c r="AQ441">
        <v>8.56</v>
      </c>
      <c r="AR441">
        <v>4.4399079319302803</v>
      </c>
      <c r="AS441">
        <v>34576.419999999896</v>
      </c>
      <c r="AT441">
        <v>0.51863009235707702</v>
      </c>
      <c r="AU441">
        <v>25693886.23</v>
      </c>
    </row>
    <row r="442" spans="1:47" ht="15" x14ac:dyDescent="0.25">
      <c r="A442" t="s">
        <v>1386</v>
      </c>
      <c r="B442" t="s">
        <v>274</v>
      </c>
      <c r="C442" t="s">
        <v>249</v>
      </c>
      <c r="D442" t="s">
        <v>963</v>
      </c>
      <c r="E442">
        <v>62.5</v>
      </c>
      <c r="F442">
        <v>-1.7</v>
      </c>
      <c r="G442" s="129">
        <v>-528284</v>
      </c>
      <c r="H442">
        <v>4.6623534282133901E-2</v>
      </c>
      <c r="I442">
        <v>-528284</v>
      </c>
      <c r="J442">
        <v>0</v>
      </c>
      <c r="K442">
        <v>0.82056009629729099</v>
      </c>
      <c r="L442" s="130">
        <v>97076.885399999999</v>
      </c>
      <c r="M442" s="129">
        <v>27043</v>
      </c>
      <c r="N442">
        <v>90</v>
      </c>
      <c r="O442">
        <v>343.40287599999999</v>
      </c>
      <c r="P442">
        <v>236.42468700000001</v>
      </c>
      <c r="Q442">
        <v>-495.19193300000001</v>
      </c>
      <c r="R442">
        <v>18481.3</v>
      </c>
      <c r="S442">
        <v>1598.3167880000001</v>
      </c>
      <c r="T442">
        <v>2467.7570908513198</v>
      </c>
      <c r="U442">
        <v>0.99949722232411398</v>
      </c>
      <c r="V442">
        <v>0.24366675550429101</v>
      </c>
      <c r="W442">
        <v>1.6544489927487398E-2</v>
      </c>
      <c r="X442">
        <v>11970</v>
      </c>
      <c r="Y442">
        <v>130.25</v>
      </c>
      <c r="Z442">
        <v>58745.8441458733</v>
      </c>
      <c r="AA442">
        <v>14.4705882352941</v>
      </c>
      <c r="AB442">
        <v>12.271146165067201</v>
      </c>
      <c r="AC442">
        <v>13.4</v>
      </c>
      <c r="AD442">
        <v>119.277372238806</v>
      </c>
      <c r="AE442">
        <v>0.31630000000000003</v>
      </c>
      <c r="AF442">
        <v>9.9215831314865804E-2</v>
      </c>
      <c r="AG442">
        <v>0.21943504292868199</v>
      </c>
      <c r="AH442">
        <v>0.32438418074716902</v>
      </c>
      <c r="AI442">
        <v>248.663470836296</v>
      </c>
      <c r="AJ442">
        <v>8.8513361664439891</v>
      </c>
      <c r="AK442">
        <v>2.0445108355160402</v>
      </c>
      <c r="AL442">
        <v>3.7273951736475399</v>
      </c>
      <c r="AM442">
        <v>2.5</v>
      </c>
      <c r="AN442">
        <v>1.61473246755898</v>
      </c>
      <c r="AO442">
        <v>16</v>
      </c>
      <c r="AP442">
        <v>0.13818181818181799</v>
      </c>
      <c r="AQ442">
        <v>33.75</v>
      </c>
      <c r="AR442">
        <v>3.6524301499913499</v>
      </c>
      <c r="AS442">
        <v>160524.19</v>
      </c>
      <c r="AT442">
        <v>0.71222843632339194</v>
      </c>
      <c r="AU442">
        <v>29539050.309999999</v>
      </c>
    </row>
    <row r="443" spans="1:47" ht="15" x14ac:dyDescent="0.25">
      <c r="A443" t="s">
        <v>1387</v>
      </c>
      <c r="B443" t="s">
        <v>660</v>
      </c>
      <c r="C443" t="s">
        <v>170</v>
      </c>
      <c r="D443" t="s">
        <v>963</v>
      </c>
      <c r="E443">
        <v>74.980999999999995</v>
      </c>
      <c r="F443">
        <v>-1.74</v>
      </c>
      <c r="G443" s="129">
        <v>1192968</v>
      </c>
      <c r="H443">
        <v>0.44910574072896903</v>
      </c>
      <c r="I443">
        <v>1412959</v>
      </c>
      <c r="J443">
        <v>0</v>
      </c>
      <c r="K443">
        <v>0.76440456094006404</v>
      </c>
      <c r="L443" s="130">
        <v>137158.28400000001</v>
      </c>
      <c r="M443" s="129">
        <v>40079</v>
      </c>
      <c r="N443">
        <v>105</v>
      </c>
      <c r="O443">
        <v>45.007854999999999</v>
      </c>
      <c r="P443">
        <v>0</v>
      </c>
      <c r="Q443">
        <v>-37.514082999999999</v>
      </c>
      <c r="R443">
        <v>13100.7</v>
      </c>
      <c r="S443">
        <v>1330.9362960000001</v>
      </c>
      <c r="T443">
        <v>1604.1658725905199</v>
      </c>
      <c r="U443">
        <v>0.36717185598490898</v>
      </c>
      <c r="V443">
        <v>0.164081766840627</v>
      </c>
      <c r="W443">
        <v>1.50270152373995E-3</v>
      </c>
      <c r="X443">
        <v>10869.3</v>
      </c>
      <c r="Y443">
        <v>83.12</v>
      </c>
      <c r="Z443">
        <v>58913.8671799808</v>
      </c>
      <c r="AA443">
        <v>11.3586956521739</v>
      </c>
      <c r="AB443">
        <v>16.012226852743002</v>
      </c>
      <c r="AC443">
        <v>9</v>
      </c>
      <c r="AD443">
        <v>147.88181066666701</v>
      </c>
      <c r="AE443">
        <v>0.31630000000000003</v>
      </c>
      <c r="AF443">
        <v>0.110277722636599</v>
      </c>
      <c r="AG443">
        <v>0.18814355104816599</v>
      </c>
      <c r="AH443">
        <v>0.30383787577647098</v>
      </c>
      <c r="AI443">
        <v>110.642410491448</v>
      </c>
      <c r="AJ443">
        <v>13.074528582487901</v>
      </c>
      <c r="AK443">
        <v>1.1668018036371499</v>
      </c>
      <c r="AL443">
        <v>5.4494610140026296</v>
      </c>
      <c r="AM443">
        <v>0</v>
      </c>
      <c r="AN443">
        <v>1.10831023774038</v>
      </c>
      <c r="AO443">
        <v>82</v>
      </c>
      <c r="AP443">
        <v>0</v>
      </c>
      <c r="AQ443">
        <v>10.84</v>
      </c>
      <c r="AR443">
        <v>4.02825904572975</v>
      </c>
      <c r="AS443">
        <v>137346.54</v>
      </c>
      <c r="AT443">
        <v>0.46977371551740199</v>
      </c>
      <c r="AU443">
        <v>17436193.260000002</v>
      </c>
    </row>
    <row r="444" spans="1:47" ht="15" x14ac:dyDescent="0.25">
      <c r="A444" t="s">
        <v>1388</v>
      </c>
      <c r="B444" t="s">
        <v>275</v>
      </c>
      <c r="C444" t="s">
        <v>144</v>
      </c>
      <c r="D444" t="s">
        <v>970</v>
      </c>
      <c r="E444">
        <v>74.537999999999997</v>
      </c>
      <c r="F444">
        <v>13.76</v>
      </c>
      <c r="G444" s="129">
        <v>3134325</v>
      </c>
      <c r="H444">
        <v>0.57139570534767703</v>
      </c>
      <c r="I444">
        <v>3134325</v>
      </c>
      <c r="J444">
        <v>0</v>
      </c>
      <c r="K444">
        <v>0.74560744747093599</v>
      </c>
      <c r="L444" s="130">
        <v>283065.89159999997</v>
      </c>
      <c r="M444" s="129">
        <v>41942</v>
      </c>
      <c r="N444">
        <v>168</v>
      </c>
      <c r="O444">
        <v>226.68581800000001</v>
      </c>
      <c r="P444">
        <v>323.00263999999999</v>
      </c>
      <c r="Q444">
        <v>-27.105989000000001</v>
      </c>
      <c r="R444">
        <v>17133.8</v>
      </c>
      <c r="S444">
        <v>5614.7463690000004</v>
      </c>
      <c r="T444">
        <v>7448.7103972299601</v>
      </c>
      <c r="U444">
        <v>0.70814194136219599</v>
      </c>
      <c r="V444">
        <v>0.135077528913399</v>
      </c>
      <c r="W444">
        <v>0.21511728377770301</v>
      </c>
      <c r="X444">
        <v>12915.3</v>
      </c>
      <c r="Y444">
        <v>402.1</v>
      </c>
      <c r="Z444">
        <v>78507.355110668999</v>
      </c>
      <c r="AA444">
        <v>14.137440758293801</v>
      </c>
      <c r="AB444">
        <v>13.963557246953499</v>
      </c>
      <c r="AC444">
        <v>53.4</v>
      </c>
      <c r="AD444">
        <v>105.145063089888</v>
      </c>
      <c r="AE444" t="s">
        <v>943</v>
      </c>
      <c r="AF444">
        <v>0.12294959163321199</v>
      </c>
      <c r="AG444">
        <v>0.13834046890714699</v>
      </c>
      <c r="AH444">
        <v>0.26631799344771601</v>
      </c>
      <c r="AI444">
        <v>148.45977809474201</v>
      </c>
      <c r="AJ444">
        <v>8.7864638108171693</v>
      </c>
      <c r="AK444">
        <v>1.5004760162387101</v>
      </c>
      <c r="AL444">
        <v>4.48225737915745</v>
      </c>
      <c r="AM444">
        <v>1.49</v>
      </c>
      <c r="AN444">
        <v>1.0128568591943601</v>
      </c>
      <c r="AO444">
        <v>29</v>
      </c>
      <c r="AP444">
        <v>0.117858654253068</v>
      </c>
      <c r="AQ444">
        <v>156.62</v>
      </c>
      <c r="AR444">
        <v>3.3170237993106202</v>
      </c>
      <c r="AS444">
        <v>116045.63</v>
      </c>
      <c r="AT444">
        <v>0.53267272030933999</v>
      </c>
      <c r="AU444">
        <v>96202120.040000007</v>
      </c>
    </row>
    <row r="445" spans="1:47" ht="15" x14ac:dyDescent="0.25">
      <c r="A445" t="s">
        <v>1389</v>
      </c>
      <c r="B445" t="s">
        <v>406</v>
      </c>
      <c r="C445" t="s">
        <v>103</v>
      </c>
      <c r="D445" t="s">
        <v>965</v>
      </c>
      <c r="E445">
        <v>79.096000000000004</v>
      </c>
      <c r="F445">
        <v>-4.4400000000000004</v>
      </c>
      <c r="G445" s="129">
        <v>114698</v>
      </c>
      <c r="H445">
        <v>0.34193755570895301</v>
      </c>
      <c r="I445">
        <v>114698</v>
      </c>
      <c r="J445">
        <v>6.8644906299969001E-3</v>
      </c>
      <c r="K445">
        <v>0.64380415785372902</v>
      </c>
      <c r="L445" s="130">
        <v>165902.48439999999</v>
      </c>
      <c r="M445" s="129">
        <v>31400</v>
      </c>
      <c r="N445">
        <v>46</v>
      </c>
      <c r="O445">
        <v>18.304117000000002</v>
      </c>
      <c r="P445">
        <v>2</v>
      </c>
      <c r="Q445">
        <v>16.287281</v>
      </c>
      <c r="R445">
        <v>16224.4</v>
      </c>
      <c r="S445">
        <v>1098.6509349999999</v>
      </c>
      <c r="T445">
        <v>1356.16759177313</v>
      </c>
      <c r="U445">
        <v>0.51296140479778496</v>
      </c>
      <c r="V445">
        <v>0.15228158614364601</v>
      </c>
      <c r="W445">
        <v>0</v>
      </c>
      <c r="X445">
        <v>13143.6</v>
      </c>
      <c r="Y445">
        <v>75.099999999999994</v>
      </c>
      <c r="Z445">
        <v>50579.776830892202</v>
      </c>
      <c r="AA445">
        <v>13.6582278481013</v>
      </c>
      <c r="AB445">
        <v>14.629173568575199</v>
      </c>
      <c r="AC445">
        <v>7</v>
      </c>
      <c r="AD445">
        <v>156.95013357142901</v>
      </c>
      <c r="AE445">
        <v>0.4556</v>
      </c>
      <c r="AF445">
        <v>0.11000498303524001</v>
      </c>
      <c r="AG445">
        <v>0.21698354430858099</v>
      </c>
      <c r="AH445">
        <v>0.33231886972943497</v>
      </c>
      <c r="AI445">
        <v>248.90526307156901</v>
      </c>
      <c r="AJ445">
        <v>11.9579465735391</v>
      </c>
      <c r="AK445">
        <v>1.64108951949097</v>
      </c>
      <c r="AL445">
        <v>3.0638023111241099</v>
      </c>
      <c r="AM445">
        <v>0.5</v>
      </c>
      <c r="AN445">
        <v>1.4171512633244701</v>
      </c>
      <c r="AO445">
        <v>177</v>
      </c>
      <c r="AP445">
        <v>0</v>
      </c>
      <c r="AQ445">
        <v>4.29</v>
      </c>
      <c r="AR445">
        <v>3.6148440109264199</v>
      </c>
      <c r="AS445">
        <v>-98999.639999999898</v>
      </c>
      <c r="AT445">
        <v>0.51993564068443399</v>
      </c>
      <c r="AU445">
        <v>17824968.27</v>
      </c>
    </row>
    <row r="446" spans="1:47" ht="15" x14ac:dyDescent="0.25">
      <c r="A446" t="s">
        <v>1390</v>
      </c>
      <c r="B446" t="s">
        <v>276</v>
      </c>
      <c r="C446" t="s">
        <v>209</v>
      </c>
      <c r="D446" t="s">
        <v>965</v>
      </c>
      <c r="E446">
        <v>68.700999999999993</v>
      </c>
      <c r="F446">
        <v>-4.9400000000000004</v>
      </c>
      <c r="G446" s="129">
        <v>184514</v>
      </c>
      <c r="H446">
        <v>3.0128532500699801E-2</v>
      </c>
      <c r="I446">
        <v>209333</v>
      </c>
      <c r="J446">
        <v>0</v>
      </c>
      <c r="K446">
        <v>0.84345850070482098</v>
      </c>
      <c r="L446" s="130">
        <v>146586.27600000001</v>
      </c>
      <c r="M446" s="129">
        <v>34141.5</v>
      </c>
      <c r="N446">
        <v>58</v>
      </c>
      <c r="O446">
        <v>89.266623999999993</v>
      </c>
      <c r="P446">
        <v>32.625714000000002</v>
      </c>
      <c r="Q446">
        <v>-168.22098600000001</v>
      </c>
      <c r="R446">
        <v>17185.099999999999</v>
      </c>
      <c r="S446">
        <v>1965.4139419999999</v>
      </c>
      <c r="T446">
        <v>2997.2363502405401</v>
      </c>
      <c r="U446">
        <v>1</v>
      </c>
      <c r="V446">
        <v>0.22883572533444499</v>
      </c>
      <c r="W446">
        <v>8.8958710561543395E-3</v>
      </c>
      <c r="X446">
        <v>11269</v>
      </c>
      <c r="Y446">
        <v>176</v>
      </c>
      <c r="Z446">
        <v>65032.2045454545</v>
      </c>
      <c r="AA446">
        <v>13.4806629834254</v>
      </c>
      <c r="AB446">
        <v>11.1671246704545</v>
      </c>
      <c r="AC446">
        <v>18</v>
      </c>
      <c r="AD446">
        <v>109.18966344444399</v>
      </c>
      <c r="AE446">
        <v>0.37959999999999999</v>
      </c>
      <c r="AF446">
        <v>0.116449115711771</v>
      </c>
      <c r="AG446">
        <v>0.18116087755242699</v>
      </c>
      <c r="AH446">
        <v>0.30104378548767702</v>
      </c>
      <c r="AI446">
        <v>231.93740018762901</v>
      </c>
      <c r="AJ446">
        <v>12.890180540656701</v>
      </c>
      <c r="AK446">
        <v>1.04613340265393</v>
      </c>
      <c r="AL446">
        <v>3.9642777605938799</v>
      </c>
      <c r="AM446">
        <v>4.4000000000000004</v>
      </c>
      <c r="AN446">
        <v>1.24774414079982</v>
      </c>
      <c r="AO446">
        <v>26</v>
      </c>
      <c r="AP446">
        <v>1.19760479041916E-2</v>
      </c>
      <c r="AQ446">
        <v>46.92</v>
      </c>
      <c r="AR446">
        <v>3.3543591623292501</v>
      </c>
      <c r="AS446">
        <v>-27884.53</v>
      </c>
      <c r="AT446">
        <v>0.62158520203588896</v>
      </c>
      <c r="AU446">
        <v>33775804.299999997</v>
      </c>
    </row>
    <row r="447" spans="1:47" ht="15" x14ac:dyDescent="0.25">
      <c r="A447" t="s">
        <v>1391</v>
      </c>
      <c r="B447" t="s">
        <v>277</v>
      </c>
      <c r="C447" t="s">
        <v>144</v>
      </c>
      <c r="D447" t="s">
        <v>965</v>
      </c>
      <c r="E447">
        <v>77.537000000000006</v>
      </c>
      <c r="F447">
        <v>-4.6399999999999997</v>
      </c>
      <c r="G447" s="129">
        <v>2245333</v>
      </c>
      <c r="H447">
        <v>0.50577141635260503</v>
      </c>
      <c r="I447">
        <v>2245333</v>
      </c>
      <c r="J447">
        <v>8.2948707668457494E-3</v>
      </c>
      <c r="K447">
        <v>0.60527458370085296</v>
      </c>
      <c r="L447" s="130">
        <v>153287.1121</v>
      </c>
      <c r="M447" s="129">
        <v>38492.5</v>
      </c>
      <c r="N447">
        <v>21</v>
      </c>
      <c r="O447">
        <v>96.580990999999997</v>
      </c>
      <c r="P447">
        <v>0</v>
      </c>
      <c r="Q447">
        <v>276.06894599999998</v>
      </c>
      <c r="R447">
        <v>12413.7</v>
      </c>
      <c r="S447">
        <v>1488.972767</v>
      </c>
      <c r="T447">
        <v>1837.4859212943099</v>
      </c>
      <c r="U447">
        <v>0.47049817265059501</v>
      </c>
      <c r="V447">
        <v>0.14145211696810001</v>
      </c>
      <c r="W447">
        <v>2.7502174591484699E-2</v>
      </c>
      <c r="X447">
        <v>10059.200000000001</v>
      </c>
      <c r="Y447">
        <v>98.68</v>
      </c>
      <c r="Z447">
        <v>67688.123226590993</v>
      </c>
      <c r="AA447">
        <v>12.317307692307701</v>
      </c>
      <c r="AB447">
        <v>15.088901165383099</v>
      </c>
      <c r="AC447">
        <v>12</v>
      </c>
      <c r="AD447">
        <v>124.08106391666701</v>
      </c>
      <c r="AE447">
        <v>0.2152</v>
      </c>
      <c r="AF447">
        <v>0.137444769791743</v>
      </c>
      <c r="AG447">
        <v>0.114474584428023</v>
      </c>
      <c r="AH447">
        <v>0.25460172760425498</v>
      </c>
      <c r="AI447">
        <v>147.721304831628</v>
      </c>
      <c r="AJ447">
        <v>7.3649746536760103</v>
      </c>
      <c r="AK447">
        <v>1.4629228971643899</v>
      </c>
      <c r="AL447">
        <v>1.1184022495715</v>
      </c>
      <c r="AM447">
        <v>0.5</v>
      </c>
      <c r="AN447">
        <v>0.64420877233943796</v>
      </c>
      <c r="AO447">
        <v>3</v>
      </c>
      <c r="AP447">
        <v>0.26126126126126098</v>
      </c>
      <c r="AQ447">
        <v>23.33</v>
      </c>
      <c r="AR447">
        <v>4.55970337664745</v>
      </c>
      <c r="AS447">
        <v>80713.3</v>
      </c>
      <c r="AT447">
        <v>0.45837343078522202</v>
      </c>
      <c r="AU447">
        <v>18483709.760000002</v>
      </c>
    </row>
    <row r="448" spans="1:47" ht="15" x14ac:dyDescent="0.25">
      <c r="A448" t="s">
        <v>1392</v>
      </c>
      <c r="B448" t="s">
        <v>727</v>
      </c>
      <c r="C448" t="s">
        <v>97</v>
      </c>
      <c r="D448" t="s">
        <v>963</v>
      </c>
      <c r="E448">
        <v>102.07</v>
      </c>
      <c r="F448">
        <v>-0.24</v>
      </c>
      <c r="G448" s="129">
        <v>-693191</v>
      </c>
      <c r="H448">
        <v>0.41775405865114901</v>
      </c>
      <c r="I448">
        <v>-512287</v>
      </c>
      <c r="J448">
        <v>5.6043315456575501E-3</v>
      </c>
      <c r="K448">
        <v>0.78111168994539004</v>
      </c>
      <c r="L448" s="130">
        <v>416689.73359999998</v>
      </c>
      <c r="M448" s="129">
        <v>71601</v>
      </c>
      <c r="N448">
        <v>90</v>
      </c>
      <c r="O448">
        <v>34.709727999999998</v>
      </c>
      <c r="P448">
        <v>3.3</v>
      </c>
      <c r="Q448">
        <v>-12.411607999999999</v>
      </c>
      <c r="R448">
        <v>15172.1</v>
      </c>
      <c r="S448">
        <v>2817.418048</v>
      </c>
      <c r="T448">
        <v>3217.3077030179202</v>
      </c>
      <c r="U448">
        <v>4.9856337471719102E-2</v>
      </c>
      <c r="V448">
        <v>9.2534540333859605E-2</v>
      </c>
      <c r="W448">
        <v>7.0510526523041598E-3</v>
      </c>
      <c r="X448">
        <v>13286.3</v>
      </c>
      <c r="Y448">
        <v>166</v>
      </c>
      <c r="Z448">
        <v>85827.506024096394</v>
      </c>
      <c r="AA448">
        <v>9.9880239520958103</v>
      </c>
      <c r="AB448">
        <v>16.972397879518098</v>
      </c>
      <c r="AC448">
        <v>14.53</v>
      </c>
      <c r="AD448">
        <v>193.903513282863</v>
      </c>
      <c r="AE448">
        <v>0.25309999999999999</v>
      </c>
      <c r="AF448">
        <v>0.111042438451915</v>
      </c>
      <c r="AG448">
        <v>0.162910171852237</v>
      </c>
      <c r="AH448">
        <v>0.27463522586766298</v>
      </c>
      <c r="AI448">
        <v>164.483577553912</v>
      </c>
      <c r="AJ448">
        <v>10.073351696844499</v>
      </c>
      <c r="AK448">
        <v>1.1424200993053799</v>
      </c>
      <c r="AL448">
        <v>4.8044502491266003</v>
      </c>
      <c r="AM448">
        <v>1.75</v>
      </c>
      <c r="AN448">
        <v>1.0102352353289901</v>
      </c>
      <c r="AO448">
        <v>50</v>
      </c>
      <c r="AP448">
        <v>8.6434573829531805E-2</v>
      </c>
      <c r="AQ448">
        <v>30.14</v>
      </c>
      <c r="AR448">
        <v>7.0594036229205201</v>
      </c>
      <c r="AS448">
        <v>49772.52</v>
      </c>
      <c r="AT448">
        <v>0.37863469462030702</v>
      </c>
      <c r="AU448">
        <v>42746267.090000004</v>
      </c>
    </row>
    <row r="449" spans="1:47" ht="15" x14ac:dyDescent="0.25">
      <c r="A449" t="s">
        <v>1393</v>
      </c>
      <c r="B449" t="s">
        <v>491</v>
      </c>
      <c r="C449" t="s">
        <v>121</v>
      </c>
      <c r="D449" t="s">
        <v>965</v>
      </c>
      <c r="E449">
        <v>72.322000000000003</v>
      </c>
      <c r="F449">
        <v>-8.7899999999999991</v>
      </c>
      <c r="G449" s="129">
        <v>-2821306</v>
      </c>
      <c r="H449">
        <v>0.54573265717231101</v>
      </c>
      <c r="I449">
        <v>-2635271</v>
      </c>
      <c r="J449">
        <v>1.2280932360510401E-2</v>
      </c>
      <c r="K449">
        <v>0.72204237260320803</v>
      </c>
      <c r="L449" s="130">
        <v>124035.31660000001</v>
      </c>
      <c r="M449" s="129">
        <v>39089</v>
      </c>
      <c r="N449">
        <v>136</v>
      </c>
      <c r="O449">
        <v>347.53975400000002</v>
      </c>
      <c r="P449">
        <v>66.463414999999998</v>
      </c>
      <c r="Q449">
        <v>344.247502</v>
      </c>
      <c r="R449">
        <v>13608.1</v>
      </c>
      <c r="S449">
        <v>7147.2992750000003</v>
      </c>
      <c r="T449">
        <v>9511.9506742145095</v>
      </c>
      <c r="U449">
        <v>0.62109223920807499</v>
      </c>
      <c r="V449">
        <v>0.143337766418071</v>
      </c>
      <c r="W449">
        <v>0.158453031197578</v>
      </c>
      <c r="X449">
        <v>10225.1</v>
      </c>
      <c r="Y449">
        <v>426.08</v>
      </c>
      <c r="Z449">
        <v>70762.981482350704</v>
      </c>
      <c r="AA449">
        <v>10.4251626898048</v>
      </c>
      <c r="AB449">
        <v>16.774547678839699</v>
      </c>
      <c r="AC449">
        <v>55</v>
      </c>
      <c r="AD449">
        <v>129.950895909091</v>
      </c>
      <c r="AE449">
        <v>0.39229999999999998</v>
      </c>
      <c r="AF449">
        <v>0.11409952720358101</v>
      </c>
      <c r="AG449">
        <v>0.18216159146427399</v>
      </c>
      <c r="AH449">
        <v>0.30016160053236701</v>
      </c>
      <c r="AI449">
        <v>0</v>
      </c>
      <c r="AJ449" t="s">
        <v>943</v>
      </c>
      <c r="AK449" t="s">
        <v>943</v>
      </c>
      <c r="AL449" t="s">
        <v>943</v>
      </c>
      <c r="AM449">
        <v>0.5</v>
      </c>
      <c r="AN449">
        <v>0.78647766488356297</v>
      </c>
      <c r="AO449">
        <v>11</v>
      </c>
      <c r="AP449">
        <v>1.1608222490931099E-2</v>
      </c>
      <c r="AQ449">
        <v>367.64</v>
      </c>
      <c r="AR449">
        <v>3.6042702276897698</v>
      </c>
      <c r="AS449">
        <v>111984.31</v>
      </c>
      <c r="AT449">
        <v>0.55008345947723203</v>
      </c>
      <c r="AU449">
        <v>97261069.489999995</v>
      </c>
    </row>
    <row r="450" spans="1:47" ht="15" x14ac:dyDescent="0.25">
      <c r="A450" t="s">
        <v>1394</v>
      </c>
      <c r="B450" t="s">
        <v>461</v>
      </c>
      <c r="C450" t="s">
        <v>108</v>
      </c>
      <c r="D450" t="s">
        <v>975</v>
      </c>
      <c r="E450">
        <v>61.274000000000001</v>
      </c>
      <c r="F450">
        <v>3.54</v>
      </c>
      <c r="G450" s="129">
        <v>-1118524</v>
      </c>
      <c r="H450">
        <v>0.23346309890650399</v>
      </c>
      <c r="I450">
        <v>-1118524</v>
      </c>
      <c r="J450">
        <v>1.52353525156807E-2</v>
      </c>
      <c r="K450">
        <v>0.639482613507946</v>
      </c>
      <c r="L450" s="130">
        <v>258347.9056</v>
      </c>
      <c r="M450" s="129">
        <v>38148.5</v>
      </c>
      <c r="N450">
        <v>5</v>
      </c>
      <c r="O450">
        <v>103.84123700000001</v>
      </c>
      <c r="P450">
        <v>99.4</v>
      </c>
      <c r="Q450">
        <v>-13.042033999999999</v>
      </c>
      <c r="R450">
        <v>19804</v>
      </c>
      <c r="S450">
        <v>781.45828400000005</v>
      </c>
      <c r="T450">
        <v>1052.5712913559501</v>
      </c>
      <c r="U450">
        <v>0.68043871552329704</v>
      </c>
      <c r="V450">
        <v>0.159058999750779</v>
      </c>
      <c r="W450">
        <v>2.12790782828274E-2</v>
      </c>
      <c r="X450">
        <v>14703.1</v>
      </c>
      <c r="Y450">
        <v>51.12</v>
      </c>
      <c r="Z450">
        <v>75555.992175273903</v>
      </c>
      <c r="AA450">
        <v>14.466666666666701</v>
      </c>
      <c r="AB450">
        <v>15.2867426447574</v>
      </c>
      <c r="AC450">
        <v>9.33</v>
      </c>
      <c r="AD450">
        <v>83.757586709539098</v>
      </c>
      <c r="AE450">
        <v>0.55679999999999996</v>
      </c>
      <c r="AF450">
        <v>0.14064262010370199</v>
      </c>
      <c r="AG450">
        <v>0.12587087965281199</v>
      </c>
      <c r="AH450">
        <v>0.27107693081851703</v>
      </c>
      <c r="AI450">
        <v>182.39489287952799</v>
      </c>
      <c r="AJ450">
        <v>11.527197510769399</v>
      </c>
      <c r="AK450">
        <v>1.39303401293726</v>
      </c>
      <c r="AL450">
        <v>4.6909870627359096</v>
      </c>
      <c r="AM450">
        <v>4.91</v>
      </c>
      <c r="AN450">
        <v>0.72955618899142605</v>
      </c>
      <c r="AO450">
        <v>4</v>
      </c>
      <c r="AP450">
        <v>0.20792079207920799</v>
      </c>
      <c r="AQ450">
        <v>93</v>
      </c>
      <c r="AR450">
        <v>2.9832864218810702</v>
      </c>
      <c r="AS450">
        <v>112586.41</v>
      </c>
      <c r="AT450">
        <v>0.44979297249914901</v>
      </c>
      <c r="AU450">
        <v>15476033.210000001</v>
      </c>
    </row>
    <row r="451" spans="1:47" ht="15" x14ac:dyDescent="0.25">
      <c r="A451" t="s">
        <v>1395</v>
      </c>
      <c r="B451" t="s">
        <v>596</v>
      </c>
      <c r="C451" t="s">
        <v>232</v>
      </c>
      <c r="D451" t="s">
        <v>963</v>
      </c>
      <c r="E451">
        <v>77.546999999999997</v>
      </c>
      <c r="F451">
        <v>1.9</v>
      </c>
      <c r="G451" s="129">
        <v>1428260</v>
      </c>
      <c r="H451">
        <v>0.38395109801718103</v>
      </c>
      <c r="I451">
        <v>1496146</v>
      </c>
      <c r="J451">
        <v>0</v>
      </c>
      <c r="K451">
        <v>0.64179350786420197</v>
      </c>
      <c r="L451" s="130">
        <v>234438.13430000001</v>
      </c>
      <c r="M451" s="129">
        <v>42954</v>
      </c>
      <c r="N451">
        <v>25</v>
      </c>
      <c r="O451">
        <v>38.552807000000001</v>
      </c>
      <c r="P451">
        <v>3</v>
      </c>
      <c r="Q451">
        <v>-9.61606099999997</v>
      </c>
      <c r="R451">
        <v>14934.2</v>
      </c>
      <c r="S451">
        <v>619.01190199999996</v>
      </c>
      <c r="T451">
        <v>737.46553027138395</v>
      </c>
      <c r="U451">
        <v>0.50334128793536503</v>
      </c>
      <c r="V451">
        <v>0.14068763737599299</v>
      </c>
      <c r="W451">
        <v>0</v>
      </c>
      <c r="X451">
        <v>12535.5</v>
      </c>
      <c r="Y451">
        <v>50</v>
      </c>
      <c r="Z451">
        <v>52774.26</v>
      </c>
      <c r="AA451">
        <v>12.882352941176499</v>
      </c>
      <c r="AB451">
        <v>12.38023804</v>
      </c>
      <c r="AC451">
        <v>7</v>
      </c>
      <c r="AD451">
        <v>88.430271714285695</v>
      </c>
      <c r="AE451">
        <v>0.2278</v>
      </c>
      <c r="AF451">
        <v>0.123690804305326</v>
      </c>
      <c r="AG451">
        <v>0.17364998655493899</v>
      </c>
      <c r="AH451">
        <v>0.29921901494945402</v>
      </c>
      <c r="AI451">
        <v>212.294787184884</v>
      </c>
      <c r="AJ451">
        <v>7.5799799867592998</v>
      </c>
      <c r="AK451">
        <v>1.5235205040597199</v>
      </c>
      <c r="AL451">
        <v>3.0063789731609498</v>
      </c>
      <c r="AM451">
        <v>0</v>
      </c>
      <c r="AN451">
        <v>1.6653834274147701</v>
      </c>
      <c r="AO451">
        <v>122</v>
      </c>
      <c r="AP451">
        <v>4.6052631578947401E-2</v>
      </c>
      <c r="AQ451">
        <v>3.7</v>
      </c>
      <c r="AR451">
        <v>3.6608657389676198</v>
      </c>
      <c r="AS451">
        <v>-10092.959999999999</v>
      </c>
      <c r="AT451">
        <v>0.57479598438408597</v>
      </c>
      <c r="AU451">
        <v>9244465.5299999993</v>
      </c>
    </row>
    <row r="452" spans="1:47" ht="15" x14ac:dyDescent="0.25">
      <c r="A452" t="s">
        <v>1396</v>
      </c>
      <c r="B452" t="s">
        <v>525</v>
      </c>
      <c r="C452" t="s">
        <v>211</v>
      </c>
      <c r="D452" t="s">
        <v>967</v>
      </c>
      <c r="E452">
        <v>80.796999999999997</v>
      </c>
      <c r="F452">
        <v>-4.3600000000000003</v>
      </c>
      <c r="G452" s="129">
        <v>902643</v>
      </c>
      <c r="H452">
        <v>1.11008717516878</v>
      </c>
      <c r="I452">
        <v>1365078</v>
      </c>
      <c r="J452">
        <v>0</v>
      </c>
      <c r="K452">
        <v>0.56344170454639797</v>
      </c>
      <c r="L452" s="130">
        <v>192818.4515</v>
      </c>
      <c r="M452" s="129">
        <v>39648.5</v>
      </c>
      <c r="N452">
        <v>26</v>
      </c>
      <c r="O452">
        <v>6.5531110000000004</v>
      </c>
      <c r="P452">
        <v>0</v>
      </c>
      <c r="Q452">
        <v>50.839438999999999</v>
      </c>
      <c r="R452">
        <v>15390.4</v>
      </c>
      <c r="S452">
        <v>493.82583099999999</v>
      </c>
      <c r="T452">
        <v>591.76514783010396</v>
      </c>
      <c r="U452">
        <v>0.43908067457896899</v>
      </c>
      <c r="V452">
        <v>0.12336499060131199</v>
      </c>
      <c r="W452">
        <v>0</v>
      </c>
      <c r="X452">
        <v>12843.2</v>
      </c>
      <c r="Y452">
        <v>35.090000000000003</v>
      </c>
      <c r="Z452">
        <v>52289.396979196303</v>
      </c>
      <c r="AA452">
        <v>9.9749999999999996</v>
      </c>
      <c r="AB452">
        <v>14.073121430606999</v>
      </c>
      <c r="AC452">
        <v>9.4</v>
      </c>
      <c r="AD452">
        <v>52.534662872340398</v>
      </c>
      <c r="AE452">
        <v>0.25309999999999999</v>
      </c>
      <c r="AF452">
        <v>0.11259603501187999</v>
      </c>
      <c r="AG452">
        <v>0.16645090929853601</v>
      </c>
      <c r="AH452">
        <v>0.28200722191996302</v>
      </c>
      <c r="AI452">
        <v>184.07299556592</v>
      </c>
      <c r="AJ452">
        <v>15.030592409240899</v>
      </c>
      <c r="AK452">
        <v>1.6179531353135299</v>
      </c>
      <c r="AL452">
        <v>4.0277678767876797</v>
      </c>
      <c r="AM452">
        <v>0.5</v>
      </c>
      <c r="AN452">
        <v>1.3524933428561201</v>
      </c>
      <c r="AO452">
        <v>98</v>
      </c>
      <c r="AP452">
        <v>4.5045045045045001E-3</v>
      </c>
      <c r="AQ452">
        <v>2.19</v>
      </c>
      <c r="AR452">
        <v>5.0883361940890497</v>
      </c>
      <c r="AS452">
        <v>1147.1599999999701</v>
      </c>
      <c r="AT452">
        <v>0.55857525381026296</v>
      </c>
      <c r="AU452">
        <v>7600182.0700000003</v>
      </c>
    </row>
    <row r="453" spans="1:47" ht="15" x14ac:dyDescent="0.25">
      <c r="A453" t="s">
        <v>1397</v>
      </c>
      <c r="B453" t="s">
        <v>452</v>
      </c>
      <c r="C453" t="s">
        <v>154</v>
      </c>
      <c r="D453" t="s">
        <v>970</v>
      </c>
      <c r="E453">
        <v>87.171999999999997</v>
      </c>
      <c r="F453">
        <v>6.96</v>
      </c>
      <c r="G453" s="129">
        <v>85098</v>
      </c>
      <c r="H453">
        <v>0.67374126809248602</v>
      </c>
      <c r="I453">
        <v>-38557</v>
      </c>
      <c r="J453">
        <v>9.1248679736021607E-3</v>
      </c>
      <c r="K453">
        <v>0.62030440884637805</v>
      </c>
      <c r="L453" s="130">
        <v>161619.20550000001</v>
      </c>
      <c r="M453" s="129">
        <v>36504</v>
      </c>
      <c r="N453">
        <v>50</v>
      </c>
      <c r="O453">
        <v>27.195381999999999</v>
      </c>
      <c r="P453">
        <v>14.569217</v>
      </c>
      <c r="Q453">
        <v>29.054635999999999</v>
      </c>
      <c r="R453">
        <v>12290.8</v>
      </c>
      <c r="S453">
        <v>1236.0980119999999</v>
      </c>
      <c r="T453">
        <v>1520.0553463670001</v>
      </c>
      <c r="U453">
        <v>0.51305378606174801</v>
      </c>
      <c r="V453">
        <v>0.142879190230427</v>
      </c>
      <c r="W453">
        <v>0</v>
      </c>
      <c r="X453">
        <v>9994.7999999999993</v>
      </c>
      <c r="Y453">
        <v>70.89</v>
      </c>
      <c r="Z453">
        <v>72319.988714910403</v>
      </c>
      <c r="AA453">
        <v>16.039473684210499</v>
      </c>
      <c r="AB453">
        <v>17.43684598674</v>
      </c>
      <c r="AC453">
        <v>12</v>
      </c>
      <c r="AD453">
        <v>103.00816766666701</v>
      </c>
      <c r="AE453">
        <v>0.2278</v>
      </c>
      <c r="AF453">
        <v>0.114911747643879</v>
      </c>
      <c r="AG453">
        <v>0.172091887363089</v>
      </c>
      <c r="AH453">
        <v>0.289278199941436</v>
      </c>
      <c r="AI453">
        <v>159.526184886381</v>
      </c>
      <c r="AJ453">
        <v>9.7535997261524408</v>
      </c>
      <c r="AK453">
        <v>1.9912932704498201</v>
      </c>
      <c r="AL453">
        <v>3.9767461331710501</v>
      </c>
      <c r="AM453">
        <v>0.5</v>
      </c>
      <c r="AN453">
        <v>1.47097949616145</v>
      </c>
      <c r="AO453">
        <v>153</v>
      </c>
      <c r="AP453">
        <v>2.3121387283237E-2</v>
      </c>
      <c r="AQ453">
        <v>3.39</v>
      </c>
      <c r="AR453">
        <v>3.5255604002404999</v>
      </c>
      <c r="AS453">
        <v>22278.6699999999</v>
      </c>
      <c r="AT453">
        <v>0.603013131723517</v>
      </c>
      <c r="AU453">
        <v>15192645.199999999</v>
      </c>
    </row>
    <row r="454" spans="1:47" ht="15" x14ac:dyDescent="0.25">
      <c r="A454" t="s">
        <v>1398</v>
      </c>
      <c r="B454" t="s">
        <v>420</v>
      </c>
      <c r="C454" t="s">
        <v>359</v>
      </c>
      <c r="D454" t="s">
        <v>967</v>
      </c>
      <c r="E454">
        <v>75.599000000000004</v>
      </c>
      <c r="F454">
        <v>-8.8699999999999992</v>
      </c>
      <c r="G454" s="129">
        <v>-1219836</v>
      </c>
      <c r="H454">
        <v>0.28843019045784302</v>
      </c>
      <c r="I454">
        <v>-1220414</v>
      </c>
      <c r="J454">
        <v>4.2344139218985898E-3</v>
      </c>
      <c r="K454">
        <v>0.76162894906328804</v>
      </c>
      <c r="L454" s="130">
        <v>147817.011</v>
      </c>
      <c r="M454" s="129">
        <v>32526</v>
      </c>
      <c r="N454">
        <v>18</v>
      </c>
      <c r="O454">
        <v>17.099007</v>
      </c>
      <c r="P454">
        <v>2</v>
      </c>
      <c r="Q454">
        <v>-64.351061999999999</v>
      </c>
      <c r="R454">
        <v>18323.099999999999</v>
      </c>
      <c r="S454">
        <v>673.83403799999996</v>
      </c>
      <c r="T454">
        <v>860.95980972081497</v>
      </c>
      <c r="U454">
        <v>0.66075597534596497</v>
      </c>
      <c r="V454">
        <v>0.185507930663485</v>
      </c>
      <c r="W454">
        <v>0</v>
      </c>
      <c r="X454">
        <v>14340.6</v>
      </c>
      <c r="Y454">
        <v>64.760000000000005</v>
      </c>
      <c r="Z454">
        <v>60460.564237183396</v>
      </c>
      <c r="AA454">
        <v>14.9253731343284</v>
      </c>
      <c r="AB454">
        <v>10.4050963248919</v>
      </c>
      <c r="AC454">
        <v>9</v>
      </c>
      <c r="AD454">
        <v>74.870448666666704</v>
      </c>
      <c r="AE454">
        <v>0.36699999999999999</v>
      </c>
      <c r="AF454">
        <v>0.116357514536263</v>
      </c>
      <c r="AG454">
        <v>0.10961216528391</v>
      </c>
      <c r="AH454">
        <v>0.22939049297695299</v>
      </c>
      <c r="AI454">
        <v>420.62285966028901</v>
      </c>
      <c r="AJ454">
        <v>5.6208479695162801</v>
      </c>
      <c r="AK454">
        <v>1.2888728081007701</v>
      </c>
      <c r="AL454">
        <v>1.99328987757118</v>
      </c>
      <c r="AM454">
        <v>3.1</v>
      </c>
      <c r="AN454">
        <v>1.6562308391624001</v>
      </c>
      <c r="AO454">
        <v>99</v>
      </c>
      <c r="AP454">
        <v>1.7786561264822101E-2</v>
      </c>
      <c r="AQ454">
        <v>5</v>
      </c>
      <c r="AR454">
        <v>3.1676398881761401</v>
      </c>
      <c r="AS454">
        <v>23597.75</v>
      </c>
      <c r="AT454">
        <v>0.826209046117937</v>
      </c>
      <c r="AU454">
        <v>12346704.01</v>
      </c>
    </row>
    <row r="455" spans="1:47" ht="15" x14ac:dyDescent="0.25">
      <c r="A455" t="s">
        <v>1399</v>
      </c>
      <c r="B455" t="s">
        <v>385</v>
      </c>
      <c r="C455" t="s">
        <v>266</v>
      </c>
      <c r="D455" t="s">
        <v>970</v>
      </c>
      <c r="E455">
        <v>91.210999999999999</v>
      </c>
      <c r="F455">
        <v>5.35</v>
      </c>
      <c r="G455" s="129">
        <v>529090</v>
      </c>
      <c r="H455">
        <v>0.67408324669810704</v>
      </c>
      <c r="I455">
        <v>646779</v>
      </c>
      <c r="J455">
        <v>0</v>
      </c>
      <c r="K455">
        <v>0.77376989136871299</v>
      </c>
      <c r="L455" s="130">
        <v>131687.46530000001</v>
      </c>
      <c r="M455" s="129">
        <v>36701</v>
      </c>
      <c r="N455">
        <v>43</v>
      </c>
      <c r="O455">
        <v>47.317456999999997</v>
      </c>
      <c r="P455">
        <v>2</v>
      </c>
      <c r="Q455">
        <v>-43.218998999999997</v>
      </c>
      <c r="R455">
        <v>16091.1</v>
      </c>
      <c r="S455">
        <v>831.48480300000006</v>
      </c>
      <c r="T455">
        <v>985.08192268047605</v>
      </c>
      <c r="U455">
        <v>0.42018382986609998</v>
      </c>
      <c r="V455">
        <v>0.140706604110959</v>
      </c>
      <c r="W455">
        <v>3.1527575615834802E-3</v>
      </c>
      <c r="X455">
        <v>13582.1</v>
      </c>
      <c r="Y455">
        <v>68.510000000000005</v>
      </c>
      <c r="Z455">
        <v>53797.781345788899</v>
      </c>
      <c r="AA455">
        <v>12.012987012987001</v>
      </c>
      <c r="AB455">
        <v>12.136692497445599</v>
      </c>
      <c r="AC455">
        <v>11.13</v>
      </c>
      <c r="AD455">
        <v>74.7066309973046</v>
      </c>
      <c r="AE455">
        <v>0.27839999999999998</v>
      </c>
      <c r="AF455">
        <v>0.11425602293723799</v>
      </c>
      <c r="AG455">
        <v>0.201128080402902</v>
      </c>
      <c r="AH455">
        <v>0.317853039779392</v>
      </c>
      <c r="AI455">
        <v>235.145608548182</v>
      </c>
      <c r="AJ455">
        <v>10.6275821399345</v>
      </c>
      <c r="AK455">
        <v>1.34118698854337</v>
      </c>
      <c r="AL455">
        <v>2.9053688625204601</v>
      </c>
      <c r="AM455">
        <v>4</v>
      </c>
      <c r="AN455">
        <v>0.74154670647671905</v>
      </c>
      <c r="AO455">
        <v>9</v>
      </c>
      <c r="AP455">
        <v>3.3834586466165398E-2</v>
      </c>
      <c r="AQ455">
        <v>27.11</v>
      </c>
      <c r="AR455">
        <v>3.7229864409531901</v>
      </c>
      <c r="AS455">
        <v>43332.42</v>
      </c>
      <c r="AT455">
        <v>0.67271223476588304</v>
      </c>
      <c r="AU455">
        <v>13379497.710000001</v>
      </c>
    </row>
    <row r="456" spans="1:47" ht="15" x14ac:dyDescent="0.25">
      <c r="A456" t="s">
        <v>1400</v>
      </c>
      <c r="B456" t="s">
        <v>597</v>
      </c>
      <c r="C456" t="s">
        <v>232</v>
      </c>
      <c r="D456" t="s">
        <v>975</v>
      </c>
      <c r="E456">
        <v>84.742000000000004</v>
      </c>
      <c r="F456">
        <v>2.42</v>
      </c>
      <c r="G456" s="129">
        <v>1516312</v>
      </c>
      <c r="H456">
        <v>0.284446740366672</v>
      </c>
      <c r="I456">
        <v>1367444</v>
      </c>
      <c r="J456">
        <v>0</v>
      </c>
      <c r="K456">
        <v>0.72061292705431201</v>
      </c>
      <c r="L456" s="130">
        <v>187284.7401</v>
      </c>
      <c r="M456" s="129">
        <v>40727</v>
      </c>
      <c r="N456">
        <v>57</v>
      </c>
      <c r="O456">
        <v>85.421659000000005</v>
      </c>
      <c r="P456">
        <v>1</v>
      </c>
      <c r="Q456">
        <v>231.33229399999999</v>
      </c>
      <c r="R456">
        <v>11836.8</v>
      </c>
      <c r="S456">
        <v>1909.7342980000001</v>
      </c>
      <c r="T456">
        <v>2198.0119413092302</v>
      </c>
      <c r="U456">
        <v>0.36513286572392101</v>
      </c>
      <c r="V456">
        <v>9.7366367768926099E-2</v>
      </c>
      <c r="W456">
        <v>7.3109777703746302E-3</v>
      </c>
      <c r="X456">
        <v>10284.4</v>
      </c>
      <c r="Y456">
        <v>112.3</v>
      </c>
      <c r="Z456">
        <v>62739.798842386503</v>
      </c>
      <c r="AA456">
        <v>15.25</v>
      </c>
      <c r="AB456">
        <v>17.005648245770299</v>
      </c>
      <c r="AC456">
        <v>15.08</v>
      </c>
      <c r="AD456">
        <v>126.640205437666</v>
      </c>
      <c r="AE456">
        <v>0.37959999999999999</v>
      </c>
      <c r="AF456">
        <v>0.10951429276305299</v>
      </c>
      <c r="AG456">
        <v>0.19728461742607301</v>
      </c>
      <c r="AH456">
        <v>0.30973365509968398</v>
      </c>
      <c r="AI456">
        <v>143.47545639566201</v>
      </c>
      <c r="AJ456">
        <v>6.6110364233576604</v>
      </c>
      <c r="AK456">
        <v>1.6960785401459899</v>
      </c>
      <c r="AL456">
        <v>2.9688298540145999</v>
      </c>
      <c r="AM456">
        <v>0.5</v>
      </c>
      <c r="AN456">
        <v>1.6510692101830799</v>
      </c>
      <c r="AO456">
        <v>121</v>
      </c>
      <c r="AP456">
        <v>3.1042128603104201E-2</v>
      </c>
      <c r="AQ456">
        <v>11.07</v>
      </c>
      <c r="AR456">
        <v>4.3027154850026701</v>
      </c>
      <c r="AS456">
        <v>55991.090000000098</v>
      </c>
      <c r="AT456">
        <v>0.57679926180669805</v>
      </c>
      <c r="AU456">
        <v>22605140.329999998</v>
      </c>
    </row>
    <row r="457" spans="1:47" ht="15" x14ac:dyDescent="0.25">
      <c r="A457" t="s">
        <v>1401</v>
      </c>
      <c r="B457" t="s">
        <v>453</v>
      </c>
      <c r="C457" t="s">
        <v>154</v>
      </c>
      <c r="D457" t="s">
        <v>965</v>
      </c>
      <c r="E457">
        <v>82.677999999999997</v>
      </c>
      <c r="F457">
        <v>-6.7</v>
      </c>
      <c r="G457" s="129">
        <v>-830185</v>
      </c>
      <c r="H457">
        <v>0.36510183701926802</v>
      </c>
      <c r="I457">
        <v>-830185</v>
      </c>
      <c r="J457">
        <v>0</v>
      </c>
      <c r="K457">
        <v>0.80733111533393798</v>
      </c>
      <c r="L457" s="130">
        <v>242611.65830000001</v>
      </c>
      <c r="M457" s="129">
        <v>37071</v>
      </c>
      <c r="N457">
        <v>200</v>
      </c>
      <c r="O457">
        <v>64.489965999999995</v>
      </c>
      <c r="P457">
        <v>3</v>
      </c>
      <c r="Q457">
        <v>-40.644547000000003</v>
      </c>
      <c r="R457">
        <v>14459.1</v>
      </c>
      <c r="S457">
        <v>1607.558984</v>
      </c>
      <c r="T457">
        <v>1950.2413077465301</v>
      </c>
      <c r="U457">
        <v>0.503253702695863</v>
      </c>
      <c r="V457">
        <v>0.13969577989680801</v>
      </c>
      <c r="W457">
        <v>0</v>
      </c>
      <c r="X457">
        <v>11918.4</v>
      </c>
      <c r="Y457">
        <v>112.12</v>
      </c>
      <c r="Z457">
        <v>60185.604709240099</v>
      </c>
      <c r="AA457">
        <v>15.163793103448301</v>
      </c>
      <c r="AB457">
        <v>14.3378432393864</v>
      </c>
      <c r="AC457">
        <v>13.25</v>
      </c>
      <c r="AD457">
        <v>121.32520633962299</v>
      </c>
      <c r="AE457">
        <v>0.27839999999999998</v>
      </c>
      <c r="AF457">
        <v>0.11025224176594101</v>
      </c>
      <c r="AG457">
        <v>0.21660039409374299</v>
      </c>
      <c r="AH457">
        <v>0.329301714386035</v>
      </c>
      <c r="AI457">
        <v>204.96604061154599</v>
      </c>
      <c r="AJ457">
        <v>11.3062953307334</v>
      </c>
      <c r="AK457">
        <v>1.2933089728220499</v>
      </c>
      <c r="AL457">
        <v>3.3464006737583301</v>
      </c>
      <c r="AM457">
        <v>1.8</v>
      </c>
      <c r="AN457">
        <v>1.62477647121576</v>
      </c>
      <c r="AO457">
        <v>376</v>
      </c>
      <c r="AP457">
        <v>1.7017017017017001E-2</v>
      </c>
      <c r="AQ457">
        <v>2.61</v>
      </c>
      <c r="AR457">
        <v>3.8775799426325301</v>
      </c>
      <c r="AS457">
        <v>60215.039999999899</v>
      </c>
      <c r="AT457">
        <v>0.56222232873015099</v>
      </c>
      <c r="AU457">
        <v>23243830.18</v>
      </c>
    </row>
    <row r="458" spans="1:47" ht="15" x14ac:dyDescent="0.25">
      <c r="A458" t="s">
        <v>1402</v>
      </c>
      <c r="B458" t="s">
        <v>526</v>
      </c>
      <c r="C458" t="s">
        <v>178</v>
      </c>
      <c r="D458" t="s">
        <v>967</v>
      </c>
      <c r="E458">
        <v>80.483999999999995</v>
      </c>
      <c r="F458">
        <v>-7.74</v>
      </c>
      <c r="G458" s="129">
        <v>1114614</v>
      </c>
      <c r="H458">
        <v>0.46398013712110298</v>
      </c>
      <c r="I458">
        <v>920462</v>
      </c>
      <c r="J458">
        <v>0</v>
      </c>
      <c r="K458">
        <v>0.63415638697080301</v>
      </c>
      <c r="L458" s="130">
        <v>153375.84669999999</v>
      </c>
      <c r="M458" s="129">
        <v>38969</v>
      </c>
      <c r="N458">
        <v>56</v>
      </c>
      <c r="O458">
        <v>27.547720000000002</v>
      </c>
      <c r="P458">
        <v>0</v>
      </c>
      <c r="Q458">
        <v>14.358867</v>
      </c>
      <c r="R458">
        <v>13381</v>
      </c>
      <c r="S458">
        <v>954.711499</v>
      </c>
      <c r="T458">
        <v>1154.1600991796799</v>
      </c>
      <c r="U458">
        <v>0.37246777730494302</v>
      </c>
      <c r="V458">
        <v>0.15582538615678701</v>
      </c>
      <c r="W458">
        <v>3.14231053375005E-3</v>
      </c>
      <c r="X458">
        <v>11068.7</v>
      </c>
      <c r="Y458">
        <v>67.849999999999994</v>
      </c>
      <c r="Z458">
        <v>57179.7775976419</v>
      </c>
      <c r="AA458">
        <v>13.3108108108108</v>
      </c>
      <c r="AB458">
        <v>14.070913765659499</v>
      </c>
      <c r="AC458">
        <v>6.13</v>
      </c>
      <c r="AD458">
        <v>155.744127079935</v>
      </c>
      <c r="AE458">
        <v>0.27839999999999998</v>
      </c>
      <c r="AF458">
        <v>0.1155100163156</v>
      </c>
      <c r="AG458">
        <v>0.20762057676391801</v>
      </c>
      <c r="AH458">
        <v>0.32598387784919602</v>
      </c>
      <c r="AI458">
        <v>175.31369442529399</v>
      </c>
      <c r="AJ458">
        <v>8.2134082951951903</v>
      </c>
      <c r="AK458">
        <v>1.9364876265130799</v>
      </c>
      <c r="AL458">
        <v>3.7381286818741302</v>
      </c>
      <c r="AM458">
        <v>0.5</v>
      </c>
      <c r="AN458">
        <v>1.63210814475289</v>
      </c>
      <c r="AO458">
        <v>143</v>
      </c>
      <c r="AP458">
        <v>0</v>
      </c>
      <c r="AQ458">
        <v>3.34</v>
      </c>
      <c r="AR458">
        <v>5.0213688564923302</v>
      </c>
      <c r="AS458">
        <v>468.10999999998597</v>
      </c>
      <c r="AT458">
        <v>0.574280526417146</v>
      </c>
      <c r="AU458">
        <v>12775011.640000001</v>
      </c>
    </row>
    <row r="459" spans="1:47" ht="15" x14ac:dyDescent="0.25">
      <c r="A459" t="s">
        <v>1403</v>
      </c>
      <c r="B459" t="s">
        <v>552</v>
      </c>
      <c r="C459" t="s">
        <v>268</v>
      </c>
      <c r="D459" t="s">
        <v>965</v>
      </c>
      <c r="E459">
        <v>86.641999999999996</v>
      </c>
      <c r="F459">
        <v>-3.38</v>
      </c>
      <c r="G459" s="129">
        <v>2087833</v>
      </c>
      <c r="H459">
        <v>0.49736952652389999</v>
      </c>
      <c r="I459">
        <v>2004994</v>
      </c>
      <c r="J459">
        <v>1.5878536998024701E-3</v>
      </c>
      <c r="K459">
        <v>0.76843176321568896</v>
      </c>
      <c r="L459" s="130">
        <v>295403.15960000001</v>
      </c>
      <c r="M459" s="129">
        <v>49626</v>
      </c>
      <c r="N459">
        <v>0</v>
      </c>
      <c r="O459">
        <v>63.321475</v>
      </c>
      <c r="P459">
        <v>1</v>
      </c>
      <c r="Q459">
        <v>-135.99391</v>
      </c>
      <c r="R459">
        <v>12752.3</v>
      </c>
      <c r="S459">
        <v>4174.7703160000001</v>
      </c>
      <c r="T459">
        <v>4902.5516674902201</v>
      </c>
      <c r="U459">
        <v>0.22237393023563901</v>
      </c>
      <c r="V459">
        <v>0.131993916860072</v>
      </c>
      <c r="W459">
        <v>3.8639049286561998E-2</v>
      </c>
      <c r="X459">
        <v>10859.2</v>
      </c>
      <c r="Y459">
        <v>244.78</v>
      </c>
      <c r="Z459">
        <v>72289.738009641296</v>
      </c>
      <c r="AA459">
        <v>15.2084942084942</v>
      </c>
      <c r="AB459">
        <v>17.055193708636299</v>
      </c>
      <c r="AC459">
        <v>26.6</v>
      </c>
      <c r="AD459">
        <v>156.946252481203</v>
      </c>
      <c r="AE459">
        <v>0.50609999999999999</v>
      </c>
      <c r="AF459">
        <v>0.103553219831855</v>
      </c>
      <c r="AG459">
        <v>0.166223928954706</v>
      </c>
      <c r="AH459">
        <v>0.27336283634133102</v>
      </c>
      <c r="AI459">
        <v>114.322696549517</v>
      </c>
      <c r="AJ459">
        <v>11.3252925696303</v>
      </c>
      <c r="AK459">
        <v>1.47396166957557</v>
      </c>
      <c r="AL459">
        <v>5.6455048808748103</v>
      </c>
      <c r="AM459">
        <v>2.5</v>
      </c>
      <c r="AN459">
        <v>1.2915596404089</v>
      </c>
      <c r="AO459">
        <v>64</v>
      </c>
      <c r="AP459">
        <v>0.159726740403383</v>
      </c>
      <c r="AQ459">
        <v>43.78</v>
      </c>
      <c r="AR459">
        <v>4.4747776140821696</v>
      </c>
      <c r="AS459">
        <v>490734.62</v>
      </c>
      <c r="AT459">
        <v>0.38719495388881198</v>
      </c>
      <c r="AU459">
        <v>53237983.490000002</v>
      </c>
    </row>
    <row r="460" spans="1:47" ht="15" x14ac:dyDescent="0.25">
      <c r="A460" t="s">
        <v>1403</v>
      </c>
      <c r="B460" t="s">
        <v>568</v>
      </c>
      <c r="C460" t="s">
        <v>114</v>
      </c>
      <c r="D460" t="s">
        <v>963</v>
      </c>
      <c r="E460">
        <v>86.638000000000005</v>
      </c>
      <c r="F460">
        <v>-1.91</v>
      </c>
      <c r="G460" s="129">
        <v>928458</v>
      </c>
      <c r="H460">
        <v>1.1606437153646101</v>
      </c>
      <c r="I460">
        <v>637608</v>
      </c>
      <c r="J460">
        <v>0</v>
      </c>
      <c r="K460">
        <v>0.67658802678635499</v>
      </c>
      <c r="L460" s="130">
        <v>145318.77220000001</v>
      </c>
      <c r="M460" s="129">
        <v>37945</v>
      </c>
      <c r="N460">
        <v>21</v>
      </c>
      <c r="O460">
        <v>6.3299770000000004</v>
      </c>
      <c r="P460">
        <v>6</v>
      </c>
      <c r="Q460">
        <v>18.893470000000001</v>
      </c>
      <c r="R460">
        <v>17089.8</v>
      </c>
      <c r="S460">
        <v>549.42619999999999</v>
      </c>
      <c r="T460">
        <v>691.71550407969801</v>
      </c>
      <c r="U460">
        <v>0.55937026483265595</v>
      </c>
      <c r="V460">
        <v>0.195822219617485</v>
      </c>
      <c r="W460">
        <v>1.4640528609665901E-3</v>
      </c>
      <c r="X460">
        <v>13574.3</v>
      </c>
      <c r="Y460">
        <v>46.94</v>
      </c>
      <c r="Z460">
        <v>60556.682573498103</v>
      </c>
      <c r="AA460">
        <v>14.431372549019599</v>
      </c>
      <c r="AB460">
        <v>11.7048615253515</v>
      </c>
      <c r="AC460">
        <v>8</v>
      </c>
      <c r="AD460">
        <v>68.678274999999999</v>
      </c>
      <c r="AE460">
        <v>0.46820000000000001</v>
      </c>
      <c r="AF460">
        <v>0.12812776394772499</v>
      </c>
      <c r="AG460">
        <v>0.14784969216677299</v>
      </c>
      <c r="AH460">
        <v>0.28071239320233898</v>
      </c>
      <c r="AI460">
        <v>230.194701308383</v>
      </c>
      <c r="AJ460">
        <v>9.5285303024313102</v>
      </c>
      <c r="AK460">
        <v>1.25204071950978</v>
      </c>
      <c r="AL460">
        <v>2.6986909665941901</v>
      </c>
      <c r="AM460">
        <v>3</v>
      </c>
      <c r="AN460">
        <v>0.99369140075233398</v>
      </c>
      <c r="AO460">
        <v>62</v>
      </c>
      <c r="AP460">
        <v>2.76497695852535E-2</v>
      </c>
      <c r="AQ460">
        <v>3.26</v>
      </c>
      <c r="AR460">
        <v>4.2992982935686701</v>
      </c>
      <c r="AS460">
        <v>30622.59</v>
      </c>
      <c r="AT460">
        <v>0.56846174750635803</v>
      </c>
      <c r="AU460">
        <v>9389567.4299999997</v>
      </c>
    </row>
    <row r="461" spans="1:47" ht="15" x14ac:dyDescent="0.25">
      <c r="A461" t="s">
        <v>1404</v>
      </c>
      <c r="B461" t="s">
        <v>556</v>
      </c>
      <c r="C461" t="s">
        <v>205</v>
      </c>
      <c r="D461" t="s">
        <v>967</v>
      </c>
      <c r="E461">
        <v>76.953000000000003</v>
      </c>
      <c r="F461">
        <v>-9.14</v>
      </c>
      <c r="G461" s="129">
        <v>1359464</v>
      </c>
      <c r="H461">
        <v>0.94161370911220998</v>
      </c>
      <c r="I461">
        <v>1359464</v>
      </c>
      <c r="J461">
        <v>0</v>
      </c>
      <c r="K461">
        <v>0.68299916616631895</v>
      </c>
      <c r="L461" s="130">
        <v>300891.28879999998</v>
      </c>
      <c r="M461" s="129">
        <v>34580.5</v>
      </c>
      <c r="N461">
        <v>28</v>
      </c>
      <c r="O461">
        <v>30.112969</v>
      </c>
      <c r="P461">
        <v>0</v>
      </c>
      <c r="Q461">
        <v>-96.237121999999999</v>
      </c>
      <c r="R461">
        <v>19584.599999999999</v>
      </c>
      <c r="S461">
        <v>1281.207502</v>
      </c>
      <c r="T461">
        <v>1896.7056041057699</v>
      </c>
      <c r="U461">
        <v>0.97275268218028299</v>
      </c>
      <c r="V461">
        <v>0.19500024906972499</v>
      </c>
      <c r="W461">
        <v>0</v>
      </c>
      <c r="X461">
        <v>13229.3</v>
      </c>
      <c r="Y461">
        <v>122.05</v>
      </c>
      <c r="Z461">
        <v>65303.613273248702</v>
      </c>
      <c r="AA461">
        <v>15.8346456692913</v>
      </c>
      <c r="AB461">
        <v>10.497398623515</v>
      </c>
      <c r="AC461">
        <v>26.39</v>
      </c>
      <c r="AD461">
        <v>48.548976960970101</v>
      </c>
      <c r="AE461">
        <v>0.37959999999999999</v>
      </c>
      <c r="AF461">
        <v>0.10879865083944899</v>
      </c>
      <c r="AG461">
        <v>0.14626243609763201</v>
      </c>
      <c r="AH461">
        <v>0.25829847259338901</v>
      </c>
      <c r="AI461">
        <v>263.67313606316998</v>
      </c>
      <c r="AJ461">
        <v>11.0194901426795</v>
      </c>
      <c r="AK461">
        <v>1.5216566218696299</v>
      </c>
      <c r="AL461">
        <v>5.2802284944645104</v>
      </c>
      <c r="AM461">
        <v>0</v>
      </c>
      <c r="AN461">
        <v>1.2874009399056701</v>
      </c>
      <c r="AO461">
        <v>137</v>
      </c>
      <c r="AP461">
        <v>2.97142857142857E-2</v>
      </c>
      <c r="AQ461">
        <v>6.04</v>
      </c>
      <c r="AR461">
        <v>4.2514073905109502</v>
      </c>
      <c r="AS461">
        <v>-303834.84999999998</v>
      </c>
      <c r="AT461">
        <v>0.59749624121906397</v>
      </c>
      <c r="AU461">
        <v>25091997.920000002</v>
      </c>
    </row>
    <row r="462" spans="1:47" ht="15" x14ac:dyDescent="0.25">
      <c r="A462" t="s">
        <v>1405</v>
      </c>
      <c r="B462" t="s">
        <v>278</v>
      </c>
      <c r="C462" t="s">
        <v>108</v>
      </c>
      <c r="D462" t="s">
        <v>970</v>
      </c>
      <c r="E462">
        <v>108.02800000000001</v>
      </c>
      <c r="F462">
        <v>15.44</v>
      </c>
      <c r="G462" s="129">
        <v>2299084</v>
      </c>
      <c r="H462">
        <v>0.221930792918448</v>
      </c>
      <c r="I462">
        <v>2098354</v>
      </c>
      <c r="J462">
        <v>0</v>
      </c>
      <c r="K462">
        <v>0.71527314661270003</v>
      </c>
      <c r="L462" s="130">
        <v>413433.5048</v>
      </c>
      <c r="M462" s="129">
        <v>56878</v>
      </c>
      <c r="N462">
        <v>14</v>
      </c>
      <c r="O462">
        <v>22.443546000000001</v>
      </c>
      <c r="P462">
        <v>1</v>
      </c>
      <c r="Q462">
        <v>-4.426933</v>
      </c>
      <c r="R462">
        <v>17295</v>
      </c>
      <c r="S462">
        <v>2613.7447400000001</v>
      </c>
      <c r="T462">
        <v>3069.1399501855199</v>
      </c>
      <c r="U462">
        <v>9.3401968166179794E-2</v>
      </c>
      <c r="V462">
        <v>0.113319761668846</v>
      </c>
      <c r="W462">
        <v>3.1440367049767798E-2</v>
      </c>
      <c r="X462">
        <v>14728.8</v>
      </c>
      <c r="Y462">
        <v>174.92</v>
      </c>
      <c r="Z462">
        <v>89134.108621083898</v>
      </c>
      <c r="AA462">
        <v>17.151832460733001</v>
      </c>
      <c r="AB462">
        <v>14.9425150926138</v>
      </c>
      <c r="AC462">
        <v>17.690000000000001</v>
      </c>
      <c r="AD462">
        <v>147.75267043527401</v>
      </c>
      <c r="AE462">
        <v>0.3417</v>
      </c>
      <c r="AF462">
        <v>0.121315824066278</v>
      </c>
      <c r="AG462">
        <v>0.107312889771565</v>
      </c>
      <c r="AH462">
        <v>0.23243377658037701</v>
      </c>
      <c r="AI462">
        <v>198.49030858307901</v>
      </c>
      <c r="AJ462">
        <v>11.2141700799726</v>
      </c>
      <c r="AK462">
        <v>1.4098031622793199</v>
      </c>
      <c r="AL462">
        <v>4.6651600511176703</v>
      </c>
      <c r="AM462">
        <v>1</v>
      </c>
      <c r="AN462">
        <v>0.77513353840686705</v>
      </c>
      <c r="AO462">
        <v>5</v>
      </c>
      <c r="AP462">
        <v>0.151091703056769</v>
      </c>
      <c r="AQ462">
        <v>209.4</v>
      </c>
      <c r="AR462">
        <v>6.7772969590957999</v>
      </c>
      <c r="AS462">
        <v>153561.57</v>
      </c>
      <c r="AT462">
        <v>0.15796832895353399</v>
      </c>
      <c r="AU462">
        <v>45204664.840000004</v>
      </c>
    </row>
    <row r="463" spans="1:47" ht="15" x14ac:dyDescent="0.25">
      <c r="A463" t="s">
        <v>1406</v>
      </c>
      <c r="B463" t="s">
        <v>510</v>
      </c>
      <c r="C463" t="s">
        <v>133</v>
      </c>
      <c r="D463" t="s">
        <v>963</v>
      </c>
      <c r="E463">
        <v>75.680000000000007</v>
      </c>
      <c r="F463">
        <v>0.41</v>
      </c>
      <c r="G463" s="129">
        <v>-1180750</v>
      </c>
      <c r="H463">
        <v>0.302927978886044</v>
      </c>
      <c r="I463">
        <v>-2357978</v>
      </c>
      <c r="J463">
        <v>3.6492586292005399E-2</v>
      </c>
      <c r="K463">
        <v>0.64171754949615301</v>
      </c>
      <c r="L463" s="130">
        <v>202680.8352</v>
      </c>
      <c r="M463" s="129">
        <v>34699</v>
      </c>
      <c r="N463">
        <v>50</v>
      </c>
      <c r="O463">
        <v>50.711489</v>
      </c>
      <c r="P463">
        <v>2</v>
      </c>
      <c r="Q463">
        <v>-70.278723999999997</v>
      </c>
      <c r="R463">
        <v>13650.5</v>
      </c>
      <c r="S463">
        <v>1467.421938</v>
      </c>
      <c r="T463">
        <v>1943.54674402602</v>
      </c>
      <c r="U463">
        <v>0.84996411713724895</v>
      </c>
      <c r="V463">
        <v>0.15439151762224801</v>
      </c>
      <c r="W463">
        <v>3.76677617859084E-4</v>
      </c>
      <c r="X463">
        <v>10306.5</v>
      </c>
      <c r="Y463">
        <v>96.4</v>
      </c>
      <c r="Z463">
        <v>64562.293568464702</v>
      </c>
      <c r="AA463">
        <v>15.3039215686275</v>
      </c>
      <c r="AB463">
        <v>15.222219273858901</v>
      </c>
      <c r="AC463">
        <v>13.25</v>
      </c>
      <c r="AD463">
        <v>110.748825509434</v>
      </c>
      <c r="AE463">
        <v>0.43020000000000003</v>
      </c>
      <c r="AF463">
        <v>9.8192211906606597E-2</v>
      </c>
      <c r="AG463">
        <v>0.19071354963958101</v>
      </c>
      <c r="AH463">
        <v>0.29301692919533401</v>
      </c>
      <c r="AI463">
        <v>199.124731907886</v>
      </c>
      <c r="AJ463">
        <v>6.0346152635181403</v>
      </c>
      <c r="AK463">
        <v>1.27502186858316</v>
      </c>
      <c r="AL463">
        <v>2.8450144763860399</v>
      </c>
      <c r="AM463">
        <v>0</v>
      </c>
      <c r="AN463">
        <v>1.34364327170333</v>
      </c>
      <c r="AO463">
        <v>128</v>
      </c>
      <c r="AP463">
        <v>0</v>
      </c>
      <c r="AQ463">
        <v>5.37</v>
      </c>
      <c r="AR463">
        <v>3.6558417855064</v>
      </c>
      <c r="AS463">
        <v>-128556.12</v>
      </c>
      <c r="AT463">
        <v>0.60441223809601896</v>
      </c>
      <c r="AU463">
        <v>20031112.100000001</v>
      </c>
    </row>
    <row r="464" spans="1:47" ht="15" x14ac:dyDescent="0.25">
      <c r="A464" t="s">
        <v>1407</v>
      </c>
      <c r="B464" t="s">
        <v>655</v>
      </c>
      <c r="C464" t="s">
        <v>209</v>
      </c>
      <c r="D464" t="s">
        <v>965</v>
      </c>
      <c r="E464">
        <v>84.248000000000005</v>
      </c>
      <c r="F464">
        <v>-3.92</v>
      </c>
      <c r="G464" s="129">
        <v>886919</v>
      </c>
      <c r="H464">
        <v>0.30398691076652501</v>
      </c>
      <c r="I464">
        <v>886919</v>
      </c>
      <c r="J464">
        <v>0</v>
      </c>
      <c r="K464">
        <v>0.724731342369901</v>
      </c>
      <c r="L464" s="130">
        <v>211723.59830000001</v>
      </c>
      <c r="M464" s="129">
        <v>43668</v>
      </c>
      <c r="N464">
        <v>33</v>
      </c>
      <c r="O464">
        <v>25.577722999999999</v>
      </c>
      <c r="P464">
        <v>1</v>
      </c>
      <c r="Q464">
        <v>13.307767</v>
      </c>
      <c r="R464">
        <v>13786.5</v>
      </c>
      <c r="S464">
        <v>974.815471</v>
      </c>
      <c r="T464">
        <v>1124.7223562995</v>
      </c>
      <c r="U464">
        <v>0.25360877966615702</v>
      </c>
      <c r="V464">
        <v>0.14234797059350299</v>
      </c>
      <c r="W464">
        <v>5.4256596836469396E-3</v>
      </c>
      <c r="X464">
        <v>11949</v>
      </c>
      <c r="Y464">
        <v>71.5</v>
      </c>
      <c r="Z464">
        <v>55483.034965035004</v>
      </c>
      <c r="AA464">
        <v>13.12</v>
      </c>
      <c r="AB464">
        <v>13.6337828111888</v>
      </c>
      <c r="AC464">
        <v>11</v>
      </c>
      <c r="AD464">
        <v>88.619588272727299</v>
      </c>
      <c r="AE464">
        <v>0.39229999999999998</v>
      </c>
      <c r="AF464">
        <v>0.116115197879854</v>
      </c>
      <c r="AG464">
        <v>0.17511578865504199</v>
      </c>
      <c r="AH464">
        <v>0.29705477313659201</v>
      </c>
      <c r="AI464">
        <v>0</v>
      </c>
      <c r="AJ464" t="s">
        <v>943</v>
      </c>
      <c r="AK464" t="s">
        <v>943</v>
      </c>
      <c r="AL464" t="s">
        <v>943</v>
      </c>
      <c r="AM464">
        <v>2.5</v>
      </c>
      <c r="AN464">
        <v>0.927240288338953</v>
      </c>
      <c r="AO464">
        <v>28</v>
      </c>
      <c r="AP464">
        <v>0.160714285714286</v>
      </c>
      <c r="AQ464">
        <v>23.39</v>
      </c>
      <c r="AR464">
        <v>4.9132710291479</v>
      </c>
      <c r="AS464">
        <v>8893.1099999999897</v>
      </c>
      <c r="AT464">
        <v>0.433460954421439</v>
      </c>
      <c r="AU464">
        <v>13439293.65</v>
      </c>
    </row>
    <row r="465" spans="1:47" ht="15" x14ac:dyDescent="0.25">
      <c r="A465" t="s">
        <v>1408</v>
      </c>
      <c r="B465" t="s">
        <v>426</v>
      </c>
      <c r="C465" t="s">
        <v>197</v>
      </c>
      <c r="D465" t="s">
        <v>975</v>
      </c>
      <c r="E465">
        <v>96.266000000000005</v>
      </c>
      <c r="F465">
        <v>4.09</v>
      </c>
      <c r="G465" s="129">
        <v>5617</v>
      </c>
      <c r="H465">
        <v>0.15120468891160399</v>
      </c>
      <c r="I465">
        <v>357885</v>
      </c>
      <c r="J465">
        <v>4.3488813525293397E-3</v>
      </c>
      <c r="K465">
        <v>0.83008877992339203</v>
      </c>
      <c r="L465" s="130">
        <v>169025.3125</v>
      </c>
      <c r="M465" s="129">
        <v>48278.5</v>
      </c>
      <c r="N465">
        <v>65</v>
      </c>
      <c r="O465">
        <v>39.134430999999999</v>
      </c>
      <c r="P465">
        <v>1.04</v>
      </c>
      <c r="Q465">
        <v>-1.504508</v>
      </c>
      <c r="R465">
        <v>12505.2</v>
      </c>
      <c r="S465">
        <v>2526.6736620000001</v>
      </c>
      <c r="T465">
        <v>2962.9925116220902</v>
      </c>
      <c r="U465">
        <v>0.28275167851890198</v>
      </c>
      <c r="V465">
        <v>0.14510506224606401</v>
      </c>
      <c r="W465">
        <v>4.6353916519354596E-3</v>
      </c>
      <c r="X465">
        <v>10663.7</v>
      </c>
      <c r="Y465">
        <v>152.4</v>
      </c>
      <c r="Z465">
        <v>72037.589895013094</v>
      </c>
      <c r="AA465">
        <v>14.694610778443099</v>
      </c>
      <c r="AB465">
        <v>16.579223503937001</v>
      </c>
      <c r="AC465">
        <v>16.27</v>
      </c>
      <c r="AD465">
        <v>155.296475845114</v>
      </c>
      <c r="AE465">
        <v>0.39229999999999998</v>
      </c>
      <c r="AF465">
        <v>0.11005398893297599</v>
      </c>
      <c r="AG465">
        <v>0.176797518737704</v>
      </c>
      <c r="AH465">
        <v>0.28965610928049101</v>
      </c>
      <c r="AI465">
        <v>191.56332188022799</v>
      </c>
      <c r="AJ465">
        <v>6.0789046481742401</v>
      </c>
      <c r="AK465">
        <v>1.5574194554748</v>
      </c>
      <c r="AL465">
        <v>2.6439161146899499</v>
      </c>
      <c r="AM465">
        <v>2.7</v>
      </c>
      <c r="AN465">
        <v>1.5550671503378</v>
      </c>
      <c r="AO465">
        <v>70</v>
      </c>
      <c r="AP465">
        <v>4.0344514959202202E-2</v>
      </c>
      <c r="AQ465">
        <v>30.73</v>
      </c>
      <c r="AR465">
        <v>5.28223890478034</v>
      </c>
      <c r="AS465">
        <v>66473.52</v>
      </c>
      <c r="AT465">
        <v>0.44479428305371699</v>
      </c>
      <c r="AU465">
        <v>31596509.989999998</v>
      </c>
    </row>
    <row r="466" spans="1:47" ht="15" x14ac:dyDescent="0.25">
      <c r="A466" t="s">
        <v>1409</v>
      </c>
      <c r="B466" t="s">
        <v>386</v>
      </c>
      <c r="C466" t="s">
        <v>123</v>
      </c>
      <c r="D466" t="s">
        <v>975</v>
      </c>
      <c r="E466">
        <v>78.876000000000005</v>
      </c>
      <c r="F466">
        <v>5.36</v>
      </c>
      <c r="G466" s="129">
        <v>1677554</v>
      </c>
      <c r="H466">
        <v>1.25535005329681</v>
      </c>
      <c r="I466">
        <v>1677554</v>
      </c>
      <c r="J466">
        <v>0</v>
      </c>
      <c r="K466">
        <v>0.77572968514139196</v>
      </c>
      <c r="L466" s="130">
        <v>256383.70850000001</v>
      </c>
      <c r="M466" s="129">
        <v>41376.5</v>
      </c>
      <c r="N466">
        <v>0</v>
      </c>
      <c r="O466">
        <v>60.520612999999997</v>
      </c>
      <c r="P466">
        <v>0.77</v>
      </c>
      <c r="Q466">
        <v>173.41721799999999</v>
      </c>
      <c r="R466">
        <v>16701.900000000001</v>
      </c>
      <c r="S466">
        <v>1613.6739319999999</v>
      </c>
      <c r="T466">
        <v>1924.6095912867299</v>
      </c>
      <c r="U466">
        <v>0.40153253678712397</v>
      </c>
      <c r="V466">
        <v>0.14746801399404799</v>
      </c>
      <c r="W466">
        <v>6.994735454737E-3</v>
      </c>
      <c r="X466">
        <v>14003.6</v>
      </c>
      <c r="Y466">
        <v>102.7</v>
      </c>
      <c r="Z466">
        <v>80936.400097371006</v>
      </c>
      <c r="AA466">
        <v>18.6111111111111</v>
      </c>
      <c r="AB466">
        <v>15.712501772151899</v>
      </c>
      <c r="AC466">
        <v>14.6</v>
      </c>
      <c r="AD466">
        <v>110.525611780822</v>
      </c>
      <c r="AE466">
        <v>0.36699999999999999</v>
      </c>
      <c r="AF466">
        <v>0.106783943096788</v>
      </c>
      <c r="AG466">
        <v>0.16838964463879399</v>
      </c>
      <c r="AH466">
        <v>0.28227847544632401</v>
      </c>
      <c r="AI466">
        <v>0</v>
      </c>
      <c r="AJ466" t="s">
        <v>943</v>
      </c>
      <c r="AK466" t="s">
        <v>943</v>
      </c>
      <c r="AL466" t="s">
        <v>943</v>
      </c>
      <c r="AM466">
        <v>7</v>
      </c>
      <c r="AN466">
        <v>0.94371555665531903</v>
      </c>
      <c r="AO466">
        <v>26</v>
      </c>
      <c r="AP466">
        <v>8.7956698240865994E-2</v>
      </c>
      <c r="AQ466">
        <v>27.92</v>
      </c>
      <c r="AR466">
        <v>4.4466934247835104</v>
      </c>
      <c r="AS466">
        <v>55800.960000000101</v>
      </c>
      <c r="AT466">
        <v>0.40209486385877902</v>
      </c>
      <c r="AU466">
        <v>26951456.68</v>
      </c>
    </row>
    <row r="467" spans="1:47" ht="15" x14ac:dyDescent="0.25">
      <c r="A467" t="s">
        <v>1410</v>
      </c>
      <c r="B467" t="s">
        <v>705</v>
      </c>
      <c r="C467" t="s">
        <v>288</v>
      </c>
      <c r="D467" t="s">
        <v>963</v>
      </c>
      <c r="E467">
        <v>103.83499999999999</v>
      </c>
      <c r="F467">
        <v>1.1299999999999999</v>
      </c>
      <c r="G467" s="129">
        <v>238887</v>
      </c>
      <c r="H467">
        <v>0.80067286447226005</v>
      </c>
      <c r="I467">
        <v>238887</v>
      </c>
      <c r="J467">
        <v>0</v>
      </c>
      <c r="K467">
        <v>0.79030153954437299</v>
      </c>
      <c r="L467" s="130">
        <v>168709.1219</v>
      </c>
      <c r="M467" s="129">
        <v>51769.5</v>
      </c>
      <c r="N467">
        <v>21</v>
      </c>
      <c r="O467">
        <v>4.6221999999999999E-2</v>
      </c>
      <c r="P467">
        <v>0</v>
      </c>
      <c r="Q467">
        <v>64.964556999999999</v>
      </c>
      <c r="R467">
        <v>12612.8</v>
      </c>
      <c r="S467">
        <v>400.45176300000003</v>
      </c>
      <c r="T467">
        <v>441.08046662370703</v>
      </c>
      <c r="U467">
        <v>6.1455626554452199E-2</v>
      </c>
      <c r="V467">
        <v>7.8020088526867107E-2</v>
      </c>
      <c r="W467">
        <v>0</v>
      </c>
      <c r="X467">
        <v>11451</v>
      </c>
      <c r="Y467">
        <v>27.81</v>
      </c>
      <c r="Z467">
        <v>63832.350233728903</v>
      </c>
      <c r="AA467">
        <v>18.53125</v>
      </c>
      <c r="AB467">
        <v>14.399559978425</v>
      </c>
      <c r="AC467">
        <v>4.8899999999999997</v>
      </c>
      <c r="AD467">
        <v>81.891976073619603</v>
      </c>
      <c r="AE467">
        <v>0.2024</v>
      </c>
      <c r="AF467">
        <v>9.9911542041499601E-2</v>
      </c>
      <c r="AG467">
        <v>0.21438411571372101</v>
      </c>
      <c r="AH467">
        <v>0.315857616423528</v>
      </c>
      <c r="AI467">
        <v>185.80265309008001</v>
      </c>
      <c r="AJ467">
        <v>4.7531137692359398</v>
      </c>
      <c r="AK467">
        <v>0.93681593978899302</v>
      </c>
      <c r="AL467">
        <v>2.2583373429205</v>
      </c>
      <c r="AM467">
        <v>0.5</v>
      </c>
      <c r="AN467">
        <v>0.96366281683551802</v>
      </c>
      <c r="AO467">
        <v>22</v>
      </c>
      <c r="AP467">
        <v>6.8965517241379301E-3</v>
      </c>
      <c r="AQ467">
        <v>6.41</v>
      </c>
      <c r="AR467">
        <v>3.6136528954125602</v>
      </c>
      <c r="AS467">
        <v>5779.94</v>
      </c>
      <c r="AT467">
        <v>0.72398787821598898</v>
      </c>
      <c r="AU467">
        <v>5050814.34</v>
      </c>
    </row>
    <row r="468" spans="1:47" ht="15" x14ac:dyDescent="0.25">
      <c r="A468" t="s">
        <v>1411</v>
      </c>
      <c r="B468" t="s">
        <v>282</v>
      </c>
      <c r="C468" t="s">
        <v>167</v>
      </c>
      <c r="D468" t="s">
        <v>963</v>
      </c>
      <c r="E468">
        <v>83.72</v>
      </c>
      <c r="F468">
        <v>-1.19</v>
      </c>
      <c r="G468" s="129">
        <v>1354557</v>
      </c>
      <c r="H468">
        <v>0.22377470111564501</v>
      </c>
      <c r="I468">
        <v>1522054</v>
      </c>
      <c r="J468">
        <v>6.26791766276775E-3</v>
      </c>
      <c r="K468">
        <v>0.70715650226331195</v>
      </c>
      <c r="L468" s="130">
        <v>160196.70600000001</v>
      </c>
      <c r="M468" s="129">
        <v>34155</v>
      </c>
      <c r="N468">
        <v>49</v>
      </c>
      <c r="O468">
        <v>65.554164999999998</v>
      </c>
      <c r="P468">
        <v>0</v>
      </c>
      <c r="Q468">
        <v>-181.09536199999999</v>
      </c>
      <c r="R468">
        <v>12400.1</v>
      </c>
      <c r="S468">
        <v>1930.834445</v>
      </c>
      <c r="T468">
        <v>2529.8641091640802</v>
      </c>
      <c r="U468">
        <v>0.74041047366958501</v>
      </c>
      <c r="V468">
        <v>0.129913342207856</v>
      </c>
      <c r="W468">
        <v>4.7015797359053202E-2</v>
      </c>
      <c r="X468">
        <v>9464</v>
      </c>
      <c r="Y468">
        <v>132.5</v>
      </c>
      <c r="Z468">
        <v>58025.602641509402</v>
      </c>
      <c r="AA468">
        <v>15.1655172413793</v>
      </c>
      <c r="AB468">
        <v>14.5723354339623</v>
      </c>
      <c r="AC468">
        <v>20.25</v>
      </c>
      <c r="AD468">
        <v>95.349849135802501</v>
      </c>
      <c r="AE468">
        <v>0.2152</v>
      </c>
      <c r="AF468">
        <v>0.10949716036509299</v>
      </c>
      <c r="AG468">
        <v>0.20461261439805001</v>
      </c>
      <c r="AH468">
        <v>0.31925829045049797</v>
      </c>
      <c r="AI468">
        <v>261.946849617135</v>
      </c>
      <c r="AJ468">
        <v>3.7127108047831401</v>
      </c>
      <c r="AK468">
        <v>0.54954590569738404</v>
      </c>
      <c r="AL468">
        <v>1.9099982205561401</v>
      </c>
      <c r="AM468">
        <v>3</v>
      </c>
      <c r="AN468">
        <v>1.1318604247538</v>
      </c>
      <c r="AO468">
        <v>18</v>
      </c>
      <c r="AP468">
        <v>5.3507728894173601E-2</v>
      </c>
      <c r="AQ468">
        <v>43</v>
      </c>
      <c r="AR468">
        <v>3.2257954290600201</v>
      </c>
      <c r="AS468">
        <v>306391.36</v>
      </c>
      <c r="AT468">
        <v>0.51514860284495601</v>
      </c>
      <c r="AU468">
        <v>23942572.109999999</v>
      </c>
    </row>
    <row r="469" spans="1:47" ht="15" x14ac:dyDescent="0.25">
      <c r="A469" t="s">
        <v>1412</v>
      </c>
      <c r="B469" t="s">
        <v>283</v>
      </c>
      <c r="C469" t="s">
        <v>203</v>
      </c>
      <c r="D469" t="s">
        <v>975</v>
      </c>
      <c r="E469">
        <v>65.031999999999996</v>
      </c>
      <c r="F469">
        <v>3.64</v>
      </c>
      <c r="G469" s="129">
        <v>2660039</v>
      </c>
      <c r="H469">
        <v>0.25171828963110099</v>
      </c>
      <c r="I469">
        <v>2745454</v>
      </c>
      <c r="J469">
        <v>0</v>
      </c>
      <c r="K469">
        <v>0.78789633784770496</v>
      </c>
      <c r="L469" s="130">
        <v>136219.81409999999</v>
      </c>
      <c r="M469" s="129">
        <v>27803</v>
      </c>
      <c r="N469">
        <v>16</v>
      </c>
      <c r="O469">
        <v>265.99857800000001</v>
      </c>
      <c r="P469">
        <v>146.445076</v>
      </c>
      <c r="Q469">
        <v>-292.45257900000001</v>
      </c>
      <c r="R469">
        <v>16575.099999999999</v>
      </c>
      <c r="S469">
        <v>3182.0222690000001</v>
      </c>
      <c r="T469">
        <v>4628.2078867259697</v>
      </c>
      <c r="U469">
        <v>1</v>
      </c>
      <c r="V469">
        <v>0.174022221778486</v>
      </c>
      <c r="W469">
        <v>1.1420946784078E-2</v>
      </c>
      <c r="X469">
        <v>11395.8</v>
      </c>
      <c r="Y469">
        <v>213.33</v>
      </c>
      <c r="Z469">
        <v>74400.264566633894</v>
      </c>
      <c r="AA469">
        <v>14.237068965517199</v>
      </c>
      <c r="AB469">
        <v>14.915962447850699</v>
      </c>
      <c r="AC469">
        <v>38</v>
      </c>
      <c r="AD469">
        <v>83.737428131578994</v>
      </c>
      <c r="AE469">
        <v>0.39229999999999998</v>
      </c>
      <c r="AF469">
        <v>0.120315198502535</v>
      </c>
      <c r="AG469">
        <v>0.161078500959211</v>
      </c>
      <c r="AH469">
        <v>0.28406797480214402</v>
      </c>
      <c r="AI469">
        <v>216.15939231505101</v>
      </c>
      <c r="AJ469">
        <v>7.4808583009607101</v>
      </c>
      <c r="AK469">
        <v>1.43598022168462</v>
      </c>
      <c r="AL469">
        <v>4.5735274430668298</v>
      </c>
      <c r="AM469">
        <v>2.5</v>
      </c>
      <c r="AN469">
        <v>1.09329191265646</v>
      </c>
      <c r="AO469">
        <v>10</v>
      </c>
      <c r="AP469">
        <v>6.7731277533039605E-2</v>
      </c>
      <c r="AQ469">
        <v>170.3</v>
      </c>
      <c r="AR469">
        <v>3.0568025373666901</v>
      </c>
      <c r="AS469">
        <v>286671.03999999998</v>
      </c>
      <c r="AT469">
        <v>0.68286064461159102</v>
      </c>
      <c r="AU469">
        <v>52742230.439999998</v>
      </c>
    </row>
    <row r="470" spans="1:47" ht="15" x14ac:dyDescent="0.25">
      <c r="A470" t="s">
        <v>1413</v>
      </c>
      <c r="B470" t="s">
        <v>717</v>
      </c>
      <c r="C470" t="s">
        <v>99</v>
      </c>
      <c r="D470" t="s">
        <v>965</v>
      </c>
      <c r="E470">
        <v>84.082999999999998</v>
      </c>
      <c r="F470">
        <v>-5.18</v>
      </c>
      <c r="G470" s="129">
        <v>354268</v>
      </c>
      <c r="H470">
        <v>0.36606124405328999</v>
      </c>
      <c r="I470">
        <v>-272535</v>
      </c>
      <c r="J470">
        <v>0</v>
      </c>
      <c r="K470">
        <v>0.73824662238623695</v>
      </c>
      <c r="L470" s="130">
        <v>173181.67550000001</v>
      </c>
      <c r="M470" s="129">
        <v>35622</v>
      </c>
      <c r="N470">
        <v>23</v>
      </c>
      <c r="O470">
        <v>21.891535000000001</v>
      </c>
      <c r="P470">
        <v>0</v>
      </c>
      <c r="Q470">
        <v>32.811534000000002</v>
      </c>
      <c r="R470">
        <v>15045.9</v>
      </c>
      <c r="S470">
        <v>1211.1520109999999</v>
      </c>
      <c r="T470">
        <v>1494.2356082428901</v>
      </c>
      <c r="U470">
        <v>0.43880981757293203</v>
      </c>
      <c r="V470">
        <v>0.148720995683506</v>
      </c>
      <c r="W470">
        <v>2.58595202877469E-3</v>
      </c>
      <c r="X470">
        <v>12195.5</v>
      </c>
      <c r="Y470">
        <v>96.5</v>
      </c>
      <c r="Z470">
        <v>62833.295647668398</v>
      </c>
      <c r="AA470">
        <v>14.421568627451</v>
      </c>
      <c r="AB470">
        <v>12.5507980414508</v>
      </c>
      <c r="AC470">
        <v>10.24</v>
      </c>
      <c r="AD470">
        <v>118.276563574219</v>
      </c>
      <c r="AE470">
        <v>0.31630000000000003</v>
      </c>
      <c r="AF470">
        <v>0.103976274821524</v>
      </c>
      <c r="AG470">
        <v>0.19327007611264099</v>
      </c>
      <c r="AH470">
        <v>0.30014864184701701</v>
      </c>
      <c r="AI470">
        <v>215.81271188592399</v>
      </c>
      <c r="AJ470">
        <v>6.4728516118171902</v>
      </c>
      <c r="AK470">
        <v>1.1546187572212301</v>
      </c>
      <c r="AL470">
        <v>3.5487944847005499</v>
      </c>
      <c r="AM470">
        <v>2.5</v>
      </c>
      <c r="AN470">
        <v>0.95733185673282795</v>
      </c>
      <c r="AO470">
        <v>73</v>
      </c>
      <c r="AP470">
        <v>2.0887728459529999E-2</v>
      </c>
      <c r="AQ470">
        <v>10.15</v>
      </c>
      <c r="AR470">
        <v>3.2946923435354099</v>
      </c>
      <c r="AS470">
        <v>-42445.069999999898</v>
      </c>
      <c r="AT470">
        <v>0.44762249822073602</v>
      </c>
      <c r="AU470">
        <v>18222922.25</v>
      </c>
    </row>
    <row r="471" spans="1:47" ht="15" x14ac:dyDescent="0.25">
      <c r="A471" t="s">
        <v>1414</v>
      </c>
      <c r="B471" t="s">
        <v>648</v>
      </c>
      <c r="C471" t="s">
        <v>647</v>
      </c>
      <c r="D471" t="s">
        <v>963</v>
      </c>
      <c r="E471">
        <v>70.260999999999996</v>
      </c>
      <c r="F471">
        <v>0.32</v>
      </c>
      <c r="G471" s="129">
        <v>-1015598</v>
      </c>
      <c r="H471">
        <v>0.18213696232906201</v>
      </c>
      <c r="I471">
        <v>-668759</v>
      </c>
      <c r="J471">
        <v>2.9991714117155802E-2</v>
      </c>
      <c r="K471">
        <v>0.76621527386499999</v>
      </c>
      <c r="L471" s="130">
        <v>136841.47200000001</v>
      </c>
      <c r="M471" s="129">
        <v>33309</v>
      </c>
      <c r="N471" t="s">
        <v>943</v>
      </c>
      <c r="O471">
        <v>28.304651</v>
      </c>
      <c r="P471">
        <v>36.68</v>
      </c>
      <c r="Q471">
        <v>-67.665329999999997</v>
      </c>
      <c r="R471">
        <v>14911</v>
      </c>
      <c r="S471">
        <v>1191.4431159999999</v>
      </c>
      <c r="T471">
        <v>1730.80599533131</v>
      </c>
      <c r="U471">
        <v>0.996522550724948</v>
      </c>
      <c r="V471">
        <v>0.18407101443188001</v>
      </c>
      <c r="W471">
        <v>0</v>
      </c>
      <c r="X471">
        <v>10264.4</v>
      </c>
      <c r="Y471">
        <v>83.9</v>
      </c>
      <c r="Z471">
        <v>68944.072705601895</v>
      </c>
      <c r="AA471">
        <v>15.290697674418601</v>
      </c>
      <c r="AB471">
        <v>14.200752276519699</v>
      </c>
      <c r="AC471">
        <v>11</v>
      </c>
      <c r="AD471">
        <v>108.313010545455</v>
      </c>
      <c r="AE471">
        <v>0.50609999999999999</v>
      </c>
      <c r="AF471">
        <v>0.114483813821061</v>
      </c>
      <c r="AG471">
        <v>0.183713254080971</v>
      </c>
      <c r="AH471">
        <v>0.30266320483591402</v>
      </c>
      <c r="AI471">
        <v>206.46978164251701</v>
      </c>
      <c r="AJ471">
        <v>9.2905672426899493</v>
      </c>
      <c r="AK471">
        <v>1.3694495461326801</v>
      </c>
      <c r="AL471">
        <v>4.4867908958239298</v>
      </c>
      <c r="AM471">
        <v>0</v>
      </c>
      <c r="AN471">
        <v>1.13094436787307</v>
      </c>
      <c r="AO471">
        <v>144</v>
      </c>
      <c r="AP471">
        <v>4.6070460704606998E-2</v>
      </c>
      <c r="AQ471">
        <v>4.93</v>
      </c>
      <c r="AR471">
        <v>2.9577077066365498</v>
      </c>
      <c r="AS471">
        <v>-19421.5600000001</v>
      </c>
      <c r="AT471">
        <v>0.66700624589449597</v>
      </c>
      <c r="AU471">
        <v>17765600.98</v>
      </c>
    </row>
    <row r="472" spans="1:47" ht="15" x14ac:dyDescent="0.25">
      <c r="A472" t="s">
        <v>1415</v>
      </c>
      <c r="B472" t="s">
        <v>589</v>
      </c>
      <c r="C472" t="s">
        <v>135</v>
      </c>
      <c r="D472" t="s">
        <v>967</v>
      </c>
      <c r="E472">
        <v>77.945999999999998</v>
      </c>
      <c r="F472">
        <v>-4.01</v>
      </c>
      <c r="G472" s="129">
        <v>-1886369</v>
      </c>
      <c r="H472">
        <v>0.69224480604543803</v>
      </c>
      <c r="I472">
        <v>-1964529</v>
      </c>
      <c r="J472">
        <v>0</v>
      </c>
      <c r="K472">
        <v>0.60962507264890797</v>
      </c>
      <c r="L472" s="130">
        <v>114973.91740000001</v>
      </c>
      <c r="M472" s="129">
        <v>32874</v>
      </c>
      <c r="N472">
        <v>5</v>
      </c>
      <c r="O472">
        <v>20.902348</v>
      </c>
      <c r="P472">
        <v>0</v>
      </c>
      <c r="Q472">
        <v>-65.383206000000001</v>
      </c>
      <c r="R472">
        <v>24671.4</v>
      </c>
      <c r="S472">
        <v>349.60666700000002</v>
      </c>
      <c r="T472">
        <v>516.54917913247505</v>
      </c>
      <c r="U472">
        <v>0.98625121471153199</v>
      </c>
      <c r="V472">
        <v>0.22010926639451101</v>
      </c>
      <c r="W472">
        <v>8.3808470391670206E-3</v>
      </c>
      <c r="X472">
        <v>16697.900000000001</v>
      </c>
      <c r="Y472">
        <v>32</v>
      </c>
      <c r="Z472">
        <v>58307.34375</v>
      </c>
      <c r="AA472">
        <v>15.6875</v>
      </c>
      <c r="AB472">
        <v>10.92520834375</v>
      </c>
      <c r="AC472">
        <v>5.14</v>
      </c>
      <c r="AD472">
        <v>68.016861284046698</v>
      </c>
      <c r="AE472">
        <v>0.2278</v>
      </c>
      <c r="AF472">
        <v>0.114276348595318</v>
      </c>
      <c r="AG472">
        <v>0.18587279190075601</v>
      </c>
      <c r="AH472">
        <v>0.30024149167061298</v>
      </c>
      <c r="AI472">
        <v>486.26074971276199</v>
      </c>
      <c r="AJ472">
        <v>13.9836184117647</v>
      </c>
      <c r="AK472">
        <v>1.0928999411764699</v>
      </c>
      <c r="AL472">
        <v>2.7886205294117601</v>
      </c>
      <c r="AM472">
        <v>3</v>
      </c>
      <c r="AN472">
        <v>0.52916142307759595</v>
      </c>
      <c r="AO472">
        <v>2</v>
      </c>
      <c r="AP472">
        <v>1.0638297872340399E-2</v>
      </c>
      <c r="AQ472">
        <v>45.5</v>
      </c>
      <c r="AR472">
        <v>3.6092799138633702</v>
      </c>
      <c r="AS472">
        <v>-14903.29</v>
      </c>
      <c r="AT472">
        <v>0.81491580937156405</v>
      </c>
      <c r="AU472">
        <v>8625280.7799999993</v>
      </c>
    </row>
    <row r="473" spans="1:47" ht="15" x14ac:dyDescent="0.25">
      <c r="A473" t="s">
        <v>1416</v>
      </c>
      <c r="B473" t="s">
        <v>695</v>
      </c>
      <c r="C473" t="s">
        <v>180</v>
      </c>
      <c r="D473" t="s">
        <v>975</v>
      </c>
      <c r="E473">
        <v>92.7</v>
      </c>
      <c r="F473">
        <v>3.97</v>
      </c>
      <c r="G473" s="129">
        <v>137988</v>
      </c>
      <c r="H473">
        <v>0.46622978203092302</v>
      </c>
      <c r="I473">
        <v>131526</v>
      </c>
      <c r="J473">
        <v>0</v>
      </c>
      <c r="K473">
        <v>0.75742409111562004</v>
      </c>
      <c r="L473" s="130">
        <v>193119.2114</v>
      </c>
      <c r="M473" s="129">
        <v>39858</v>
      </c>
      <c r="N473">
        <v>24</v>
      </c>
      <c r="O473">
        <v>10.191969</v>
      </c>
      <c r="P473">
        <v>0</v>
      </c>
      <c r="Q473">
        <v>86.268116000000006</v>
      </c>
      <c r="R473">
        <v>14592.6</v>
      </c>
      <c r="S473">
        <v>785.04185199999995</v>
      </c>
      <c r="T473">
        <v>890.63303432317298</v>
      </c>
      <c r="U473">
        <v>0.24000413419996899</v>
      </c>
      <c r="V473">
        <v>0.138347408769743</v>
      </c>
      <c r="W473">
        <v>1.2738174371880501E-3</v>
      </c>
      <c r="X473">
        <v>12862.6</v>
      </c>
      <c r="Y473">
        <v>59.34</v>
      </c>
      <c r="Z473">
        <v>63807.860465116297</v>
      </c>
      <c r="AA473">
        <v>13.213114754098401</v>
      </c>
      <c r="AB473">
        <v>13.229555982473901</v>
      </c>
      <c r="AC473">
        <v>10</v>
      </c>
      <c r="AD473">
        <v>78.504185199999995</v>
      </c>
      <c r="AE473">
        <v>0.36699999999999999</v>
      </c>
      <c r="AF473">
        <v>0.11668968762948199</v>
      </c>
      <c r="AG473">
        <v>0.144752663901942</v>
      </c>
      <c r="AH473">
        <v>0.26152616607816398</v>
      </c>
      <c r="AI473">
        <v>152.33582731331899</v>
      </c>
      <c r="AJ473">
        <v>10.8478379463166</v>
      </c>
      <c r="AK473">
        <v>2.2104686010535999</v>
      </c>
      <c r="AL473">
        <v>4.8839465674387501</v>
      </c>
      <c r="AM473">
        <v>0.5</v>
      </c>
      <c r="AN473">
        <v>1.4214967957598299</v>
      </c>
      <c r="AO473">
        <v>156</v>
      </c>
      <c r="AP473">
        <v>2.6726057906458801E-2</v>
      </c>
      <c r="AQ473">
        <v>2.8</v>
      </c>
      <c r="AR473">
        <v>4.4195736442199296</v>
      </c>
      <c r="AS473">
        <v>251.280000000028</v>
      </c>
      <c r="AT473">
        <v>0.57115143178096195</v>
      </c>
      <c r="AU473">
        <v>11455824.02</v>
      </c>
    </row>
    <row r="474" spans="1:47" ht="15" x14ac:dyDescent="0.25">
      <c r="A474" t="s">
        <v>1417</v>
      </c>
      <c r="B474" t="s">
        <v>415</v>
      </c>
      <c r="C474" t="s">
        <v>112</v>
      </c>
      <c r="D474" t="s">
        <v>965</v>
      </c>
      <c r="E474">
        <v>86.116</v>
      </c>
      <c r="F474">
        <v>-2.37</v>
      </c>
      <c r="G474" s="129">
        <v>-2335</v>
      </c>
      <c r="H474">
        <v>1.06704833157877</v>
      </c>
      <c r="I474">
        <v>-2335</v>
      </c>
      <c r="J474">
        <v>0</v>
      </c>
      <c r="K474">
        <v>0.75926339679848298</v>
      </c>
      <c r="L474" s="130">
        <v>234255.43539999999</v>
      </c>
      <c r="M474" s="129">
        <v>38014</v>
      </c>
      <c r="N474">
        <v>7</v>
      </c>
      <c r="O474">
        <v>9.6641820000000003</v>
      </c>
      <c r="P474">
        <v>0</v>
      </c>
      <c r="Q474">
        <v>102.03177700000001</v>
      </c>
      <c r="R474">
        <v>14352.7</v>
      </c>
      <c r="S474">
        <v>685.07979</v>
      </c>
      <c r="T474">
        <v>795.88824769161897</v>
      </c>
      <c r="U474">
        <v>0.302589183078952</v>
      </c>
      <c r="V474">
        <v>0.15990373325711399</v>
      </c>
      <c r="W474">
        <v>0</v>
      </c>
      <c r="X474">
        <v>12354.4</v>
      </c>
      <c r="Y474">
        <v>46.48</v>
      </c>
      <c r="Z474">
        <v>58092.621987951803</v>
      </c>
      <c r="AA474">
        <v>11.5490196078431</v>
      </c>
      <c r="AB474">
        <v>14.7392381669535</v>
      </c>
      <c r="AC474">
        <v>9</v>
      </c>
      <c r="AD474">
        <v>76.119976666666702</v>
      </c>
      <c r="AE474">
        <v>0.48089999999999999</v>
      </c>
      <c r="AF474">
        <v>9.9253417988887205E-2</v>
      </c>
      <c r="AG474">
        <v>0.19934956891530001</v>
      </c>
      <c r="AH474">
        <v>0.3017162123405</v>
      </c>
      <c r="AI474">
        <v>215.52234083565699</v>
      </c>
      <c r="AJ474">
        <v>13.3910703013884</v>
      </c>
      <c r="AK474">
        <v>1.11171046393498</v>
      </c>
      <c r="AL474">
        <v>3.3362514730782298</v>
      </c>
      <c r="AM474">
        <v>4.5</v>
      </c>
      <c r="AN474">
        <v>1.00229276451134</v>
      </c>
      <c r="AO474">
        <v>22</v>
      </c>
      <c r="AP474">
        <v>0</v>
      </c>
      <c r="AQ474">
        <v>10.64</v>
      </c>
      <c r="AR474">
        <v>4.5199941263670196</v>
      </c>
      <c r="AS474">
        <v>-21720.81</v>
      </c>
      <c r="AT474">
        <v>0.187390986643728</v>
      </c>
      <c r="AU474">
        <v>9832742.8599999994</v>
      </c>
    </row>
    <row r="475" spans="1:47" ht="15" x14ac:dyDescent="0.25">
      <c r="A475" t="s">
        <v>1418</v>
      </c>
      <c r="B475" t="s">
        <v>284</v>
      </c>
      <c r="C475" t="s">
        <v>108</v>
      </c>
      <c r="D475" t="s">
        <v>963</v>
      </c>
      <c r="E475">
        <v>83.864000000000004</v>
      </c>
      <c r="F475">
        <v>1.5</v>
      </c>
      <c r="G475" s="129">
        <v>-755943</v>
      </c>
      <c r="H475">
        <v>0.63154401052314302</v>
      </c>
      <c r="I475">
        <v>31686</v>
      </c>
      <c r="J475">
        <v>3.6825757171134901E-3</v>
      </c>
      <c r="K475">
        <v>0.80503316114172396</v>
      </c>
      <c r="L475" s="130">
        <v>198356.201</v>
      </c>
      <c r="M475" s="129">
        <v>52008.5</v>
      </c>
      <c r="N475">
        <v>0</v>
      </c>
      <c r="O475">
        <v>117.018852</v>
      </c>
      <c r="P475">
        <v>27</v>
      </c>
      <c r="Q475">
        <v>-18.358167999999999</v>
      </c>
      <c r="R475">
        <v>24584</v>
      </c>
      <c r="S475">
        <v>4438.8707850000001</v>
      </c>
      <c r="T475">
        <v>5556.06990102294</v>
      </c>
      <c r="U475">
        <v>0.35858157650786399</v>
      </c>
      <c r="V475">
        <v>0.155690434678873</v>
      </c>
      <c r="W475">
        <v>9.7790073427424604E-3</v>
      </c>
      <c r="X475">
        <v>19640.7</v>
      </c>
      <c r="Y475">
        <v>335.02</v>
      </c>
      <c r="Z475">
        <v>88777.249179153499</v>
      </c>
      <c r="AA475">
        <v>13.4942528735632</v>
      </c>
      <c r="AB475">
        <v>13.2495695331622</v>
      </c>
      <c r="AC475">
        <v>49</v>
      </c>
      <c r="AD475">
        <v>90.589199693877504</v>
      </c>
      <c r="AE475">
        <v>0.51890000000000003</v>
      </c>
      <c r="AF475">
        <v>0.126175833918164</v>
      </c>
      <c r="AG475">
        <v>0.13066205909424999</v>
      </c>
      <c r="AH475">
        <v>0.259949033339406</v>
      </c>
      <c r="AI475">
        <v>200.15360730983701</v>
      </c>
      <c r="AJ475">
        <v>11.9929604955113</v>
      </c>
      <c r="AK475">
        <v>1.25051168544081</v>
      </c>
      <c r="AL475">
        <v>6.0879603154236097</v>
      </c>
      <c r="AM475">
        <v>1.25</v>
      </c>
      <c r="AN475">
        <v>0.66732219105431601</v>
      </c>
      <c r="AO475">
        <v>7</v>
      </c>
      <c r="AP475">
        <v>0.104693140794224</v>
      </c>
      <c r="AQ475">
        <v>179.86</v>
      </c>
      <c r="AR475">
        <v>4.9666549494346102</v>
      </c>
      <c r="AS475">
        <v>-443748.54</v>
      </c>
      <c r="AT475">
        <v>0.32823788439148199</v>
      </c>
      <c r="AU475">
        <v>109125351.95999999</v>
      </c>
    </row>
    <row r="476" spans="1:47" ht="15" x14ac:dyDescent="0.25">
      <c r="A476" t="s">
        <v>1419</v>
      </c>
      <c r="B476" t="s">
        <v>399</v>
      </c>
      <c r="C476" t="s">
        <v>163</v>
      </c>
      <c r="D476" t="s">
        <v>975</v>
      </c>
      <c r="E476">
        <v>95.436999999999998</v>
      </c>
      <c r="F476">
        <v>4.1399999999999997</v>
      </c>
      <c r="G476" s="129">
        <v>-912166</v>
      </c>
      <c r="H476">
        <v>0.186549753625362</v>
      </c>
      <c r="I476">
        <v>-912166</v>
      </c>
      <c r="J476">
        <v>0</v>
      </c>
      <c r="K476">
        <v>0.81154041632726603</v>
      </c>
      <c r="L476" s="130">
        <v>218682.57769999999</v>
      </c>
      <c r="M476" s="129">
        <v>45800</v>
      </c>
      <c r="N476">
        <v>88</v>
      </c>
      <c r="O476">
        <v>48.193416999999997</v>
      </c>
      <c r="P476">
        <v>10.64</v>
      </c>
      <c r="Q476">
        <v>-41.697298000000004</v>
      </c>
      <c r="R476">
        <v>13189.3</v>
      </c>
      <c r="S476">
        <v>2226.3390960000002</v>
      </c>
      <c r="T476">
        <v>2598.1277410713301</v>
      </c>
      <c r="U476">
        <v>0.28443832574191102</v>
      </c>
      <c r="V476">
        <v>0.118114291965881</v>
      </c>
      <c r="W476">
        <v>6.1041950098333101E-3</v>
      </c>
      <c r="X476">
        <v>11302</v>
      </c>
      <c r="Y476">
        <v>143.22999999999999</v>
      </c>
      <c r="Z476">
        <v>71660.712350764501</v>
      </c>
      <c r="AA476">
        <v>16.324840764331199</v>
      </c>
      <c r="AB476">
        <v>15.543804342665601</v>
      </c>
      <c r="AC476">
        <v>14</v>
      </c>
      <c r="AD476">
        <v>159.02422114285699</v>
      </c>
      <c r="AE476">
        <v>0.41760000000000003</v>
      </c>
      <c r="AF476">
        <v>0.122705055648095</v>
      </c>
      <c r="AG476">
        <v>0.11851721956908599</v>
      </c>
      <c r="AH476">
        <v>0.247097609522995</v>
      </c>
      <c r="AI476">
        <v>194.96580767047701</v>
      </c>
      <c r="AJ476">
        <v>7.69944613647883</v>
      </c>
      <c r="AK476">
        <v>1.5280882827258899</v>
      </c>
      <c r="AL476">
        <v>2.6011522139796299</v>
      </c>
      <c r="AM476">
        <v>2.4500000000000002</v>
      </c>
      <c r="AN476">
        <v>0.92192858729825899</v>
      </c>
      <c r="AO476">
        <v>42</v>
      </c>
      <c r="AP476">
        <v>3.8022813688212899E-2</v>
      </c>
      <c r="AQ476">
        <v>30.33</v>
      </c>
      <c r="AR476">
        <v>3.8265331628588402</v>
      </c>
      <c r="AS476">
        <v>340099.5</v>
      </c>
      <c r="AT476">
        <v>0.54533471661227995</v>
      </c>
      <c r="AU476">
        <v>29363910.41</v>
      </c>
    </row>
    <row r="477" spans="1:47" ht="15" x14ac:dyDescent="0.25">
      <c r="A477" t="s">
        <v>1420</v>
      </c>
      <c r="B477" t="s">
        <v>285</v>
      </c>
      <c r="C477" t="s">
        <v>172</v>
      </c>
      <c r="D477" t="s">
        <v>975</v>
      </c>
      <c r="E477">
        <v>84.31</v>
      </c>
      <c r="F477">
        <v>2.84</v>
      </c>
      <c r="G477" s="129">
        <v>-676286</v>
      </c>
      <c r="H477">
        <v>0.34227321995002002</v>
      </c>
      <c r="I477">
        <v>-676286</v>
      </c>
      <c r="J477">
        <v>0</v>
      </c>
      <c r="K477">
        <v>0.85353803273653295</v>
      </c>
      <c r="L477" s="130">
        <v>270838.07900000003</v>
      </c>
      <c r="M477" s="129">
        <v>40551</v>
      </c>
      <c r="N477">
        <v>44</v>
      </c>
      <c r="O477">
        <v>72.115176000000005</v>
      </c>
      <c r="P477">
        <v>1</v>
      </c>
      <c r="Q477">
        <v>101.772949</v>
      </c>
      <c r="R477">
        <v>15111.4</v>
      </c>
      <c r="S477">
        <v>1551.9991540000001</v>
      </c>
      <c r="T477">
        <v>2022.7611389663</v>
      </c>
      <c r="U477">
        <v>0.42287813579568501</v>
      </c>
      <c r="V477">
        <v>0.170090480603445</v>
      </c>
      <c r="W477">
        <v>1.6864350043324799E-2</v>
      </c>
      <c r="X477">
        <v>11594.5</v>
      </c>
      <c r="Y477">
        <v>104.13</v>
      </c>
      <c r="Z477">
        <v>67637.768174397395</v>
      </c>
      <c r="AA477">
        <v>15</v>
      </c>
      <c r="AB477">
        <v>14.904438240660699</v>
      </c>
      <c r="AC477">
        <v>13</v>
      </c>
      <c r="AD477">
        <v>119.384550307692</v>
      </c>
      <c r="AE477">
        <v>0.31630000000000003</v>
      </c>
      <c r="AF477">
        <v>0.11104056304374101</v>
      </c>
      <c r="AG477">
        <v>0.173200877110568</v>
      </c>
      <c r="AH477">
        <v>0.28584683921093501</v>
      </c>
      <c r="AI477">
        <v>137.281002667351</v>
      </c>
      <c r="AJ477">
        <v>10.0041859100723</v>
      </c>
      <c r="AK477">
        <v>1.84420158640758</v>
      </c>
      <c r="AL477">
        <v>6.0261907443912497</v>
      </c>
      <c r="AM477">
        <v>1</v>
      </c>
      <c r="AN477">
        <v>1.09482894173741</v>
      </c>
      <c r="AO477">
        <v>13</v>
      </c>
      <c r="AP477">
        <v>3.8662486938348999E-2</v>
      </c>
      <c r="AQ477">
        <v>71.77</v>
      </c>
      <c r="AR477">
        <v>4.3525165206700498</v>
      </c>
      <c r="AS477">
        <v>-14462.28</v>
      </c>
      <c r="AT477">
        <v>0.44331710877838398</v>
      </c>
      <c r="AU477">
        <v>23452837.559999999</v>
      </c>
    </row>
    <row r="478" spans="1:47" ht="15" x14ac:dyDescent="0.25">
      <c r="A478" t="s">
        <v>1421</v>
      </c>
      <c r="B478" t="s">
        <v>286</v>
      </c>
      <c r="C478" t="s">
        <v>227</v>
      </c>
      <c r="D478" t="s">
        <v>975</v>
      </c>
      <c r="E478">
        <v>88.373999999999995</v>
      </c>
      <c r="F478">
        <v>4.2300000000000004</v>
      </c>
      <c r="G478" s="129">
        <v>527096</v>
      </c>
      <c r="H478">
        <v>0.57669676035639506</v>
      </c>
      <c r="I478">
        <v>1285676</v>
      </c>
      <c r="J478">
        <v>4.8043177271364902E-2</v>
      </c>
      <c r="K478">
        <v>0.73248216417360901</v>
      </c>
      <c r="L478" s="130">
        <v>171208.5356</v>
      </c>
      <c r="M478" t="s">
        <v>943</v>
      </c>
      <c r="N478">
        <v>75</v>
      </c>
      <c r="O478">
        <v>90.700432000000006</v>
      </c>
      <c r="P478">
        <v>3</v>
      </c>
      <c r="Q478">
        <v>17.789318999999999</v>
      </c>
      <c r="R478">
        <v>14088</v>
      </c>
      <c r="S478">
        <v>1821.7534009999999</v>
      </c>
      <c r="T478">
        <v>2232.9227906380902</v>
      </c>
      <c r="U478">
        <v>0</v>
      </c>
      <c r="V478">
        <v>0</v>
      </c>
      <c r="W478">
        <v>0</v>
      </c>
      <c r="X478">
        <v>11493.9</v>
      </c>
      <c r="Y478">
        <v>107.25</v>
      </c>
      <c r="Z478">
        <v>62645.128205128203</v>
      </c>
      <c r="AA478">
        <v>15.9196428571429</v>
      </c>
      <c r="AB478">
        <v>16.9860456969697</v>
      </c>
      <c r="AC478">
        <v>13</v>
      </c>
      <c r="AD478">
        <v>140.13487699999999</v>
      </c>
      <c r="AE478">
        <v>0.49349999999999999</v>
      </c>
      <c r="AF478">
        <v>0.14589395584298401</v>
      </c>
      <c r="AG478">
        <v>0.19117724111436701</v>
      </c>
      <c r="AH478">
        <v>0.34214324311614602</v>
      </c>
      <c r="AI478">
        <v>190.96547304867599</v>
      </c>
      <c r="AJ478">
        <v>10.730054068504</v>
      </c>
      <c r="AK478">
        <v>1.0397693537074699</v>
      </c>
      <c r="AL478">
        <v>3.33063232267485</v>
      </c>
      <c r="AM478">
        <v>3</v>
      </c>
      <c r="AN478">
        <v>1.54189466211861</v>
      </c>
      <c r="AO478">
        <v>59</v>
      </c>
      <c r="AP478">
        <v>4.4548651817116099E-2</v>
      </c>
      <c r="AQ478">
        <v>13.86</v>
      </c>
      <c r="AR478">
        <v>3.6260276902442801</v>
      </c>
      <c r="AS478">
        <v>45038.700000000201</v>
      </c>
      <c r="AT478">
        <v>0.66583594037648197</v>
      </c>
      <c r="AU478">
        <v>25664913.420000002</v>
      </c>
    </row>
    <row r="479" spans="1:47" ht="15" x14ac:dyDescent="0.25">
      <c r="A479" t="s">
        <v>1422</v>
      </c>
      <c r="B479" t="s">
        <v>287</v>
      </c>
      <c r="C479" t="s">
        <v>288</v>
      </c>
      <c r="D479" t="s">
        <v>965</v>
      </c>
      <c r="E479">
        <v>75.953000000000003</v>
      </c>
      <c r="F479">
        <v>-3.86</v>
      </c>
      <c r="G479" s="129">
        <v>-412932</v>
      </c>
      <c r="H479">
        <v>0.42548828156739799</v>
      </c>
      <c r="I479">
        <v>-412932</v>
      </c>
      <c r="J479">
        <v>0</v>
      </c>
      <c r="K479">
        <v>0.65260835744767498</v>
      </c>
      <c r="L479" s="130">
        <v>141419.82149999999</v>
      </c>
      <c r="M479" s="129">
        <v>36476</v>
      </c>
      <c r="N479">
        <v>90</v>
      </c>
      <c r="O479">
        <v>63.889197000000003</v>
      </c>
      <c r="P479">
        <v>6.51</v>
      </c>
      <c r="Q479">
        <v>-537.33444199999997</v>
      </c>
      <c r="R479">
        <v>13233</v>
      </c>
      <c r="S479">
        <v>2981.4247919999998</v>
      </c>
      <c r="T479">
        <v>3880.83933650679</v>
      </c>
      <c r="U479">
        <v>0.52051043419377296</v>
      </c>
      <c r="V479">
        <v>0.20842195170154099</v>
      </c>
      <c r="W479">
        <v>2.0880755458613599E-2</v>
      </c>
      <c r="X479">
        <v>10166.200000000001</v>
      </c>
      <c r="Y479">
        <v>178</v>
      </c>
      <c r="Z479">
        <v>71388.089887640497</v>
      </c>
      <c r="AA479">
        <v>15.241573033707899</v>
      </c>
      <c r="AB479">
        <v>16.749577483146101</v>
      </c>
      <c r="AC479">
        <v>22</v>
      </c>
      <c r="AD479">
        <v>135.519308727273</v>
      </c>
      <c r="AE479">
        <v>0.32900000000000001</v>
      </c>
      <c r="AF479">
        <v>0.112401827716862</v>
      </c>
      <c r="AG479">
        <v>0.15595292397737601</v>
      </c>
      <c r="AH479">
        <v>0.28513928736348398</v>
      </c>
      <c r="AI479">
        <v>163.604328141644</v>
      </c>
      <c r="AJ479">
        <v>8.6427241919413493</v>
      </c>
      <c r="AK479">
        <v>1.13854268575201</v>
      </c>
      <c r="AL479">
        <v>3.7119813889219202</v>
      </c>
      <c r="AM479">
        <v>0</v>
      </c>
      <c r="AN479">
        <v>1.03231905037466</v>
      </c>
      <c r="AO479">
        <v>65</v>
      </c>
      <c r="AP479">
        <v>3.7514654161781902E-2</v>
      </c>
      <c r="AQ479">
        <v>11.77</v>
      </c>
      <c r="AR479">
        <v>3.9728563776031498</v>
      </c>
      <c r="AS479">
        <v>111509.37</v>
      </c>
      <c r="AT479">
        <v>0.51526818233197702</v>
      </c>
      <c r="AU479">
        <v>39453237.229999997</v>
      </c>
    </row>
    <row r="480" spans="1:47" ht="15" x14ac:dyDescent="0.25">
      <c r="A480" t="s">
        <v>1423</v>
      </c>
      <c r="B480" t="s">
        <v>462</v>
      </c>
      <c r="C480" t="s">
        <v>108</v>
      </c>
      <c r="D480" t="s">
        <v>970</v>
      </c>
      <c r="E480">
        <v>110.145</v>
      </c>
      <c r="F480">
        <v>17.489999999999998</v>
      </c>
      <c r="G480" s="129">
        <v>-6262198</v>
      </c>
      <c r="H480">
        <v>0.38622785697270501</v>
      </c>
      <c r="I480">
        <v>2610951</v>
      </c>
      <c r="J480">
        <v>0</v>
      </c>
      <c r="K480">
        <v>0.78166024760973496</v>
      </c>
      <c r="L480" s="130">
        <v>308566.31040000002</v>
      </c>
      <c r="M480" s="129">
        <v>63751</v>
      </c>
      <c r="N480">
        <v>33</v>
      </c>
      <c r="O480">
        <v>23.303446999999998</v>
      </c>
      <c r="P480">
        <v>1</v>
      </c>
      <c r="Q480">
        <v>-6.679843</v>
      </c>
      <c r="R480">
        <v>18435.5</v>
      </c>
      <c r="S480">
        <v>4651.5118359999997</v>
      </c>
      <c r="T480">
        <v>5510.5787927203201</v>
      </c>
      <c r="U480">
        <v>0.119994491614575</v>
      </c>
      <c r="V480">
        <v>0.106389402724934</v>
      </c>
      <c r="W480">
        <v>4.25172973804726E-2</v>
      </c>
      <c r="X480">
        <v>15561.5</v>
      </c>
      <c r="Y480">
        <v>285.52</v>
      </c>
      <c r="Z480">
        <v>91297.723802185501</v>
      </c>
      <c r="AA480">
        <v>16.719063545150501</v>
      </c>
      <c r="AB480">
        <v>16.291369557298999</v>
      </c>
      <c r="AC480">
        <v>17</v>
      </c>
      <c r="AD480">
        <v>273.61834329411801</v>
      </c>
      <c r="AE480">
        <v>0.36699999999999999</v>
      </c>
      <c r="AF480">
        <v>0.121964499609509</v>
      </c>
      <c r="AG480">
        <v>0.14564197296179399</v>
      </c>
      <c r="AH480">
        <v>0.27210389115204597</v>
      </c>
      <c r="AI480">
        <v>193.40916065982501</v>
      </c>
      <c r="AJ480">
        <v>8.8781082426957294</v>
      </c>
      <c r="AK480">
        <v>1.07317181777257</v>
      </c>
      <c r="AL480">
        <v>3.78484761211367</v>
      </c>
      <c r="AM480">
        <v>2.8</v>
      </c>
      <c r="AN480">
        <v>0.86087520282625296</v>
      </c>
      <c r="AO480">
        <v>23</v>
      </c>
      <c r="AP480">
        <v>4.1011881947106199E-2</v>
      </c>
      <c r="AQ480">
        <v>108.39</v>
      </c>
      <c r="AR480">
        <v>7.2838040390020202</v>
      </c>
      <c r="AS480">
        <v>142032.03</v>
      </c>
      <c r="AT480">
        <v>0.30833702759459802</v>
      </c>
      <c r="AU480">
        <v>85752980.590000004</v>
      </c>
    </row>
    <row r="481" spans="1:47" ht="15" x14ac:dyDescent="0.25">
      <c r="A481" t="s">
        <v>1424</v>
      </c>
      <c r="B481" t="s">
        <v>540</v>
      </c>
      <c r="C481" t="s">
        <v>116</v>
      </c>
      <c r="D481" t="s">
        <v>975</v>
      </c>
      <c r="E481">
        <v>85.07</v>
      </c>
      <c r="F481">
        <v>3.83</v>
      </c>
      <c r="G481" s="129">
        <v>952000</v>
      </c>
      <c r="H481">
        <v>0.70648712397176405</v>
      </c>
      <c r="I481">
        <v>977663</v>
      </c>
      <c r="J481">
        <v>0</v>
      </c>
      <c r="K481">
        <v>0.75326919522304403</v>
      </c>
      <c r="L481" s="130">
        <v>140600.4669</v>
      </c>
      <c r="M481" s="129">
        <v>35736.5</v>
      </c>
      <c r="N481">
        <v>53</v>
      </c>
      <c r="O481">
        <v>7.6139320000000001</v>
      </c>
      <c r="P481">
        <v>0</v>
      </c>
      <c r="Q481">
        <v>6.186674</v>
      </c>
      <c r="R481">
        <v>14282.7</v>
      </c>
      <c r="S481">
        <v>739.61641499999996</v>
      </c>
      <c r="T481">
        <v>907.43323137990103</v>
      </c>
      <c r="U481">
        <v>0.48040376848585797</v>
      </c>
      <c r="V481">
        <v>0.164144327434918</v>
      </c>
      <c r="W481">
        <v>9.4361304839347005E-3</v>
      </c>
      <c r="X481">
        <v>11641.3</v>
      </c>
      <c r="Y481">
        <v>59</v>
      </c>
      <c r="Z481">
        <v>57711.661016949198</v>
      </c>
      <c r="AA481">
        <v>15.4426229508197</v>
      </c>
      <c r="AB481">
        <v>12.535871440677999</v>
      </c>
      <c r="AC481">
        <v>14</v>
      </c>
      <c r="AD481">
        <v>52.829743928571403</v>
      </c>
      <c r="AE481">
        <v>0.31630000000000003</v>
      </c>
      <c r="AF481">
        <v>0.102121441073558</v>
      </c>
      <c r="AG481">
        <v>0.183147756158447</v>
      </c>
      <c r="AH481">
        <v>0.28658274501762399</v>
      </c>
      <c r="AI481">
        <v>180.71394480881</v>
      </c>
      <c r="AJ481">
        <v>6.6969271055447104</v>
      </c>
      <c r="AK481">
        <v>1.1039758639523001</v>
      </c>
      <c r="AL481">
        <v>3.3500555892233201</v>
      </c>
      <c r="AM481">
        <v>1</v>
      </c>
      <c r="AN481">
        <v>1.1893442303850501</v>
      </c>
      <c r="AO481">
        <v>86</v>
      </c>
      <c r="AP481">
        <v>1.7817371937639201E-2</v>
      </c>
      <c r="AQ481">
        <v>5.08</v>
      </c>
      <c r="AR481">
        <v>2.6817751504436802</v>
      </c>
      <c r="AS481">
        <v>123131.93</v>
      </c>
      <c r="AT481">
        <v>0.49951568476208003</v>
      </c>
      <c r="AU481">
        <v>10563725.720000001</v>
      </c>
    </row>
    <row r="482" spans="1:47" ht="15" x14ac:dyDescent="0.25">
      <c r="A482" t="s">
        <v>1425</v>
      </c>
      <c r="B482" t="s">
        <v>289</v>
      </c>
      <c r="C482" t="s">
        <v>108</v>
      </c>
      <c r="D482" t="s">
        <v>975</v>
      </c>
      <c r="E482">
        <v>68.997</v>
      </c>
      <c r="F482">
        <v>4.6900000000000004</v>
      </c>
      <c r="G482" s="129">
        <v>9661901</v>
      </c>
      <c r="H482">
        <v>0.35228471724111299</v>
      </c>
      <c r="I482">
        <v>10000910</v>
      </c>
      <c r="J482">
        <v>0</v>
      </c>
      <c r="K482">
        <v>0.74336993228955905</v>
      </c>
      <c r="L482" s="130">
        <v>262715.14689999999</v>
      </c>
      <c r="M482" s="129">
        <v>43403</v>
      </c>
      <c r="N482">
        <v>93</v>
      </c>
      <c r="O482">
        <v>218.19822400000001</v>
      </c>
      <c r="P482">
        <v>9.3361900000000002</v>
      </c>
      <c r="Q482">
        <v>-99.660407000000006</v>
      </c>
      <c r="R482">
        <v>21835.4</v>
      </c>
      <c r="S482">
        <v>3192.8947440000002</v>
      </c>
      <c r="T482">
        <v>4267.7621808459999</v>
      </c>
      <c r="U482">
        <v>0.58696697801322795</v>
      </c>
      <c r="V482">
        <v>0.19558265150252599</v>
      </c>
      <c r="W482">
        <v>1.64687674402085E-2</v>
      </c>
      <c r="X482">
        <v>16336</v>
      </c>
      <c r="Y482">
        <v>236.1</v>
      </c>
      <c r="Z482">
        <v>81465.050995340906</v>
      </c>
      <c r="AA482">
        <v>14.9961089494163</v>
      </c>
      <c r="AB482">
        <v>13.5234847268107</v>
      </c>
      <c r="AC482">
        <v>58</v>
      </c>
      <c r="AD482">
        <v>55.0499093793103</v>
      </c>
      <c r="AE482">
        <v>0.4556</v>
      </c>
      <c r="AF482">
        <v>0.113698193312452</v>
      </c>
      <c r="AG482">
        <v>0.160257303737842</v>
      </c>
      <c r="AH482">
        <v>0.28150783134429802</v>
      </c>
      <c r="AI482">
        <v>234.00708758221401</v>
      </c>
      <c r="AJ482">
        <v>15.2421803094384</v>
      </c>
      <c r="AK482">
        <v>1.41023060656352</v>
      </c>
      <c r="AL482">
        <v>4.38106677284651</v>
      </c>
      <c r="AM482">
        <v>3.6</v>
      </c>
      <c r="AN482">
        <v>0.70495426206952605</v>
      </c>
      <c r="AO482">
        <v>9</v>
      </c>
      <c r="AP482">
        <v>0.20065252854812399</v>
      </c>
      <c r="AQ482">
        <v>108.22</v>
      </c>
      <c r="AR482">
        <v>4.7307144345929997</v>
      </c>
      <c r="AS482">
        <v>-98018.169999999896</v>
      </c>
      <c r="AT482">
        <v>0.42770140109434102</v>
      </c>
      <c r="AU482">
        <v>69718188.010000005</v>
      </c>
    </row>
    <row r="483" spans="1:47" ht="15" x14ac:dyDescent="0.25">
      <c r="A483" t="s">
        <v>1426</v>
      </c>
      <c r="B483" t="s">
        <v>557</v>
      </c>
      <c r="C483" t="s">
        <v>205</v>
      </c>
      <c r="D483" t="s">
        <v>967</v>
      </c>
      <c r="E483">
        <v>76.039000000000001</v>
      </c>
      <c r="F483">
        <v>-6.46</v>
      </c>
      <c r="G483" s="129">
        <v>1359700</v>
      </c>
      <c r="H483">
        <v>0.29932426971446102</v>
      </c>
      <c r="I483">
        <v>1595084</v>
      </c>
      <c r="J483">
        <v>0</v>
      </c>
      <c r="K483">
        <v>0.79923199632151598</v>
      </c>
      <c r="L483" s="130">
        <v>152042.5123</v>
      </c>
      <c r="M483" s="129">
        <v>32863</v>
      </c>
      <c r="N483">
        <v>22</v>
      </c>
      <c r="O483">
        <v>47.200735999999999</v>
      </c>
      <c r="P483">
        <v>2.57</v>
      </c>
      <c r="Q483">
        <v>-228.80632299999999</v>
      </c>
      <c r="R483">
        <v>16856.3</v>
      </c>
      <c r="S483">
        <v>1346.276597</v>
      </c>
      <c r="T483">
        <v>1831.90290549982</v>
      </c>
      <c r="U483">
        <v>0.89704922501895101</v>
      </c>
      <c r="V483">
        <v>0.150287998358483</v>
      </c>
      <c r="W483">
        <v>3.7095943070902201E-3</v>
      </c>
      <c r="X483">
        <v>12387.8</v>
      </c>
      <c r="Y483">
        <v>97.2</v>
      </c>
      <c r="Z483">
        <v>64046.337448559701</v>
      </c>
      <c r="AA483">
        <v>14.06</v>
      </c>
      <c r="AB483">
        <v>13.850582273662599</v>
      </c>
      <c r="AC483">
        <v>13.01</v>
      </c>
      <c r="AD483">
        <v>103.48013812452</v>
      </c>
      <c r="AE483">
        <v>0.25309999999999999</v>
      </c>
      <c r="AF483">
        <v>0.112067912891267</v>
      </c>
      <c r="AG483">
        <v>0.14942512031032901</v>
      </c>
      <c r="AH483">
        <v>0.26390761672791402</v>
      </c>
      <c r="AI483">
        <v>209.96948222223301</v>
      </c>
      <c r="AJ483">
        <v>7.9112909433735297</v>
      </c>
      <c r="AK483">
        <v>2.0871331944233198</v>
      </c>
      <c r="AL483">
        <v>4.5006407312940198</v>
      </c>
      <c r="AM483">
        <v>0.5</v>
      </c>
      <c r="AN483">
        <v>0.81715884851888898</v>
      </c>
      <c r="AO483">
        <v>28</v>
      </c>
      <c r="AP483">
        <v>0</v>
      </c>
      <c r="AQ483">
        <v>32.43</v>
      </c>
      <c r="AR483">
        <v>3.70632827197552</v>
      </c>
      <c r="AS483">
        <v>-76472.05</v>
      </c>
      <c r="AT483">
        <v>0.61507915127686497</v>
      </c>
      <c r="AU483">
        <v>22693199.920000002</v>
      </c>
    </row>
    <row r="484" spans="1:47" ht="15" x14ac:dyDescent="0.25">
      <c r="A484" t="s">
        <v>1427</v>
      </c>
      <c r="B484" t="s">
        <v>590</v>
      </c>
      <c r="C484" t="s">
        <v>135</v>
      </c>
      <c r="D484" t="s">
        <v>965</v>
      </c>
      <c r="E484">
        <v>101.04600000000001</v>
      </c>
      <c r="F484">
        <v>-2.0099999999999998</v>
      </c>
      <c r="G484" s="129">
        <v>382571</v>
      </c>
      <c r="H484">
        <v>0.27659377821898401</v>
      </c>
      <c r="I484">
        <v>186340</v>
      </c>
      <c r="J484">
        <v>0</v>
      </c>
      <c r="K484">
        <v>0.83472210735774899</v>
      </c>
      <c r="L484" s="130">
        <v>248050.01149999999</v>
      </c>
      <c r="M484" s="129">
        <v>41455</v>
      </c>
      <c r="N484">
        <v>41</v>
      </c>
      <c r="O484">
        <v>10.813138</v>
      </c>
      <c r="P484">
        <v>0</v>
      </c>
      <c r="Q484">
        <v>325.46140300000002</v>
      </c>
      <c r="R484">
        <v>12243</v>
      </c>
      <c r="S484">
        <v>1216.5664529999999</v>
      </c>
      <c r="T484">
        <v>1375.6615766536299</v>
      </c>
      <c r="U484">
        <v>0.19269481697601901</v>
      </c>
      <c r="V484">
        <v>0.118498298752612</v>
      </c>
      <c r="W484">
        <v>1.47484915071877E-3</v>
      </c>
      <c r="X484">
        <v>10827.1</v>
      </c>
      <c r="Y484">
        <v>78.52</v>
      </c>
      <c r="Z484">
        <v>64937.641747325499</v>
      </c>
      <c r="AA484">
        <v>16.380952380952401</v>
      </c>
      <c r="AB484">
        <v>15.4937143785023</v>
      </c>
      <c r="AC484">
        <v>6.25</v>
      </c>
      <c r="AD484">
        <v>194.65063248000001</v>
      </c>
      <c r="AE484">
        <v>0.2024</v>
      </c>
      <c r="AF484">
        <v>0.11458016584931</v>
      </c>
      <c r="AG484">
        <v>0.18265504354822301</v>
      </c>
      <c r="AH484">
        <v>0.29978529448166302</v>
      </c>
      <c r="AI484">
        <v>144.802611945769</v>
      </c>
      <c r="AJ484">
        <v>7.0928851852272299</v>
      </c>
      <c r="AK484">
        <v>1.23534320682099</v>
      </c>
      <c r="AL484">
        <v>3.8206834618135601</v>
      </c>
      <c r="AM484">
        <v>0.5</v>
      </c>
      <c r="AN484">
        <v>0.78389618379815895</v>
      </c>
      <c r="AO484">
        <v>53</v>
      </c>
      <c r="AP484">
        <v>7.9622132253711203E-2</v>
      </c>
      <c r="AQ484">
        <v>13.32</v>
      </c>
      <c r="AR484">
        <v>4.7173248452804204</v>
      </c>
      <c r="AS484">
        <v>77590.600000000006</v>
      </c>
      <c r="AT484">
        <v>0.395073637077623</v>
      </c>
      <c r="AU484">
        <v>14894362.970000001</v>
      </c>
    </row>
    <row r="485" spans="1:47" ht="15" x14ac:dyDescent="0.25">
      <c r="A485" t="s">
        <v>1428</v>
      </c>
      <c r="B485" t="s">
        <v>656</v>
      </c>
      <c r="C485" t="s">
        <v>209</v>
      </c>
      <c r="D485" t="s">
        <v>963</v>
      </c>
      <c r="E485">
        <v>86.427000000000007</v>
      </c>
      <c r="F485">
        <v>-1.39</v>
      </c>
      <c r="G485" s="129">
        <v>-834554</v>
      </c>
      <c r="H485">
        <v>0.71736296305117897</v>
      </c>
      <c r="I485">
        <v>-834554</v>
      </c>
      <c r="J485">
        <v>0</v>
      </c>
      <c r="K485">
        <v>0.78018665184144598</v>
      </c>
      <c r="L485" s="130">
        <v>188520.79440000001</v>
      </c>
      <c r="M485" s="129">
        <v>39068</v>
      </c>
      <c r="N485">
        <v>71</v>
      </c>
      <c r="O485">
        <v>37.369332</v>
      </c>
      <c r="P485">
        <v>0</v>
      </c>
      <c r="Q485">
        <v>58.509447000000002</v>
      </c>
      <c r="R485">
        <v>16012.2</v>
      </c>
      <c r="S485">
        <v>1388.3574739999999</v>
      </c>
      <c r="T485">
        <v>1668.0426607593799</v>
      </c>
      <c r="U485">
        <v>0.42935530809840999</v>
      </c>
      <c r="V485">
        <v>0.112638871420805</v>
      </c>
      <c r="W485">
        <v>2.1608267727739401E-3</v>
      </c>
      <c r="X485">
        <v>13327.4</v>
      </c>
      <c r="Y485">
        <v>106.44</v>
      </c>
      <c r="Z485">
        <v>59926.646749342399</v>
      </c>
      <c r="AA485">
        <v>14.7079646017699</v>
      </c>
      <c r="AB485">
        <v>13.0435689026682</v>
      </c>
      <c r="AC485">
        <v>16</v>
      </c>
      <c r="AD485">
        <v>86.772342124999994</v>
      </c>
      <c r="AE485">
        <v>0.2278</v>
      </c>
      <c r="AF485">
        <v>0.10449008937573601</v>
      </c>
      <c r="AG485">
        <v>0.218360609075166</v>
      </c>
      <c r="AH485">
        <v>0.32717586765518097</v>
      </c>
      <c r="AI485">
        <v>235.56901311426901</v>
      </c>
      <c r="AJ485">
        <v>6.4084080610541401</v>
      </c>
      <c r="AK485">
        <v>1.37062998770845</v>
      </c>
      <c r="AL485">
        <v>3.1483030936787202</v>
      </c>
      <c r="AM485">
        <v>0.5</v>
      </c>
      <c r="AN485">
        <v>1.2363688505808399</v>
      </c>
      <c r="AO485">
        <v>99</v>
      </c>
      <c r="AP485">
        <v>8.2061068702290102E-2</v>
      </c>
      <c r="AQ485">
        <v>10.33</v>
      </c>
      <c r="AR485">
        <v>4.1657622450675502</v>
      </c>
      <c r="AS485">
        <v>49155.970000000103</v>
      </c>
      <c r="AT485">
        <v>0.49977522335624802</v>
      </c>
      <c r="AU485">
        <v>22230642.530000001</v>
      </c>
    </row>
    <row r="486" spans="1:47" ht="15" x14ac:dyDescent="0.25">
      <c r="A486" t="s">
        <v>1428</v>
      </c>
      <c r="B486" t="s">
        <v>770</v>
      </c>
      <c r="C486" t="s">
        <v>266</v>
      </c>
      <c r="D486" t="s">
        <v>975</v>
      </c>
      <c r="E486">
        <v>90.084999999999994</v>
      </c>
      <c r="F486">
        <v>4.25</v>
      </c>
      <c r="G486" s="129">
        <v>-1243199</v>
      </c>
      <c r="H486">
        <v>0.424558267301689</v>
      </c>
      <c r="I486">
        <v>-1162961</v>
      </c>
      <c r="J486">
        <v>0</v>
      </c>
      <c r="K486">
        <v>0.55943529510444101</v>
      </c>
      <c r="L486" s="130">
        <v>475782.45510000002</v>
      </c>
      <c r="M486" s="129">
        <v>33389</v>
      </c>
      <c r="N486">
        <v>153</v>
      </c>
      <c r="O486">
        <v>37.241343999999998</v>
      </c>
      <c r="P486">
        <v>0</v>
      </c>
      <c r="Q486">
        <v>96.108757999999995</v>
      </c>
      <c r="R486">
        <v>19150.599999999999</v>
      </c>
      <c r="S486">
        <v>1215.7077019999999</v>
      </c>
      <c r="T486">
        <v>1471.3069671272499</v>
      </c>
      <c r="U486">
        <v>0.31937150053524999</v>
      </c>
      <c r="V486">
        <v>0.138307742661648</v>
      </c>
      <c r="W486">
        <v>7.1308313550521502E-2</v>
      </c>
      <c r="X486">
        <v>15823.7</v>
      </c>
      <c r="Y486">
        <v>99.62</v>
      </c>
      <c r="Z486">
        <v>62949.473900823097</v>
      </c>
      <c r="AA486">
        <v>15.2882882882883</v>
      </c>
      <c r="AB486">
        <v>12.2034501304959</v>
      </c>
      <c r="AC486">
        <v>9.5</v>
      </c>
      <c r="AD486">
        <v>127.96923178947399</v>
      </c>
      <c r="AE486">
        <v>0.37959999999999999</v>
      </c>
      <c r="AF486">
        <v>0.108143803819755</v>
      </c>
      <c r="AG486">
        <v>0.23040211609182601</v>
      </c>
      <c r="AH486">
        <v>0.34107731618883003</v>
      </c>
      <c r="AI486">
        <v>189.27247036557799</v>
      </c>
      <c r="AJ486">
        <v>19.979087874836999</v>
      </c>
      <c r="AK486">
        <v>1.1138467622772701</v>
      </c>
      <c r="AL486">
        <v>4.5404984789222098</v>
      </c>
      <c r="AM486">
        <v>1.9</v>
      </c>
      <c r="AN486">
        <v>1.0360450839499999</v>
      </c>
      <c r="AO486">
        <v>118</v>
      </c>
      <c r="AP486">
        <v>5.7486631016042802E-2</v>
      </c>
      <c r="AQ486">
        <v>5.9</v>
      </c>
      <c r="AR486">
        <v>4.0362001776198904</v>
      </c>
      <c r="AS486">
        <v>-23149.08</v>
      </c>
      <c r="AT486">
        <v>0.53400537265366799</v>
      </c>
      <c r="AU486">
        <v>23281567.859999999</v>
      </c>
    </row>
    <row r="487" spans="1:47" ht="15" x14ac:dyDescent="0.25">
      <c r="A487" t="s">
        <v>1429</v>
      </c>
      <c r="B487" t="s">
        <v>436</v>
      </c>
      <c r="C487" t="s">
        <v>292</v>
      </c>
      <c r="D487" t="s">
        <v>963</v>
      </c>
      <c r="E487">
        <v>86.554000000000002</v>
      </c>
      <c r="F487">
        <v>-0.46</v>
      </c>
      <c r="G487" s="129">
        <v>-195434</v>
      </c>
      <c r="H487">
        <v>0.39654945418152998</v>
      </c>
      <c r="I487">
        <v>-345167</v>
      </c>
      <c r="J487">
        <v>0</v>
      </c>
      <c r="K487">
        <v>0.78214785605633197</v>
      </c>
      <c r="L487" s="130">
        <v>199903.89369999999</v>
      </c>
      <c r="M487" s="129">
        <v>40422</v>
      </c>
      <c r="N487">
        <v>40</v>
      </c>
      <c r="O487">
        <v>10.236053999999999</v>
      </c>
      <c r="P487">
        <v>0</v>
      </c>
      <c r="Q487">
        <v>60.914921999999997</v>
      </c>
      <c r="R487">
        <v>15949.4</v>
      </c>
      <c r="S487">
        <v>689.492302</v>
      </c>
      <c r="T487">
        <v>851.78905553074901</v>
      </c>
      <c r="U487">
        <v>0.28908373367161999</v>
      </c>
      <c r="V487">
        <v>0.20447291375270499</v>
      </c>
      <c r="W487">
        <v>2.2126584960770199E-3</v>
      </c>
      <c r="X487">
        <v>12910.4</v>
      </c>
      <c r="Y487">
        <v>60.64</v>
      </c>
      <c r="Z487">
        <v>66819.3436675462</v>
      </c>
      <c r="AA487">
        <v>14.7878787878788</v>
      </c>
      <c r="AB487">
        <v>11.3702556398417</v>
      </c>
      <c r="AC487">
        <v>5.17</v>
      </c>
      <c r="AD487">
        <v>133.364081624758</v>
      </c>
      <c r="AE487">
        <v>0.29110000000000003</v>
      </c>
      <c r="AF487">
        <v>0.108226262820432</v>
      </c>
      <c r="AG487">
        <v>0.165761592266462</v>
      </c>
      <c r="AH487">
        <v>0.274471155781087</v>
      </c>
      <c r="AI487">
        <v>198.59395036436501</v>
      </c>
      <c r="AJ487">
        <v>5.2874239934564597</v>
      </c>
      <c r="AK487">
        <v>0.60214461509249295</v>
      </c>
      <c r="AL487">
        <v>3.1163347428229198</v>
      </c>
      <c r="AM487">
        <v>3</v>
      </c>
      <c r="AN487">
        <v>1.3092855372493</v>
      </c>
      <c r="AO487">
        <v>79</v>
      </c>
      <c r="AP487">
        <v>1.35746606334842E-2</v>
      </c>
      <c r="AQ487">
        <v>2.77</v>
      </c>
      <c r="AR487">
        <v>5.0712479192200099</v>
      </c>
      <c r="AS487">
        <v>-5616.8900000000103</v>
      </c>
      <c r="AT487">
        <v>0.34417433648962698</v>
      </c>
      <c r="AU487">
        <v>10996956.279999999</v>
      </c>
    </row>
    <row r="488" spans="1:47" ht="15" x14ac:dyDescent="0.25">
      <c r="A488" t="s">
        <v>1429</v>
      </c>
      <c r="B488" t="s">
        <v>682</v>
      </c>
      <c r="C488" t="s">
        <v>142</v>
      </c>
      <c r="D488" t="s">
        <v>963</v>
      </c>
      <c r="E488">
        <v>84.18</v>
      </c>
      <c r="F488">
        <v>-0.63</v>
      </c>
      <c r="G488" s="129">
        <v>346808</v>
      </c>
      <c r="H488">
        <v>0.95045350418408603</v>
      </c>
      <c r="I488">
        <v>750883</v>
      </c>
      <c r="J488">
        <v>7.27783673565543E-3</v>
      </c>
      <c r="K488">
        <v>0.727132211881651</v>
      </c>
      <c r="L488" s="130">
        <v>121100.25109999999</v>
      </c>
      <c r="M488" s="129">
        <v>38231</v>
      </c>
      <c r="N488">
        <v>19</v>
      </c>
      <c r="O488">
        <v>37.665894999999999</v>
      </c>
      <c r="P488">
        <v>17</v>
      </c>
      <c r="Q488">
        <v>85.826228999999998</v>
      </c>
      <c r="R488">
        <v>15988.7</v>
      </c>
      <c r="S488">
        <v>908.65206599999999</v>
      </c>
      <c r="T488">
        <v>1143.4076771406001</v>
      </c>
      <c r="U488">
        <v>0.53876312322168896</v>
      </c>
      <c r="V488">
        <v>0.159357291330915</v>
      </c>
      <c r="W488">
        <v>0</v>
      </c>
      <c r="X488">
        <v>12706</v>
      </c>
      <c r="Y488">
        <v>71.88</v>
      </c>
      <c r="Z488">
        <v>57643.772954924898</v>
      </c>
      <c r="AA488">
        <v>13.439024390243899</v>
      </c>
      <c r="AB488">
        <v>12.641236310517501</v>
      </c>
      <c r="AC488">
        <v>7</v>
      </c>
      <c r="AD488">
        <v>129.80743799999999</v>
      </c>
      <c r="AE488">
        <v>0.2024</v>
      </c>
      <c r="AF488">
        <v>0.110173974741313</v>
      </c>
      <c r="AG488">
        <v>0.184638465616035</v>
      </c>
      <c r="AH488">
        <v>0.29481244035734799</v>
      </c>
      <c r="AI488">
        <v>217.905188805238</v>
      </c>
      <c r="AJ488">
        <v>7.3580051010101002</v>
      </c>
      <c r="AK488">
        <v>1.31236580808081</v>
      </c>
      <c r="AL488">
        <v>4.4239262121212102</v>
      </c>
      <c r="AM488">
        <v>0.5</v>
      </c>
      <c r="AN488">
        <v>1.0551368314851499</v>
      </c>
      <c r="AO488">
        <v>136</v>
      </c>
      <c r="AP488">
        <v>4.2462845010615702E-3</v>
      </c>
      <c r="AQ488">
        <v>3.43</v>
      </c>
      <c r="AR488">
        <v>4.3006427815873902</v>
      </c>
      <c r="AS488">
        <v>-65958.740000000005</v>
      </c>
      <c r="AT488">
        <v>0.49877910767515599</v>
      </c>
      <c r="AU488">
        <v>14528175.1</v>
      </c>
    </row>
    <row r="489" spans="1:47" ht="15" x14ac:dyDescent="0.25">
      <c r="A489" t="s">
        <v>1430</v>
      </c>
      <c r="B489" t="s">
        <v>450</v>
      </c>
      <c r="C489" t="s">
        <v>167</v>
      </c>
      <c r="D489" t="s">
        <v>967</v>
      </c>
      <c r="E489">
        <v>66.194999999999993</v>
      </c>
      <c r="F489">
        <v>-6.79</v>
      </c>
      <c r="G489" s="129">
        <v>651025</v>
      </c>
      <c r="H489">
        <v>0.224290846679946</v>
      </c>
      <c r="I489">
        <v>651025</v>
      </c>
      <c r="J489">
        <v>8.5793819322074194E-3</v>
      </c>
      <c r="K489">
        <v>0.73065212149873504</v>
      </c>
      <c r="L489" s="130">
        <v>190479.3259</v>
      </c>
      <c r="M489" s="129">
        <v>35351.5</v>
      </c>
      <c r="N489">
        <v>27</v>
      </c>
      <c r="O489">
        <v>48.661673999999998</v>
      </c>
      <c r="P489">
        <v>0</v>
      </c>
      <c r="Q489">
        <v>25.642191</v>
      </c>
      <c r="R489">
        <v>18675.900000000001</v>
      </c>
      <c r="S489">
        <v>811.19213300000001</v>
      </c>
      <c r="T489">
        <v>1109.8231649025199</v>
      </c>
      <c r="U489">
        <v>0.99950257407143805</v>
      </c>
      <c r="V489">
        <v>0.16138837357289801</v>
      </c>
      <c r="W489">
        <v>0</v>
      </c>
      <c r="X489">
        <v>13650.6</v>
      </c>
      <c r="Y489">
        <v>58.44</v>
      </c>
      <c r="Z489">
        <v>52316.496919917903</v>
      </c>
      <c r="AA489">
        <v>13.0833333333333</v>
      </c>
      <c r="AB489">
        <v>13.8807688740589</v>
      </c>
      <c r="AC489">
        <v>11</v>
      </c>
      <c r="AD489">
        <v>73.744739363636398</v>
      </c>
      <c r="AE489">
        <v>0.40500000000000003</v>
      </c>
      <c r="AF489">
        <v>0.123645399425012</v>
      </c>
      <c r="AG489">
        <v>0.22616105936956099</v>
      </c>
      <c r="AH489">
        <v>0.38012999881363402</v>
      </c>
      <c r="AI489">
        <v>161.34032207139299</v>
      </c>
      <c r="AJ489">
        <v>16.370808539250302</v>
      </c>
      <c r="AK489">
        <v>1.72884946285854</v>
      </c>
      <c r="AL489">
        <v>5.3840219135377998</v>
      </c>
      <c r="AM489">
        <v>4.75</v>
      </c>
      <c r="AN489">
        <v>1.70036883281382</v>
      </c>
      <c r="AO489">
        <v>100</v>
      </c>
      <c r="AP489">
        <v>0</v>
      </c>
      <c r="AQ489">
        <v>6.09</v>
      </c>
      <c r="AR489">
        <v>3.48882801063397</v>
      </c>
      <c r="AS489">
        <v>-96814.35</v>
      </c>
      <c r="AT489">
        <v>0.72774922293833999</v>
      </c>
      <c r="AU489">
        <v>15149710.949999999</v>
      </c>
    </row>
    <row r="490" spans="1:47" ht="15" x14ac:dyDescent="0.25">
      <c r="A490" t="s">
        <v>1430</v>
      </c>
      <c r="B490" t="s">
        <v>605</v>
      </c>
      <c r="C490" t="s">
        <v>603</v>
      </c>
      <c r="D490" t="s">
        <v>963</v>
      </c>
      <c r="E490">
        <v>81.262</v>
      </c>
      <c r="F490">
        <v>-0.05</v>
      </c>
      <c r="G490" s="129">
        <v>475764</v>
      </c>
      <c r="H490">
        <v>0.60093510929559302</v>
      </c>
      <c r="I490">
        <v>695541</v>
      </c>
      <c r="J490">
        <v>7.5086775641836799E-3</v>
      </c>
      <c r="K490">
        <v>0.73202751471190397</v>
      </c>
      <c r="L490" s="130">
        <v>150007.61360000001</v>
      </c>
      <c r="M490" s="129">
        <v>35495</v>
      </c>
      <c r="N490">
        <v>25</v>
      </c>
      <c r="O490">
        <v>20.555539</v>
      </c>
      <c r="P490">
        <v>0</v>
      </c>
      <c r="Q490">
        <v>7.7194619999999903</v>
      </c>
      <c r="R490">
        <v>14100.8</v>
      </c>
      <c r="S490">
        <v>686.92762700000003</v>
      </c>
      <c r="T490">
        <v>973.81421919230002</v>
      </c>
      <c r="U490">
        <v>1</v>
      </c>
      <c r="V490">
        <v>0.17630526308705299</v>
      </c>
      <c r="W490">
        <v>2.1397712688006401E-3</v>
      </c>
      <c r="X490">
        <v>9946.7000000000007</v>
      </c>
      <c r="Y490">
        <v>49</v>
      </c>
      <c r="Z490">
        <v>53642.081632653098</v>
      </c>
      <c r="AA490">
        <v>14.3137254901961</v>
      </c>
      <c r="AB490">
        <v>14.0189311632653</v>
      </c>
      <c r="AC490">
        <v>15</v>
      </c>
      <c r="AD490">
        <v>45.795175133333302</v>
      </c>
      <c r="AE490">
        <v>0.2024</v>
      </c>
      <c r="AF490">
        <v>9.3616509497653003E-2</v>
      </c>
      <c r="AG490">
        <v>0.22997504353499801</v>
      </c>
      <c r="AH490">
        <v>0.32483305051745698</v>
      </c>
      <c r="AI490">
        <v>195.908556753971</v>
      </c>
      <c r="AJ490">
        <v>7.7133556009659996</v>
      </c>
      <c r="AK490">
        <v>1.3414301318967099</v>
      </c>
      <c r="AL490">
        <v>2.8632066134126002</v>
      </c>
      <c r="AM490">
        <v>0.5</v>
      </c>
      <c r="AN490">
        <v>1.3400661490474599</v>
      </c>
      <c r="AO490">
        <v>80</v>
      </c>
      <c r="AP490">
        <v>0</v>
      </c>
      <c r="AQ490">
        <v>3.46</v>
      </c>
      <c r="AR490">
        <v>3.7208888834428002</v>
      </c>
      <c r="AS490">
        <v>-100903.69</v>
      </c>
      <c r="AT490">
        <v>0.66028304706205498</v>
      </c>
      <c r="AU490">
        <v>9686200.9499999993</v>
      </c>
    </row>
    <row r="491" spans="1:47" ht="15" x14ac:dyDescent="0.25">
      <c r="A491" t="s">
        <v>1430</v>
      </c>
      <c r="B491" t="s">
        <v>642</v>
      </c>
      <c r="C491" t="s">
        <v>251</v>
      </c>
      <c r="D491" t="s">
        <v>963</v>
      </c>
      <c r="E491">
        <v>74.539000000000001</v>
      </c>
      <c r="F491">
        <v>-0.8</v>
      </c>
      <c r="G491" s="129">
        <v>106390</v>
      </c>
      <c r="H491">
        <v>0.485027092415724</v>
      </c>
      <c r="I491">
        <v>173539</v>
      </c>
      <c r="J491">
        <v>9.1605987946511598E-3</v>
      </c>
      <c r="K491">
        <v>0.731692862599159</v>
      </c>
      <c r="L491" s="130">
        <v>94758.702099999995</v>
      </c>
      <c r="M491" s="129">
        <v>33826</v>
      </c>
      <c r="N491">
        <v>30</v>
      </c>
      <c r="O491">
        <v>12.992013</v>
      </c>
      <c r="P491">
        <v>4</v>
      </c>
      <c r="Q491">
        <v>-89.500450999999998</v>
      </c>
      <c r="R491">
        <v>19043.5</v>
      </c>
      <c r="S491">
        <v>606.477082</v>
      </c>
      <c r="T491">
        <v>881.22265917005905</v>
      </c>
      <c r="U491">
        <v>1</v>
      </c>
      <c r="V491">
        <v>0.22620484280723399</v>
      </c>
      <c r="W491">
        <v>0</v>
      </c>
      <c r="X491">
        <v>13106.1</v>
      </c>
      <c r="Y491">
        <v>57</v>
      </c>
      <c r="Z491">
        <v>57433.210526315801</v>
      </c>
      <c r="AA491">
        <v>13.95</v>
      </c>
      <c r="AB491">
        <v>10.6399488070175</v>
      </c>
      <c r="AC491">
        <v>9.5</v>
      </c>
      <c r="AD491">
        <v>63.8396928421053</v>
      </c>
      <c r="AE491">
        <v>0.2024</v>
      </c>
      <c r="AF491">
        <v>9.5822209639264203E-2</v>
      </c>
      <c r="AG491">
        <v>0.218002549780834</v>
      </c>
      <c r="AH491">
        <v>0.31594491209293302</v>
      </c>
      <c r="AI491">
        <v>300.09377996578598</v>
      </c>
      <c r="AJ491">
        <v>6.1288274175824196</v>
      </c>
      <c r="AK491">
        <v>0.96396521978021998</v>
      </c>
      <c r="AL491">
        <v>2.8439764835164798</v>
      </c>
      <c r="AM491">
        <v>0.5</v>
      </c>
      <c r="AN491">
        <v>1.9174640129140601</v>
      </c>
      <c r="AO491">
        <v>87</v>
      </c>
      <c r="AP491">
        <v>1.9522776572668099E-2</v>
      </c>
      <c r="AQ491">
        <v>5.2</v>
      </c>
      <c r="AR491">
        <v>3.1286206797746701</v>
      </c>
      <c r="AS491">
        <v>60215.4399999999</v>
      </c>
      <c r="AT491">
        <v>0.79843632629358496</v>
      </c>
      <c r="AU491">
        <v>11549432.109999999</v>
      </c>
    </row>
    <row r="492" spans="1:47" ht="15" x14ac:dyDescent="0.25">
      <c r="A492" t="s">
        <v>1431</v>
      </c>
      <c r="B492" t="s">
        <v>742</v>
      </c>
      <c r="C492" t="s">
        <v>191</v>
      </c>
      <c r="D492" t="s">
        <v>963</v>
      </c>
      <c r="E492">
        <v>91.254000000000005</v>
      </c>
      <c r="F492">
        <v>-1.3</v>
      </c>
      <c r="G492" s="129">
        <v>362509</v>
      </c>
      <c r="H492">
        <v>0.741576021836588</v>
      </c>
      <c r="I492">
        <v>351244</v>
      </c>
      <c r="J492">
        <v>0</v>
      </c>
      <c r="K492">
        <v>0.65105653262986596</v>
      </c>
      <c r="L492" s="130">
        <v>176728.13219999999</v>
      </c>
      <c r="M492" s="129">
        <v>35012</v>
      </c>
      <c r="N492">
        <v>25</v>
      </c>
      <c r="O492">
        <v>14.945434000000001</v>
      </c>
      <c r="P492">
        <v>0</v>
      </c>
      <c r="Q492">
        <v>32.249870999999999</v>
      </c>
      <c r="R492">
        <v>13853.9</v>
      </c>
      <c r="S492">
        <v>413.79109599999998</v>
      </c>
      <c r="T492">
        <v>516.95399825060304</v>
      </c>
      <c r="U492">
        <v>0.38611916385943701</v>
      </c>
      <c r="V492">
        <v>0.15838068444082701</v>
      </c>
      <c r="W492">
        <v>2.1404619590944501E-2</v>
      </c>
      <c r="X492">
        <v>11089.2</v>
      </c>
      <c r="Y492">
        <v>35.15</v>
      </c>
      <c r="Z492">
        <v>54513.569274537702</v>
      </c>
      <c r="AA492">
        <v>11.8627450980392</v>
      </c>
      <c r="AB492">
        <v>11.772150668563301</v>
      </c>
      <c r="AC492">
        <v>3.21</v>
      </c>
      <c r="AD492">
        <v>128.906883489097</v>
      </c>
      <c r="AE492">
        <v>0.50609999999999999</v>
      </c>
      <c r="AF492">
        <v>0.114115376403333</v>
      </c>
      <c r="AG492">
        <v>0.133723906581942</v>
      </c>
      <c r="AH492">
        <v>0.25563927568662398</v>
      </c>
      <c r="AI492">
        <v>242.047257585262</v>
      </c>
      <c r="AJ492">
        <v>6.1377925656718997</v>
      </c>
      <c r="AK492">
        <v>1.2037614944537101</v>
      </c>
      <c r="AL492">
        <v>1.63969957167247</v>
      </c>
      <c r="AM492">
        <v>1.5</v>
      </c>
      <c r="AN492">
        <v>1.41512831273033</v>
      </c>
      <c r="AO492">
        <v>26</v>
      </c>
      <c r="AP492">
        <v>2.3346303501945501E-2</v>
      </c>
      <c r="AQ492">
        <v>9.65</v>
      </c>
      <c r="AR492">
        <v>3.93667335638898</v>
      </c>
      <c r="AS492">
        <v>11682.94</v>
      </c>
      <c r="AT492">
        <v>0.42383168577841501</v>
      </c>
      <c r="AU492">
        <v>5732600.0899999999</v>
      </c>
    </row>
    <row r="493" spans="1:47" ht="15" x14ac:dyDescent="0.25">
      <c r="A493" t="s">
        <v>1432</v>
      </c>
      <c r="B493" t="s">
        <v>565</v>
      </c>
      <c r="C493" t="s">
        <v>199</v>
      </c>
      <c r="D493" t="s">
        <v>975</v>
      </c>
      <c r="E493">
        <v>87.122</v>
      </c>
      <c r="F493">
        <v>5.2</v>
      </c>
      <c r="G493" s="129">
        <v>5145755</v>
      </c>
      <c r="H493">
        <v>0.64735841283359696</v>
      </c>
      <c r="I493">
        <v>4292387</v>
      </c>
      <c r="J493">
        <v>0</v>
      </c>
      <c r="K493">
        <v>0.75246653975367495</v>
      </c>
      <c r="L493" s="130">
        <v>194759.36780000001</v>
      </c>
      <c r="M493" s="129">
        <v>49755.5</v>
      </c>
      <c r="N493">
        <v>223</v>
      </c>
      <c r="O493">
        <v>104.396494</v>
      </c>
      <c r="P493">
        <v>5.13</v>
      </c>
      <c r="Q493">
        <v>-95.030158999999998</v>
      </c>
      <c r="R493">
        <v>10907.4</v>
      </c>
      <c r="S493">
        <v>4673.8074340000003</v>
      </c>
      <c r="T493">
        <v>5994.7174722837199</v>
      </c>
      <c r="U493">
        <v>0.30848029563898399</v>
      </c>
      <c r="V493">
        <v>0.16310865493822099</v>
      </c>
      <c r="W493">
        <v>4.8025252039085198E-2</v>
      </c>
      <c r="X493">
        <v>8504</v>
      </c>
      <c r="Y493">
        <v>254.27</v>
      </c>
      <c r="Z493">
        <v>68236.6765249538</v>
      </c>
      <c r="AA493">
        <v>13.079422382671501</v>
      </c>
      <c r="AB493">
        <v>18.381277516026302</v>
      </c>
      <c r="AC493">
        <v>28.4</v>
      </c>
      <c r="AD493">
        <v>164.57068429577501</v>
      </c>
      <c r="AE493">
        <v>0.29110000000000003</v>
      </c>
      <c r="AF493">
        <v>0.11758293712671899</v>
      </c>
      <c r="AG493">
        <v>0.165619733955472</v>
      </c>
      <c r="AH493">
        <v>0.29094175249578902</v>
      </c>
      <c r="AI493">
        <v>134.137319274074</v>
      </c>
      <c r="AJ493">
        <v>7.1508237895018896</v>
      </c>
      <c r="AK493">
        <v>1.49174613833717</v>
      </c>
      <c r="AL493">
        <v>3.3153609960888901</v>
      </c>
      <c r="AM493">
        <v>2.8</v>
      </c>
      <c r="AN493">
        <v>1.1953620634603901</v>
      </c>
      <c r="AO493">
        <v>65</v>
      </c>
      <c r="AP493">
        <v>2.2089761570827499E-2</v>
      </c>
      <c r="AQ493">
        <v>41.8</v>
      </c>
      <c r="AR493">
        <v>3.5543057049293698</v>
      </c>
      <c r="AS493">
        <v>604930.16</v>
      </c>
      <c r="AT493">
        <v>0.45859113729730699</v>
      </c>
      <c r="AU493">
        <v>50979237.799999997</v>
      </c>
    </row>
    <row r="494" spans="1:47" ht="15" x14ac:dyDescent="0.25">
      <c r="A494" t="s">
        <v>1433</v>
      </c>
      <c r="B494" t="s">
        <v>515</v>
      </c>
      <c r="C494" t="s">
        <v>144</v>
      </c>
      <c r="D494" t="s">
        <v>965</v>
      </c>
      <c r="E494">
        <v>86.111000000000004</v>
      </c>
      <c r="F494">
        <v>-10.79</v>
      </c>
      <c r="G494" s="129">
        <v>1949923</v>
      </c>
      <c r="H494">
        <v>0.24528566129097301</v>
      </c>
      <c r="I494">
        <v>2349923</v>
      </c>
      <c r="J494">
        <v>0</v>
      </c>
      <c r="K494">
        <v>0.64359707363958396</v>
      </c>
      <c r="L494" s="130">
        <v>182774.50219999999</v>
      </c>
      <c r="M494" s="129">
        <v>44569</v>
      </c>
      <c r="N494">
        <v>2</v>
      </c>
      <c r="O494">
        <v>107.392062</v>
      </c>
      <c r="P494">
        <v>2.2511450000000002</v>
      </c>
      <c r="Q494">
        <v>3.29725</v>
      </c>
      <c r="R494">
        <v>12354.6</v>
      </c>
      <c r="S494">
        <v>4045.8025619999999</v>
      </c>
      <c r="T494">
        <v>4882.6693825303</v>
      </c>
      <c r="U494">
        <v>0.350799701480836</v>
      </c>
      <c r="V494">
        <v>0.14141288341000399</v>
      </c>
      <c r="W494">
        <v>8.1342862128525196E-3</v>
      </c>
      <c r="X494">
        <v>10237.1</v>
      </c>
      <c r="Y494">
        <v>201.63</v>
      </c>
      <c r="Z494">
        <v>75024.418538907907</v>
      </c>
      <c r="AA494">
        <v>14.3558558558559</v>
      </c>
      <c r="AB494">
        <v>20.065479154887701</v>
      </c>
      <c r="AC494">
        <v>17.100000000000001</v>
      </c>
      <c r="AD494">
        <v>236.59664105263201</v>
      </c>
      <c r="AE494">
        <v>0.2024</v>
      </c>
      <c r="AF494">
        <v>0.10004832263688899</v>
      </c>
      <c r="AG494">
        <v>0.155503581977843</v>
      </c>
      <c r="AH494">
        <v>0.26684774430013702</v>
      </c>
      <c r="AI494">
        <v>131.362564498767</v>
      </c>
      <c r="AJ494">
        <v>7.0944546509943196</v>
      </c>
      <c r="AK494">
        <v>1.36905369477315</v>
      </c>
      <c r="AL494">
        <v>0.98677046740437302</v>
      </c>
      <c r="AM494">
        <v>0.5</v>
      </c>
      <c r="AN494">
        <v>1.8907040023991899</v>
      </c>
      <c r="AO494">
        <v>68</v>
      </c>
      <c r="AP494">
        <v>9.6003296250514999E-2</v>
      </c>
      <c r="AQ494">
        <v>32.44</v>
      </c>
      <c r="AR494">
        <v>3.66934212616047</v>
      </c>
      <c r="AS494">
        <v>314595.15999999997</v>
      </c>
      <c r="AT494">
        <v>0.41924520718451502</v>
      </c>
      <c r="AU494">
        <v>49984346.359999999</v>
      </c>
    </row>
    <row r="495" spans="1:47" ht="15" x14ac:dyDescent="0.25">
      <c r="A495" t="s">
        <v>1434</v>
      </c>
      <c r="B495" t="s">
        <v>290</v>
      </c>
      <c r="C495" t="s">
        <v>121</v>
      </c>
      <c r="D495" t="s">
        <v>975</v>
      </c>
      <c r="E495">
        <v>76.367999999999995</v>
      </c>
      <c r="F495">
        <v>5.85</v>
      </c>
      <c r="G495" s="129">
        <v>-1530478</v>
      </c>
      <c r="H495">
        <v>0.82669437535863699</v>
      </c>
      <c r="I495">
        <v>4084311</v>
      </c>
      <c r="J495">
        <v>0</v>
      </c>
      <c r="K495">
        <v>0.81074000649984701</v>
      </c>
      <c r="L495" s="130">
        <v>144852.3645</v>
      </c>
      <c r="M495" s="129">
        <v>39343</v>
      </c>
      <c r="N495" t="s">
        <v>943</v>
      </c>
      <c r="O495">
        <v>1946.001446</v>
      </c>
      <c r="P495">
        <v>300.12268899999998</v>
      </c>
      <c r="Q495">
        <v>-122.16684600000001</v>
      </c>
      <c r="R495">
        <v>14124.8</v>
      </c>
      <c r="S495">
        <v>21741.159832000001</v>
      </c>
      <c r="T495">
        <v>29360.217525740602</v>
      </c>
      <c r="U495">
        <v>0.58316182458280097</v>
      </c>
      <c r="V495">
        <v>0.19021082182981899</v>
      </c>
      <c r="W495">
        <v>0.158072248275063</v>
      </c>
      <c r="X495">
        <v>10459.4</v>
      </c>
      <c r="Y495">
        <v>1399.61</v>
      </c>
      <c r="Z495">
        <v>78806.859017869298</v>
      </c>
      <c r="AA495">
        <v>13.010107816711599</v>
      </c>
      <c r="AB495">
        <v>15.533727132558401</v>
      </c>
      <c r="AC495">
        <v>107</v>
      </c>
      <c r="AD495">
        <v>203.18840964486</v>
      </c>
      <c r="AE495">
        <v>0.39229999999999998</v>
      </c>
      <c r="AF495">
        <v>0.113258894821854</v>
      </c>
      <c r="AG495">
        <v>0.154393776168672</v>
      </c>
      <c r="AH495">
        <v>0.268314944053754</v>
      </c>
      <c r="AI495">
        <v>142.89849410091</v>
      </c>
      <c r="AJ495">
        <v>6.3276086841065897</v>
      </c>
      <c r="AK495">
        <v>1.33461516573918</v>
      </c>
      <c r="AL495">
        <v>4.1611054761217297</v>
      </c>
      <c r="AM495">
        <v>2</v>
      </c>
      <c r="AN495">
        <v>1.15577881695838</v>
      </c>
      <c r="AO495">
        <v>119</v>
      </c>
      <c r="AP495">
        <v>9.29869115061535E-2</v>
      </c>
      <c r="AQ495">
        <v>118.83</v>
      </c>
      <c r="AR495">
        <v>3.4235844049610198</v>
      </c>
      <c r="AS495">
        <v>1867431.93</v>
      </c>
      <c r="AT495">
        <v>0.56925078136844398</v>
      </c>
      <c r="AU495">
        <v>307089385.93000001</v>
      </c>
    </row>
    <row r="496" spans="1:47" ht="15" x14ac:dyDescent="0.25">
      <c r="A496" t="s">
        <v>1435</v>
      </c>
      <c r="B496" t="s">
        <v>400</v>
      </c>
      <c r="C496" t="s">
        <v>163</v>
      </c>
      <c r="D496" t="s">
        <v>963</v>
      </c>
      <c r="E496">
        <v>93.673000000000002</v>
      </c>
      <c r="F496">
        <v>-0.28999999999999998</v>
      </c>
      <c r="G496" s="129">
        <v>230625</v>
      </c>
      <c r="H496">
        <v>0.800712397436116</v>
      </c>
      <c r="I496">
        <v>110069</v>
      </c>
      <c r="J496">
        <v>3.48617776901181E-3</v>
      </c>
      <c r="K496">
        <v>0.66372121941143003</v>
      </c>
      <c r="L496" s="130">
        <v>167204.52710000001</v>
      </c>
      <c r="M496" s="129">
        <v>39422</v>
      </c>
      <c r="N496">
        <v>52</v>
      </c>
      <c r="O496">
        <v>11.416600000000001</v>
      </c>
      <c r="P496">
        <v>0</v>
      </c>
      <c r="Q496">
        <v>93.148088000000001</v>
      </c>
      <c r="R496">
        <v>13716</v>
      </c>
      <c r="S496">
        <v>918.6798</v>
      </c>
      <c r="T496">
        <v>1121.1483930136801</v>
      </c>
      <c r="U496">
        <v>0.33872479834649699</v>
      </c>
      <c r="V496">
        <v>0.151850589291285</v>
      </c>
      <c r="W496">
        <v>1.74762066173655E-2</v>
      </c>
      <c r="X496">
        <v>11239.1</v>
      </c>
      <c r="Y496">
        <v>68.75</v>
      </c>
      <c r="Z496">
        <v>65895.236363636403</v>
      </c>
      <c r="AA496">
        <v>11.690140845070401</v>
      </c>
      <c r="AB496">
        <v>13.3626152727273</v>
      </c>
      <c r="AC496">
        <v>15.5</v>
      </c>
      <c r="AD496">
        <v>59.269664516128998</v>
      </c>
      <c r="AE496">
        <v>0.27839999999999998</v>
      </c>
      <c r="AF496">
        <v>0.108904515106116</v>
      </c>
      <c r="AG496">
        <v>0.12669038899906401</v>
      </c>
      <c r="AH496">
        <v>0.23908167675393699</v>
      </c>
      <c r="AI496">
        <v>198.36726572196301</v>
      </c>
      <c r="AJ496">
        <v>6.5989453785201597</v>
      </c>
      <c r="AK496">
        <v>1.4039050462038201</v>
      </c>
      <c r="AL496">
        <v>3.2268039794552101</v>
      </c>
      <c r="AM496">
        <v>1.9</v>
      </c>
      <c r="AN496">
        <v>1.9660701328930099</v>
      </c>
      <c r="AO496">
        <v>89</v>
      </c>
      <c r="AP496">
        <v>2.77078085642317E-2</v>
      </c>
      <c r="AQ496">
        <v>4.12</v>
      </c>
      <c r="AR496">
        <v>3.9399148173282401</v>
      </c>
      <c r="AS496">
        <v>77346.899999999994</v>
      </c>
      <c r="AT496">
        <v>0.52582702554978</v>
      </c>
      <c r="AU496">
        <v>12600652.310000001</v>
      </c>
    </row>
    <row r="497" spans="1:47" ht="15" x14ac:dyDescent="0.25">
      <c r="A497" t="s">
        <v>1436</v>
      </c>
      <c r="B497" t="s">
        <v>756</v>
      </c>
      <c r="C497" t="s">
        <v>182</v>
      </c>
      <c r="D497" t="s">
        <v>970</v>
      </c>
      <c r="E497">
        <v>98.14</v>
      </c>
      <c r="F497">
        <v>12.73</v>
      </c>
      <c r="G497" s="129">
        <v>1663952</v>
      </c>
      <c r="H497">
        <v>0.22183141933286499</v>
      </c>
      <c r="I497">
        <v>1663952</v>
      </c>
      <c r="J497">
        <v>7.9234106204081108E-3</v>
      </c>
      <c r="K497">
        <v>0.793698738731904</v>
      </c>
      <c r="L497" s="130">
        <v>263373.32179999998</v>
      </c>
      <c r="M497" s="129">
        <v>70276</v>
      </c>
      <c r="N497">
        <v>224</v>
      </c>
      <c r="O497">
        <v>65.665752999999995</v>
      </c>
      <c r="P497">
        <v>0</v>
      </c>
      <c r="Q497">
        <v>-38.446876000000003</v>
      </c>
      <c r="R497">
        <v>10799.8</v>
      </c>
      <c r="S497">
        <v>5765.9576500000003</v>
      </c>
      <c r="T497">
        <v>6674.1850476057698</v>
      </c>
      <c r="U497">
        <v>8.7075025429643904E-2</v>
      </c>
      <c r="V497">
        <v>0.119828991459901</v>
      </c>
      <c r="W497">
        <v>5.1793453599160598E-3</v>
      </c>
      <c r="X497">
        <v>9330.1</v>
      </c>
      <c r="Y497">
        <v>300.91000000000003</v>
      </c>
      <c r="Z497">
        <v>71337.847429464004</v>
      </c>
      <c r="AA497">
        <v>14.625748502994</v>
      </c>
      <c r="AB497">
        <v>19.161734904124199</v>
      </c>
      <c r="AC497">
        <v>34.51</v>
      </c>
      <c r="AD497">
        <v>167.08077803535201</v>
      </c>
      <c r="AE497">
        <v>0.31630000000000003</v>
      </c>
      <c r="AF497">
        <v>0.106658985685205</v>
      </c>
      <c r="AG497">
        <v>0.15195467536895599</v>
      </c>
      <c r="AH497">
        <v>0.268816901544638</v>
      </c>
      <c r="AI497">
        <v>139.69231980051001</v>
      </c>
      <c r="AJ497">
        <v>5.5438892434136999</v>
      </c>
      <c r="AK497">
        <v>1.0980942318675</v>
      </c>
      <c r="AL497">
        <v>2.7271643284582701</v>
      </c>
      <c r="AM497">
        <v>2</v>
      </c>
      <c r="AN497">
        <v>1.08595261002568</v>
      </c>
      <c r="AO497">
        <v>38</v>
      </c>
      <c r="AP497">
        <v>0.13260715131423201</v>
      </c>
      <c r="AQ497">
        <v>97.45</v>
      </c>
      <c r="AR497">
        <v>5.0523137703579604</v>
      </c>
      <c r="AS497">
        <v>325939.36</v>
      </c>
      <c r="AT497">
        <v>0.35874931085096201</v>
      </c>
      <c r="AU497">
        <v>62271012.25</v>
      </c>
    </row>
    <row r="498" spans="1:47" ht="15" x14ac:dyDescent="0.25">
      <c r="A498" t="s">
        <v>1437</v>
      </c>
      <c r="B498" t="s">
        <v>291</v>
      </c>
      <c r="C498" t="s">
        <v>292</v>
      </c>
      <c r="D498" t="s">
        <v>967</v>
      </c>
      <c r="E498">
        <v>56.517000000000003</v>
      </c>
      <c r="F498">
        <v>-16.77</v>
      </c>
      <c r="G498" s="129">
        <v>11062799</v>
      </c>
      <c r="H498">
        <v>0.68169936902200501</v>
      </c>
      <c r="I498">
        <v>10671842</v>
      </c>
      <c r="J498">
        <v>7.7213770133317296E-4</v>
      </c>
      <c r="K498">
        <v>0.75483974705295398</v>
      </c>
      <c r="L498" s="130">
        <v>77710.463600000003</v>
      </c>
      <c r="M498" s="129">
        <v>29196</v>
      </c>
      <c r="N498">
        <v>165</v>
      </c>
      <c r="O498">
        <v>604.58555999999999</v>
      </c>
      <c r="P498">
        <v>468.20435099999997</v>
      </c>
      <c r="Q498">
        <v>-390.26412299999998</v>
      </c>
      <c r="R498">
        <v>16005.1</v>
      </c>
      <c r="S498">
        <v>7029.2916210000003</v>
      </c>
      <c r="T498">
        <v>10270.516438648099</v>
      </c>
      <c r="U498">
        <v>1</v>
      </c>
      <c r="V498">
        <v>0.19073666085989799</v>
      </c>
      <c r="W498">
        <v>7.62255271070649E-2</v>
      </c>
      <c r="X498">
        <v>10954.1</v>
      </c>
      <c r="Y498">
        <v>548.70000000000005</v>
      </c>
      <c r="Z498">
        <v>62042.042372881398</v>
      </c>
      <c r="AA498">
        <v>10.3254972875226</v>
      </c>
      <c r="AB498">
        <v>12.8108103171132</v>
      </c>
      <c r="AC498">
        <v>72</v>
      </c>
      <c r="AD498">
        <v>97.629050291666701</v>
      </c>
      <c r="AE498">
        <v>0.67059999999999997</v>
      </c>
      <c r="AF498">
        <v>0.10925092469304</v>
      </c>
      <c r="AG498">
        <v>0.155601030555923</v>
      </c>
      <c r="AH498">
        <v>0.26749799630864901</v>
      </c>
      <c r="AI498">
        <v>176.18745483542901</v>
      </c>
      <c r="AJ498">
        <v>6.1166992336530503</v>
      </c>
      <c r="AK498">
        <v>1.5191764778077499</v>
      </c>
      <c r="AL498">
        <v>3.3658490253723699</v>
      </c>
      <c r="AM498">
        <v>2.0499999999999998</v>
      </c>
      <c r="AN498">
        <v>0.58198559811684003</v>
      </c>
      <c r="AO498">
        <v>17</v>
      </c>
      <c r="AP498">
        <v>0.102625298329356</v>
      </c>
      <c r="AQ498">
        <v>56.35</v>
      </c>
      <c r="AR498">
        <v>3.63025014406545</v>
      </c>
      <c r="AS498">
        <v>869866.79</v>
      </c>
      <c r="AT498">
        <v>0.67785398447524903</v>
      </c>
      <c r="AU498">
        <v>112504351.59999999</v>
      </c>
    </row>
    <row r="499" spans="1:47" ht="15" x14ac:dyDescent="0.25">
      <c r="A499" t="s">
        <v>1438</v>
      </c>
      <c r="B499" t="s">
        <v>578</v>
      </c>
      <c r="C499" t="s">
        <v>236</v>
      </c>
      <c r="D499" t="s">
        <v>975</v>
      </c>
      <c r="E499">
        <v>79.247</v>
      </c>
      <c r="F499">
        <v>2.13</v>
      </c>
      <c r="G499" s="129">
        <v>-840780</v>
      </c>
      <c r="H499">
        <v>0.43311006940149799</v>
      </c>
      <c r="I499">
        <v>-1274263</v>
      </c>
      <c r="J499">
        <v>6.1880225027737597E-3</v>
      </c>
      <c r="K499">
        <v>0.823066539750684</v>
      </c>
      <c r="L499" s="130">
        <v>214485.99919999999</v>
      </c>
      <c r="M499" s="129">
        <v>40783</v>
      </c>
      <c r="N499">
        <v>116</v>
      </c>
      <c r="O499">
        <v>310.942678</v>
      </c>
      <c r="P499">
        <v>11.57</v>
      </c>
      <c r="Q499">
        <v>-118.435937</v>
      </c>
      <c r="R499">
        <v>14829.4</v>
      </c>
      <c r="S499">
        <v>3287.2936439999999</v>
      </c>
      <c r="T499">
        <v>4171.0471685450702</v>
      </c>
      <c r="U499">
        <v>0.44415164299815701</v>
      </c>
      <c r="V499">
        <v>0.160696116991002</v>
      </c>
      <c r="W499">
        <v>8.4116236620570099E-3</v>
      </c>
      <c r="X499">
        <v>11687.4</v>
      </c>
      <c r="Y499">
        <v>235.87</v>
      </c>
      <c r="Z499">
        <v>69897.325603086501</v>
      </c>
      <c r="AA499">
        <v>12.491666666666699</v>
      </c>
      <c r="AB499">
        <v>13.936887454954</v>
      </c>
      <c r="AC499">
        <v>28.8</v>
      </c>
      <c r="AD499">
        <v>114.142140416667</v>
      </c>
      <c r="AE499">
        <v>0.27839999999999998</v>
      </c>
      <c r="AF499">
        <v>0.111849505531017</v>
      </c>
      <c r="AG499">
        <v>0.12535460032967499</v>
      </c>
      <c r="AH499">
        <v>0.24768909359498401</v>
      </c>
      <c r="AI499">
        <v>178.59371981312401</v>
      </c>
      <c r="AJ499">
        <v>8.4408561379004894</v>
      </c>
      <c r="AK499">
        <v>0.94963772164404103</v>
      </c>
      <c r="AL499">
        <v>4.1010381031869096</v>
      </c>
      <c r="AM499">
        <v>2.25</v>
      </c>
      <c r="AN499">
        <v>1.3021380738734101</v>
      </c>
      <c r="AO499">
        <v>22</v>
      </c>
      <c r="AP499">
        <v>0.13003239241092099</v>
      </c>
      <c r="AQ499">
        <v>85.36</v>
      </c>
      <c r="AR499">
        <v>4.3114131708165102</v>
      </c>
      <c r="AS499">
        <v>34368.050000000003</v>
      </c>
      <c r="AT499">
        <v>0.50111130260804904</v>
      </c>
      <c r="AU499">
        <v>48748528.600000001</v>
      </c>
    </row>
    <row r="500" spans="1:47" ht="15" x14ac:dyDescent="0.25">
      <c r="A500" t="s">
        <v>1438</v>
      </c>
      <c r="B500" t="s">
        <v>591</v>
      </c>
      <c r="C500" t="s">
        <v>135</v>
      </c>
      <c r="D500" t="s">
        <v>963</v>
      </c>
      <c r="E500">
        <v>93.647000000000006</v>
      </c>
      <c r="F500">
        <v>-0.32</v>
      </c>
      <c r="G500" s="129">
        <v>1082108</v>
      </c>
      <c r="H500">
        <v>0.40373751464271501</v>
      </c>
      <c r="I500">
        <v>1676508</v>
      </c>
      <c r="J500">
        <v>0</v>
      </c>
      <c r="K500">
        <v>0.73136328971366404</v>
      </c>
      <c r="L500" s="130">
        <v>223404.8572</v>
      </c>
      <c r="M500" s="129">
        <v>37453</v>
      </c>
      <c r="N500">
        <v>1</v>
      </c>
      <c r="O500">
        <v>26.028856000000001</v>
      </c>
      <c r="P500">
        <v>0</v>
      </c>
      <c r="Q500">
        <v>-34.122892</v>
      </c>
      <c r="R500">
        <v>13676.5</v>
      </c>
      <c r="S500">
        <v>906.83349499999997</v>
      </c>
      <c r="T500">
        <v>1072.4224912509201</v>
      </c>
      <c r="U500">
        <v>0.31246012808558599</v>
      </c>
      <c r="V500">
        <v>0.14121141720730099</v>
      </c>
      <c r="W500">
        <v>0</v>
      </c>
      <c r="X500">
        <v>11564.8</v>
      </c>
      <c r="Y500">
        <v>65.099999999999994</v>
      </c>
      <c r="Z500">
        <v>68879.038095238095</v>
      </c>
      <c r="AA500">
        <v>16.086956521739101</v>
      </c>
      <c r="AB500">
        <v>13.9298539938556</v>
      </c>
      <c r="AC500">
        <v>9.17</v>
      </c>
      <c r="AD500">
        <v>98.8913298800436</v>
      </c>
      <c r="AE500" t="s">
        <v>943</v>
      </c>
      <c r="AF500">
        <v>0.127745596690756</v>
      </c>
      <c r="AG500">
        <v>0.15103338932302501</v>
      </c>
      <c r="AH500">
        <v>0.28235306883855998</v>
      </c>
      <c r="AI500">
        <v>181.840438083951</v>
      </c>
      <c r="AJ500">
        <v>7.9461440032989898</v>
      </c>
      <c r="AK500">
        <v>1.14162996743461</v>
      </c>
      <c r="AL500">
        <v>4.7917557413932199</v>
      </c>
      <c r="AM500">
        <v>3.5</v>
      </c>
      <c r="AN500">
        <v>1.2920863009008501</v>
      </c>
      <c r="AO500">
        <v>35</v>
      </c>
      <c r="AP500">
        <v>5.3601340033500797E-2</v>
      </c>
      <c r="AQ500">
        <v>15.74</v>
      </c>
      <c r="AR500">
        <v>3.7714861676191398</v>
      </c>
      <c r="AS500">
        <v>31631.15</v>
      </c>
      <c r="AT500">
        <v>0.43986391717184398</v>
      </c>
      <c r="AU500">
        <v>12402350.99</v>
      </c>
    </row>
    <row r="501" spans="1:47" ht="15" x14ac:dyDescent="0.25">
      <c r="A501" t="s">
        <v>1438</v>
      </c>
      <c r="B501" t="s">
        <v>728</v>
      </c>
      <c r="C501" t="s">
        <v>97</v>
      </c>
      <c r="D501" t="s">
        <v>975</v>
      </c>
      <c r="E501">
        <v>77.075999999999993</v>
      </c>
      <c r="F501">
        <v>2.14</v>
      </c>
      <c r="G501" s="129">
        <v>1518207</v>
      </c>
      <c r="H501">
        <v>6.7102290368537001E-2</v>
      </c>
      <c r="I501">
        <v>1335572</v>
      </c>
      <c r="J501">
        <v>1.30955042859671E-2</v>
      </c>
      <c r="K501">
        <v>0.734117120845589</v>
      </c>
      <c r="L501" s="130">
        <v>214553.05189999999</v>
      </c>
      <c r="M501" s="129">
        <v>37120</v>
      </c>
      <c r="N501">
        <v>120</v>
      </c>
      <c r="O501">
        <v>123.41209499999999</v>
      </c>
      <c r="P501">
        <v>18.27</v>
      </c>
      <c r="Q501">
        <v>-121.65369099999999</v>
      </c>
      <c r="R501">
        <v>14613.6</v>
      </c>
      <c r="S501">
        <v>1711.0970560000001</v>
      </c>
      <c r="T501">
        <v>2270.5866936090101</v>
      </c>
      <c r="U501">
        <v>0.51362139331504997</v>
      </c>
      <c r="V501">
        <v>0.21265350771546199</v>
      </c>
      <c r="W501">
        <v>2.2996184150994199E-2</v>
      </c>
      <c r="X501">
        <v>11012.7</v>
      </c>
      <c r="Y501">
        <v>100.67</v>
      </c>
      <c r="Z501">
        <v>77758.964934935895</v>
      </c>
      <c r="AA501">
        <v>22.125</v>
      </c>
      <c r="AB501">
        <v>16.9970900566206</v>
      </c>
      <c r="AC501">
        <v>12</v>
      </c>
      <c r="AD501">
        <v>142.59142133333299</v>
      </c>
      <c r="AE501">
        <v>0.51890000000000003</v>
      </c>
      <c r="AF501">
        <v>0.102149487808008</v>
      </c>
      <c r="AG501">
        <v>1.6808822264863198E-2</v>
      </c>
      <c r="AH501">
        <v>0.319854604967657</v>
      </c>
      <c r="AI501">
        <v>237.88422671449001</v>
      </c>
      <c r="AJ501">
        <v>4.5225438344351803</v>
      </c>
      <c r="AK501">
        <v>0.97672346656250097</v>
      </c>
      <c r="AL501">
        <v>2.8647013214820101</v>
      </c>
      <c r="AM501">
        <v>2.2999999999999998</v>
      </c>
      <c r="AN501">
        <v>0.85702021727293098</v>
      </c>
      <c r="AO501">
        <v>20</v>
      </c>
      <c r="AP501">
        <v>6.8507157464212695E-2</v>
      </c>
      <c r="AQ501">
        <v>41.35</v>
      </c>
      <c r="AR501">
        <v>4.22812420336688</v>
      </c>
      <c r="AS501">
        <v>-3535.12</v>
      </c>
      <c r="AT501">
        <v>0.44975044750861098</v>
      </c>
      <c r="AU501">
        <v>25005363.920000002</v>
      </c>
    </row>
    <row r="502" spans="1:47" ht="15" x14ac:dyDescent="0.25">
      <c r="A502" t="s">
        <v>1439</v>
      </c>
      <c r="B502" t="s">
        <v>279</v>
      </c>
      <c r="C502" t="s">
        <v>144</v>
      </c>
      <c r="D502" t="s">
        <v>965</v>
      </c>
      <c r="E502">
        <v>73.319000000000003</v>
      </c>
      <c r="F502">
        <v>-4.32</v>
      </c>
      <c r="G502" s="129">
        <v>2431637</v>
      </c>
      <c r="H502">
        <v>1.6008310251537201</v>
      </c>
      <c r="I502">
        <v>2431637</v>
      </c>
      <c r="J502">
        <v>0</v>
      </c>
      <c r="K502">
        <v>0.62011522518468798</v>
      </c>
      <c r="L502" s="130">
        <v>141775.56460000001</v>
      </c>
      <c r="M502" s="129">
        <v>33870.5</v>
      </c>
      <c r="N502">
        <v>10</v>
      </c>
      <c r="O502">
        <v>61.635609000000002</v>
      </c>
      <c r="P502">
        <v>104.14</v>
      </c>
      <c r="Q502">
        <v>114.16734099999999</v>
      </c>
      <c r="R502">
        <v>20444.3</v>
      </c>
      <c r="S502">
        <v>737.59098800000004</v>
      </c>
      <c r="T502">
        <v>1013.31352449335</v>
      </c>
      <c r="U502">
        <v>0.83238706137770802</v>
      </c>
      <c r="V502">
        <v>0.18550986959726801</v>
      </c>
      <c r="W502">
        <v>5.5253364890624199E-2</v>
      </c>
      <c r="X502">
        <v>14881.4</v>
      </c>
      <c r="Y502">
        <v>58.53</v>
      </c>
      <c r="Z502">
        <v>71082.086963950103</v>
      </c>
      <c r="AA502">
        <v>12.8166666666667</v>
      </c>
      <c r="AB502">
        <v>12.6019304288399</v>
      </c>
      <c r="AC502">
        <v>8</v>
      </c>
      <c r="AD502">
        <v>92.198873500000005</v>
      </c>
      <c r="AE502">
        <v>0.46820000000000001</v>
      </c>
      <c r="AF502">
        <v>0.109755358676852</v>
      </c>
      <c r="AG502">
        <v>0.139714118215779</v>
      </c>
      <c r="AH502">
        <v>0.26287852396073302</v>
      </c>
      <c r="AI502">
        <v>279.24961577757199</v>
      </c>
      <c r="AJ502">
        <v>9.1163281902394502</v>
      </c>
      <c r="AK502">
        <v>2.6839590818169499</v>
      </c>
      <c r="AL502">
        <v>2.0057555395879101</v>
      </c>
      <c r="AM502">
        <v>0.5</v>
      </c>
      <c r="AN502">
        <v>0.77606041949066296</v>
      </c>
      <c r="AO502">
        <v>2</v>
      </c>
      <c r="AP502">
        <v>6.4102564102564097E-2</v>
      </c>
      <c r="AQ502">
        <v>100.5</v>
      </c>
      <c r="AR502">
        <v>4.7430061011012397</v>
      </c>
      <c r="AS502">
        <v>19358.990000000002</v>
      </c>
      <c r="AT502">
        <v>0.56307930679627904</v>
      </c>
      <c r="AU502">
        <v>15079541.51</v>
      </c>
    </row>
    <row r="503" spans="1:47" ht="15" x14ac:dyDescent="0.25">
      <c r="A503" t="s">
        <v>1440</v>
      </c>
      <c r="B503" t="s">
        <v>414</v>
      </c>
      <c r="C503" t="s">
        <v>112</v>
      </c>
      <c r="D503" t="s">
        <v>963</v>
      </c>
      <c r="E503">
        <v>91.986999999999995</v>
      </c>
      <c r="F503">
        <v>0.46</v>
      </c>
      <c r="G503" s="129">
        <v>722109</v>
      </c>
      <c r="H503">
        <v>0.20509039299444101</v>
      </c>
      <c r="I503">
        <v>461412</v>
      </c>
      <c r="J503">
        <v>0</v>
      </c>
      <c r="K503">
        <v>0.62937543370042404</v>
      </c>
      <c r="L503" s="130">
        <v>384147.2562</v>
      </c>
      <c r="M503" s="129">
        <v>42473</v>
      </c>
      <c r="N503">
        <v>62</v>
      </c>
      <c r="O503">
        <v>36.900424000000001</v>
      </c>
      <c r="P503">
        <v>41</v>
      </c>
      <c r="Q503">
        <v>21.584503999999999</v>
      </c>
      <c r="R503">
        <v>13064.4</v>
      </c>
      <c r="S503">
        <v>1549.4612059999999</v>
      </c>
      <c r="T503">
        <v>1854.6583885309699</v>
      </c>
      <c r="U503">
        <v>0.27427663006620601</v>
      </c>
      <c r="V503">
        <v>0.14290728295910601</v>
      </c>
      <c r="W503">
        <v>9.1065429359320094E-3</v>
      </c>
      <c r="X503">
        <v>10914.6</v>
      </c>
      <c r="Y503">
        <v>99.95</v>
      </c>
      <c r="Z503">
        <v>69496.508254127097</v>
      </c>
      <c r="AA503">
        <v>16.9649122807018</v>
      </c>
      <c r="AB503">
        <v>15.502363241620801</v>
      </c>
      <c r="AC503">
        <v>13.5</v>
      </c>
      <c r="AD503">
        <v>114.774904148148</v>
      </c>
      <c r="AE503">
        <v>0.2152</v>
      </c>
      <c r="AF503">
        <v>0.10641390994741499</v>
      </c>
      <c r="AG503">
        <v>0.18396414961562199</v>
      </c>
      <c r="AH503">
        <v>0.29542965591413101</v>
      </c>
      <c r="AI503">
        <v>151.10736499459</v>
      </c>
      <c r="AJ503">
        <v>6.9601025903858904</v>
      </c>
      <c r="AK503">
        <v>1.6524393191961899</v>
      </c>
      <c r="AL503">
        <v>2.7382671535652499</v>
      </c>
      <c r="AM503">
        <v>0.2</v>
      </c>
      <c r="AN503">
        <v>1.9765230993284599</v>
      </c>
      <c r="AO503">
        <v>78</v>
      </c>
      <c r="AP503">
        <v>1.5151515151515201E-2</v>
      </c>
      <c r="AQ503">
        <v>5.08</v>
      </c>
      <c r="AR503">
        <v>3.4883495345741</v>
      </c>
      <c r="AS503">
        <v>70531.860000000102</v>
      </c>
      <c r="AT503">
        <v>0.34888830181456598</v>
      </c>
      <c r="AU503">
        <v>20242782.25</v>
      </c>
    </row>
    <row r="504" spans="1:47" ht="15" x14ac:dyDescent="0.25">
      <c r="A504" t="s">
        <v>1441</v>
      </c>
      <c r="B504" t="s">
        <v>608</v>
      </c>
      <c r="C504" t="s">
        <v>138</v>
      </c>
      <c r="D504" t="s">
        <v>967</v>
      </c>
      <c r="E504">
        <v>104.753</v>
      </c>
      <c r="F504">
        <v>-6.55</v>
      </c>
      <c r="G504" s="129">
        <v>-77905</v>
      </c>
      <c r="H504">
        <v>0.71209054284773399</v>
      </c>
      <c r="I504">
        <v>-260424</v>
      </c>
      <c r="J504">
        <v>0</v>
      </c>
      <c r="K504">
        <v>0.85412854953096795</v>
      </c>
      <c r="L504" s="130">
        <v>170851.81510000001</v>
      </c>
      <c r="M504" s="129">
        <v>48586</v>
      </c>
      <c r="N504">
        <v>9</v>
      </c>
      <c r="O504">
        <v>0</v>
      </c>
      <c r="P504">
        <v>0</v>
      </c>
      <c r="Q504">
        <v>-7.247503</v>
      </c>
      <c r="R504">
        <v>11068.3</v>
      </c>
      <c r="S504">
        <v>986.92222200000003</v>
      </c>
      <c r="T504">
        <v>1057.9808013808899</v>
      </c>
      <c r="U504">
        <v>5.7236144592557402E-2</v>
      </c>
      <c r="V504">
        <v>7.6081034884226198E-2</v>
      </c>
      <c r="W504">
        <v>2.52522229659553E-3</v>
      </c>
      <c r="X504">
        <v>10324.9</v>
      </c>
      <c r="Y504">
        <v>62.6</v>
      </c>
      <c r="Z504">
        <v>68133.200798721999</v>
      </c>
      <c r="AA504">
        <v>16.078947368421101</v>
      </c>
      <c r="AB504">
        <v>15.765530702875401</v>
      </c>
      <c r="AC504">
        <v>7</v>
      </c>
      <c r="AD504">
        <v>140.988888857143</v>
      </c>
      <c r="AE504">
        <v>0.2024</v>
      </c>
      <c r="AF504">
        <v>0.10696194047039601</v>
      </c>
      <c r="AG504">
        <v>0.17073893196290901</v>
      </c>
      <c r="AH504">
        <v>0.27901992125708902</v>
      </c>
      <c r="AI504">
        <v>202.650214517107</v>
      </c>
      <c r="AJ504">
        <v>5.0492781500000001</v>
      </c>
      <c r="AK504">
        <v>0.83215724999999996</v>
      </c>
      <c r="AL504">
        <v>2.9195669999999998</v>
      </c>
      <c r="AM504">
        <v>1.71</v>
      </c>
      <c r="AN504">
        <v>1.52054270734608</v>
      </c>
      <c r="AO504">
        <v>50</v>
      </c>
      <c r="AP504">
        <v>0</v>
      </c>
      <c r="AQ504">
        <v>6.88</v>
      </c>
      <c r="AR504">
        <v>3.5745679117292002</v>
      </c>
      <c r="AS504">
        <v>64822.53</v>
      </c>
      <c r="AT504">
        <v>0.66220460931565095</v>
      </c>
      <c r="AU504">
        <v>10923578.66</v>
      </c>
    </row>
    <row r="505" spans="1:47" ht="15" x14ac:dyDescent="0.25">
      <c r="A505" t="s">
        <v>1442</v>
      </c>
      <c r="B505" t="s">
        <v>280</v>
      </c>
      <c r="C505" t="s">
        <v>281</v>
      </c>
      <c r="D505" t="s">
        <v>967</v>
      </c>
      <c r="E505">
        <v>85.8</v>
      </c>
      <c r="F505">
        <v>-11.29</v>
      </c>
      <c r="G505" s="129">
        <v>1713059</v>
      </c>
      <c r="H505">
        <v>0.48477062787654401</v>
      </c>
      <c r="I505">
        <v>1785762</v>
      </c>
      <c r="J505">
        <v>0</v>
      </c>
      <c r="K505">
        <v>0.71321898444746801</v>
      </c>
      <c r="L505" s="130">
        <v>153769.8309</v>
      </c>
      <c r="M505" s="129">
        <v>40394</v>
      </c>
      <c r="N505">
        <v>30</v>
      </c>
      <c r="O505">
        <v>23.73912</v>
      </c>
      <c r="P505">
        <v>0</v>
      </c>
      <c r="Q505">
        <v>-70.003192999999996</v>
      </c>
      <c r="R505">
        <v>12721.3</v>
      </c>
      <c r="S505">
        <v>1900.1904420000001</v>
      </c>
      <c r="T505">
        <v>2261.8616881928801</v>
      </c>
      <c r="U505">
        <v>0.38541871952011397</v>
      </c>
      <c r="V505">
        <v>0.12754298708339701</v>
      </c>
      <c r="W505">
        <v>5.6880119808538597E-3</v>
      </c>
      <c r="X505">
        <v>10687.1</v>
      </c>
      <c r="Y505">
        <v>128.5</v>
      </c>
      <c r="Z505">
        <v>64154.156342412403</v>
      </c>
      <c r="AA505">
        <v>16.3172413793103</v>
      </c>
      <c r="AB505">
        <v>14.7874742568093</v>
      </c>
      <c r="AC505">
        <v>18.829999999999998</v>
      </c>
      <c r="AD505">
        <v>100.912928412108</v>
      </c>
      <c r="AE505">
        <v>0.2278</v>
      </c>
      <c r="AF505">
        <v>0.106474169367968</v>
      </c>
      <c r="AG505">
        <v>0.170410126857544</v>
      </c>
      <c r="AH505">
        <v>0.27832191090810199</v>
      </c>
      <c r="AI505">
        <v>196.24243536743401</v>
      </c>
      <c r="AJ505">
        <v>5.5355102735868797</v>
      </c>
      <c r="AK505">
        <v>1.3572534044162201</v>
      </c>
      <c r="AL505">
        <v>2.9010600217753901</v>
      </c>
      <c r="AM505">
        <v>2.5</v>
      </c>
      <c r="AN505">
        <v>1.37518245007086</v>
      </c>
      <c r="AO505">
        <v>81</v>
      </c>
      <c r="AP505">
        <v>5.1476154428463303E-2</v>
      </c>
      <c r="AQ505">
        <v>15.37</v>
      </c>
      <c r="AR505">
        <v>3.8270351062707202</v>
      </c>
      <c r="AS505">
        <v>-359518.93</v>
      </c>
      <c r="AT505">
        <v>0.78875719810029898</v>
      </c>
      <c r="AU505">
        <v>24172806.829999998</v>
      </c>
    </row>
    <row r="506" spans="1:47" ht="15" x14ac:dyDescent="0.25">
      <c r="A506" t="s">
        <v>1443</v>
      </c>
      <c r="B506" t="s">
        <v>293</v>
      </c>
      <c r="C506" t="s">
        <v>294</v>
      </c>
      <c r="D506" t="s">
        <v>975</v>
      </c>
      <c r="E506">
        <v>99.445999999999998</v>
      </c>
      <c r="F506">
        <v>3.73</v>
      </c>
      <c r="G506" s="129">
        <v>829291</v>
      </c>
      <c r="H506">
        <v>0.15295051891813399</v>
      </c>
      <c r="I506">
        <v>-1785970</v>
      </c>
      <c r="J506">
        <v>4.5820609563793904E-3</v>
      </c>
      <c r="K506">
        <v>0.65996657579387097</v>
      </c>
      <c r="L506" s="130">
        <v>100127.9109</v>
      </c>
      <c r="M506" s="129">
        <v>27590</v>
      </c>
      <c r="N506">
        <v>111</v>
      </c>
      <c r="O506">
        <v>63.806955000000002</v>
      </c>
      <c r="P506">
        <v>0</v>
      </c>
      <c r="Q506">
        <v>609.87933299999997</v>
      </c>
      <c r="R506">
        <v>13187.9</v>
      </c>
      <c r="S506">
        <v>2791.0087159999998</v>
      </c>
      <c r="T506">
        <v>3840.68629789426</v>
      </c>
      <c r="U506">
        <v>0.99316853906951397</v>
      </c>
      <c r="V506">
        <v>0.15557938228953899</v>
      </c>
      <c r="W506">
        <v>3.9809979583023299E-6</v>
      </c>
      <c r="X506">
        <v>9583.6</v>
      </c>
      <c r="Y506">
        <v>167</v>
      </c>
      <c r="Z506">
        <v>57478.802395209597</v>
      </c>
      <c r="AA506">
        <v>13.633136094674599</v>
      </c>
      <c r="AB506">
        <v>16.7126270419162</v>
      </c>
      <c r="AC506">
        <v>18.5</v>
      </c>
      <c r="AD506">
        <v>150.86533600000001</v>
      </c>
      <c r="AE506">
        <v>0.36699999999999999</v>
      </c>
      <c r="AF506">
        <v>0.107601599460435</v>
      </c>
      <c r="AG506">
        <v>0.17788658552279299</v>
      </c>
      <c r="AH506">
        <v>0.28806239154625402</v>
      </c>
      <c r="AI506">
        <v>168.77625544470001</v>
      </c>
      <c r="AJ506">
        <v>25.420408656295599</v>
      </c>
      <c r="AK506">
        <v>1.5448671495533399</v>
      </c>
      <c r="AL506">
        <v>3.0851451419788698</v>
      </c>
      <c r="AM506">
        <v>5.2</v>
      </c>
      <c r="AN506">
        <v>1.34083405957631</v>
      </c>
      <c r="AO506">
        <v>7</v>
      </c>
      <c r="AP506">
        <v>7.1599045346062099E-3</v>
      </c>
      <c r="AQ506">
        <v>115</v>
      </c>
      <c r="AR506">
        <v>2.3625704861246501</v>
      </c>
      <c r="AS506">
        <v>814099.13</v>
      </c>
      <c r="AT506">
        <v>0.83558996986266998</v>
      </c>
      <c r="AU506">
        <v>36807533.030000001</v>
      </c>
    </row>
    <row r="507" spans="1:47" ht="15" x14ac:dyDescent="0.25">
      <c r="A507" t="s">
        <v>1444</v>
      </c>
      <c r="B507" t="s">
        <v>295</v>
      </c>
      <c r="C507" t="s">
        <v>97</v>
      </c>
      <c r="D507" t="s">
        <v>963</v>
      </c>
      <c r="E507">
        <v>87.156999999999996</v>
      </c>
      <c r="F507">
        <v>-0.8</v>
      </c>
      <c r="G507" s="129">
        <v>-3827746</v>
      </c>
      <c r="H507">
        <v>0.19757459254276</v>
      </c>
      <c r="I507">
        <v>-4766113</v>
      </c>
      <c r="J507">
        <v>1.14428397440102E-2</v>
      </c>
      <c r="K507">
        <v>0.86758245296095704</v>
      </c>
      <c r="L507" s="130">
        <v>239084.4074</v>
      </c>
      <c r="M507" s="129">
        <v>47991.5</v>
      </c>
      <c r="N507">
        <v>83</v>
      </c>
      <c r="O507">
        <v>49.108131</v>
      </c>
      <c r="P507">
        <v>5.66</v>
      </c>
      <c r="Q507">
        <v>309.392674</v>
      </c>
      <c r="R507">
        <v>13904.2</v>
      </c>
      <c r="S507">
        <v>5062.109402</v>
      </c>
      <c r="T507">
        <v>6281.6422732665797</v>
      </c>
      <c r="U507">
        <v>0.29842077857960903</v>
      </c>
      <c r="V507">
        <v>0.15201125398356199</v>
      </c>
      <c r="W507">
        <v>2.4426101488669499E-2</v>
      </c>
      <c r="X507">
        <v>11204.8</v>
      </c>
      <c r="Y507">
        <v>310</v>
      </c>
      <c r="Z507">
        <v>77213.748387096799</v>
      </c>
      <c r="AA507">
        <v>16.028213166144202</v>
      </c>
      <c r="AB507">
        <v>16.329385167741901</v>
      </c>
      <c r="AC507">
        <v>31</v>
      </c>
      <c r="AD507">
        <v>163.29385167741901</v>
      </c>
      <c r="AE507">
        <v>0.30370000000000003</v>
      </c>
      <c r="AF507">
        <v>0.110918776252608</v>
      </c>
      <c r="AG507">
        <v>0.16624326615597601</v>
      </c>
      <c r="AH507">
        <v>0.288273109342292</v>
      </c>
      <c r="AI507">
        <v>144.314344472953</v>
      </c>
      <c r="AJ507">
        <v>7.1864079886658399</v>
      </c>
      <c r="AK507">
        <v>1.04735529440752</v>
      </c>
      <c r="AL507">
        <v>4.0283524540234197</v>
      </c>
      <c r="AM507">
        <v>2.65</v>
      </c>
      <c r="AN507">
        <v>0.79185980175354698</v>
      </c>
      <c r="AO507">
        <v>21</v>
      </c>
      <c r="AP507">
        <v>8.0651128375878706E-2</v>
      </c>
      <c r="AQ507">
        <v>119.24</v>
      </c>
      <c r="AR507">
        <v>3.87710934775895</v>
      </c>
      <c r="AS507">
        <v>225218.18</v>
      </c>
      <c r="AT507">
        <v>0.358148895038221</v>
      </c>
      <c r="AU507">
        <v>70384603.609999999</v>
      </c>
    </row>
    <row r="508" spans="1:47" ht="15" x14ac:dyDescent="0.25">
      <c r="A508" t="s">
        <v>1445</v>
      </c>
      <c r="B508" t="s">
        <v>747</v>
      </c>
      <c r="C508" t="s">
        <v>148</v>
      </c>
      <c r="D508" t="s">
        <v>965</v>
      </c>
      <c r="E508">
        <v>88.391000000000005</v>
      </c>
      <c r="F508">
        <v>-2.6</v>
      </c>
      <c r="G508" s="129">
        <v>123207</v>
      </c>
      <c r="H508">
        <v>0.64551340589615103</v>
      </c>
      <c r="I508">
        <v>123207</v>
      </c>
      <c r="J508">
        <v>2.44986066598364E-2</v>
      </c>
      <c r="K508">
        <v>0.68719492553295503</v>
      </c>
      <c r="L508" s="130">
        <v>231352.60870000001</v>
      </c>
      <c r="M508" s="129">
        <v>40374</v>
      </c>
      <c r="N508">
        <v>32</v>
      </c>
      <c r="O508">
        <v>9.0352479999999993</v>
      </c>
      <c r="P508">
        <v>0</v>
      </c>
      <c r="Q508">
        <v>19.124566000000002</v>
      </c>
      <c r="R508">
        <v>14039.5</v>
      </c>
      <c r="S508">
        <v>525.769994</v>
      </c>
      <c r="T508">
        <v>638.632497299281</v>
      </c>
      <c r="U508">
        <v>0.231918029540499</v>
      </c>
      <c r="V508">
        <v>0.17490023403655899</v>
      </c>
      <c r="W508">
        <v>2.52916582379176E-2</v>
      </c>
      <c r="X508">
        <v>11558.4</v>
      </c>
      <c r="Y508">
        <v>40.369999999999997</v>
      </c>
      <c r="Z508">
        <v>56744.563041862799</v>
      </c>
      <c r="AA508">
        <v>13.9285714285714</v>
      </c>
      <c r="AB508">
        <v>13.023779886053999</v>
      </c>
      <c r="AC508">
        <v>7.03</v>
      </c>
      <c r="AD508">
        <v>74.789472830725501</v>
      </c>
      <c r="AE508">
        <v>0.3417</v>
      </c>
      <c r="AF508">
        <v>0.104828033281766</v>
      </c>
      <c r="AG508">
        <v>0.20832962208912201</v>
      </c>
      <c r="AH508">
        <v>0.31397088359393799</v>
      </c>
      <c r="AI508">
        <v>219.48951312729301</v>
      </c>
      <c r="AJ508">
        <v>7.3950691068534899</v>
      </c>
      <c r="AK508">
        <v>1.52474891898684</v>
      </c>
      <c r="AL508">
        <v>2.36699413349971</v>
      </c>
      <c r="AM508">
        <v>2.1</v>
      </c>
      <c r="AN508">
        <v>1.63723147229321</v>
      </c>
      <c r="AO508">
        <v>22</v>
      </c>
      <c r="AP508">
        <v>0</v>
      </c>
      <c r="AQ508">
        <v>10.18</v>
      </c>
      <c r="AR508">
        <v>3.95210567461922</v>
      </c>
      <c r="AS508">
        <v>32850.980000000003</v>
      </c>
      <c r="AT508">
        <v>0.48593280674912198</v>
      </c>
      <c r="AU508">
        <v>7381560.6799999997</v>
      </c>
    </row>
    <row r="509" spans="1:47" ht="15" x14ac:dyDescent="0.25">
      <c r="A509" t="s">
        <v>1446</v>
      </c>
      <c r="B509" t="s">
        <v>657</v>
      </c>
      <c r="C509" t="s">
        <v>209</v>
      </c>
      <c r="D509" t="s">
        <v>970</v>
      </c>
      <c r="E509">
        <v>81.59</v>
      </c>
      <c r="F509">
        <v>7.97</v>
      </c>
      <c r="G509" s="129">
        <v>1443032</v>
      </c>
      <c r="H509">
        <v>0.33830499400772002</v>
      </c>
      <c r="I509">
        <v>1443032</v>
      </c>
      <c r="J509">
        <v>0</v>
      </c>
      <c r="K509">
        <v>0.79802106818180996</v>
      </c>
      <c r="L509" s="130">
        <v>262029.32430000001</v>
      </c>
      <c r="M509" s="129">
        <v>43961</v>
      </c>
      <c r="N509">
        <v>37</v>
      </c>
      <c r="O509">
        <v>45.856816000000002</v>
      </c>
      <c r="P509">
        <v>0</v>
      </c>
      <c r="Q509">
        <v>-6.7736099999999997</v>
      </c>
      <c r="R509">
        <v>14657.6</v>
      </c>
      <c r="S509">
        <v>1951.780479</v>
      </c>
      <c r="T509">
        <v>2397.53294175873</v>
      </c>
      <c r="U509">
        <v>0.348955133698722</v>
      </c>
      <c r="V509">
        <v>0.14525809129173101</v>
      </c>
      <c r="W509">
        <v>1.85910840847179E-2</v>
      </c>
      <c r="X509">
        <v>11932.4</v>
      </c>
      <c r="Y509">
        <v>142.15</v>
      </c>
      <c r="Z509">
        <v>67785.810763278205</v>
      </c>
      <c r="AA509">
        <v>11.7342657342657</v>
      </c>
      <c r="AB509">
        <v>13.7304289764333</v>
      </c>
      <c r="AC509">
        <v>18</v>
      </c>
      <c r="AD509">
        <v>108.43224883333301</v>
      </c>
      <c r="AE509">
        <v>0.41760000000000003</v>
      </c>
      <c r="AF509">
        <v>0.10835009755118</v>
      </c>
      <c r="AG509">
        <v>0.190710830764874</v>
      </c>
      <c r="AH509">
        <v>0.30338711618213898</v>
      </c>
      <c r="AI509">
        <v>166.15444384716599</v>
      </c>
      <c r="AJ509">
        <v>7.7249481493815804</v>
      </c>
      <c r="AK509">
        <v>1.6816733118098499</v>
      </c>
      <c r="AL509">
        <v>4.7913330064724597</v>
      </c>
      <c r="AM509">
        <v>2</v>
      </c>
      <c r="AN509">
        <v>1.2603861443094</v>
      </c>
      <c r="AO509">
        <v>24</v>
      </c>
      <c r="AP509">
        <v>9.13705583756345E-2</v>
      </c>
      <c r="AQ509">
        <v>55.46</v>
      </c>
      <c r="AR509">
        <v>5.8596410562087202</v>
      </c>
      <c r="AS509">
        <v>-95871.76</v>
      </c>
      <c r="AT509">
        <v>0.30754255512540901</v>
      </c>
      <c r="AU509">
        <v>28608330.899999999</v>
      </c>
    </row>
    <row r="510" spans="1:47" ht="15" x14ac:dyDescent="0.25">
      <c r="A510" t="s">
        <v>1447</v>
      </c>
      <c r="B510" t="s">
        <v>296</v>
      </c>
      <c r="C510" t="s">
        <v>108</v>
      </c>
      <c r="D510" t="s">
        <v>970</v>
      </c>
      <c r="E510">
        <v>98.128</v>
      </c>
      <c r="F510">
        <v>12.2</v>
      </c>
      <c r="G510" s="129">
        <v>-16292124</v>
      </c>
      <c r="H510">
        <v>0.50599503547917402</v>
      </c>
      <c r="I510">
        <v>-15754862</v>
      </c>
      <c r="J510">
        <v>4.7076659415841299E-3</v>
      </c>
      <c r="K510">
        <v>0.75454521777810601</v>
      </c>
      <c r="L510" s="130">
        <v>323062.9019</v>
      </c>
      <c r="M510" s="129">
        <v>53257.5</v>
      </c>
      <c r="N510">
        <v>90</v>
      </c>
      <c r="O510">
        <v>203.23404600000001</v>
      </c>
      <c r="P510">
        <v>0</v>
      </c>
      <c r="Q510">
        <v>-33.662098999999998</v>
      </c>
      <c r="R510">
        <v>15248.9</v>
      </c>
      <c r="S510">
        <v>5484.4457060000004</v>
      </c>
      <c r="T510">
        <v>6505.3294999333702</v>
      </c>
      <c r="U510">
        <v>0.17323146766875799</v>
      </c>
      <c r="V510">
        <v>0.115365209524785</v>
      </c>
      <c r="W510">
        <v>4.4407998010364498E-2</v>
      </c>
      <c r="X510">
        <v>12855.9</v>
      </c>
      <c r="Y510">
        <v>352.96</v>
      </c>
      <c r="Z510">
        <v>80561.195489573904</v>
      </c>
      <c r="AA510">
        <v>14.172774869109899</v>
      </c>
      <c r="AB510">
        <v>15.538434117180399</v>
      </c>
      <c r="AC510">
        <v>28.73</v>
      </c>
      <c r="AD510">
        <v>190.89612620953699</v>
      </c>
      <c r="AE510">
        <v>0.40500000000000003</v>
      </c>
      <c r="AF510">
        <v>0.110488996598416</v>
      </c>
      <c r="AG510">
        <v>0.174706391237475</v>
      </c>
      <c r="AH510">
        <v>0.287678064404772</v>
      </c>
      <c r="AI510">
        <v>145.00881996697399</v>
      </c>
      <c r="AJ510">
        <v>11.173562624089501</v>
      </c>
      <c r="AK510">
        <v>1.5224396291681199</v>
      </c>
      <c r="AL510">
        <v>6.3224936469955102</v>
      </c>
      <c r="AM510">
        <v>1</v>
      </c>
      <c r="AN510">
        <v>0.96758192972741697</v>
      </c>
      <c r="AO510">
        <v>25</v>
      </c>
      <c r="AP510">
        <v>0.165999466239658</v>
      </c>
      <c r="AQ510">
        <v>141.44</v>
      </c>
      <c r="AR510">
        <v>5.7273173639883499</v>
      </c>
      <c r="AS510">
        <v>32292.239999999802</v>
      </c>
      <c r="AT510">
        <v>0.34617901275290702</v>
      </c>
      <c r="AU510">
        <v>83631710.120000005</v>
      </c>
    </row>
    <row r="511" spans="1:47" ht="15" x14ac:dyDescent="0.25">
      <c r="A511" t="s">
        <v>1448</v>
      </c>
      <c r="B511" t="s">
        <v>297</v>
      </c>
      <c r="C511" t="s">
        <v>135</v>
      </c>
      <c r="D511" t="s">
        <v>963</v>
      </c>
      <c r="E511">
        <v>78.616</v>
      </c>
      <c r="F511">
        <v>1.29</v>
      </c>
      <c r="G511" s="129">
        <v>1342494</v>
      </c>
      <c r="H511">
        <v>0.67814752280292301</v>
      </c>
      <c r="I511">
        <v>1842494</v>
      </c>
      <c r="J511">
        <v>6.1915204631921199E-3</v>
      </c>
      <c r="K511">
        <v>0.75947385662103695</v>
      </c>
      <c r="L511" s="130">
        <v>93218.315000000002</v>
      </c>
      <c r="M511" s="129">
        <v>31504.5</v>
      </c>
      <c r="N511">
        <v>17</v>
      </c>
      <c r="O511">
        <v>65.896181999999996</v>
      </c>
      <c r="P511">
        <v>0</v>
      </c>
      <c r="Q511">
        <v>245.33632600000001</v>
      </c>
      <c r="R511">
        <v>13369.5</v>
      </c>
      <c r="S511">
        <v>1666.5792080000001</v>
      </c>
      <c r="T511">
        <v>2168.5017827643601</v>
      </c>
      <c r="U511">
        <v>0.79586358910101096</v>
      </c>
      <c r="V511">
        <v>0.14558288729112701</v>
      </c>
      <c r="W511">
        <v>1.38438274576146E-2</v>
      </c>
      <c r="X511">
        <v>10275</v>
      </c>
      <c r="Y511">
        <v>115.24</v>
      </c>
      <c r="Z511">
        <v>65587.877299548796</v>
      </c>
      <c r="AA511">
        <v>13.934426229508199</v>
      </c>
      <c r="AB511">
        <v>14.461811940298499</v>
      </c>
      <c r="AC511">
        <v>13.25</v>
      </c>
      <c r="AD511">
        <v>125.77956286792499</v>
      </c>
      <c r="AE511">
        <v>0.27839999999999998</v>
      </c>
      <c r="AF511">
        <v>0.125312418926535</v>
      </c>
      <c r="AG511">
        <v>0.13995466321936201</v>
      </c>
      <c r="AH511">
        <v>0.2652701487677</v>
      </c>
      <c r="AI511">
        <v>171.13138015339999</v>
      </c>
      <c r="AJ511">
        <v>8.9208811236869003</v>
      </c>
      <c r="AK511">
        <v>1.26501132522686</v>
      </c>
      <c r="AL511">
        <v>3.3823895527411998</v>
      </c>
      <c r="AM511">
        <v>0.5</v>
      </c>
      <c r="AN511">
        <v>0.67029931627725403</v>
      </c>
      <c r="AO511">
        <v>6</v>
      </c>
      <c r="AP511">
        <v>8.6474501108647406E-2</v>
      </c>
      <c r="AQ511">
        <v>67.33</v>
      </c>
      <c r="AR511">
        <v>3.2797908759943599</v>
      </c>
      <c r="AS511">
        <v>191014.45</v>
      </c>
      <c r="AT511">
        <v>0.66700833472910004</v>
      </c>
      <c r="AU511">
        <v>22281349.059999999</v>
      </c>
    </row>
    <row r="512" spans="1:47" ht="15" x14ac:dyDescent="0.25">
      <c r="A512" t="s">
        <v>1449</v>
      </c>
      <c r="B512" t="s">
        <v>776</v>
      </c>
      <c r="C512" t="s">
        <v>129</v>
      </c>
      <c r="D512" t="s">
        <v>965</v>
      </c>
      <c r="E512">
        <v>83.430999999999997</v>
      </c>
      <c r="F512">
        <v>-2.84</v>
      </c>
      <c r="G512" s="129">
        <v>264560</v>
      </c>
      <c r="H512">
        <v>1.2443825737674801</v>
      </c>
      <c r="I512">
        <v>362596</v>
      </c>
      <c r="J512">
        <v>3.2898563268609397E-2</v>
      </c>
      <c r="K512">
        <v>0.697134338051137</v>
      </c>
      <c r="L512" s="130">
        <v>209593.8996</v>
      </c>
      <c r="M512" s="129">
        <v>39075.5</v>
      </c>
      <c r="N512">
        <v>26</v>
      </c>
      <c r="O512">
        <v>8.1220389999999991</v>
      </c>
      <c r="P512">
        <v>0</v>
      </c>
      <c r="Q512">
        <v>-55.227621999999997</v>
      </c>
      <c r="R512">
        <v>17092.3</v>
      </c>
      <c r="S512">
        <v>391.80544900000001</v>
      </c>
      <c r="T512">
        <v>465.992400422917</v>
      </c>
      <c r="U512">
        <v>0.37771872080319102</v>
      </c>
      <c r="V512">
        <v>0.160913366980764</v>
      </c>
      <c r="W512">
        <v>2.21810850823568E-3</v>
      </c>
      <c r="X512">
        <v>14371.1</v>
      </c>
      <c r="Y512">
        <v>36.4</v>
      </c>
      <c r="Z512">
        <v>55504.063736263699</v>
      </c>
      <c r="AA512">
        <v>9.6410256410256405</v>
      </c>
      <c r="AB512">
        <v>10.763885961538501</v>
      </c>
      <c r="AC512">
        <v>4</v>
      </c>
      <c r="AD512">
        <v>97.951362250000003</v>
      </c>
      <c r="AE512">
        <v>0.30370000000000003</v>
      </c>
      <c r="AF512">
        <v>0.115591609152432</v>
      </c>
      <c r="AG512">
        <v>0.190383137883676</v>
      </c>
      <c r="AH512">
        <v>0.31108012222956899</v>
      </c>
      <c r="AI512">
        <v>301.07289293978101</v>
      </c>
      <c r="AJ512">
        <v>5.4954561638493704</v>
      </c>
      <c r="AK512">
        <v>1.73081602549974</v>
      </c>
      <c r="AL512">
        <v>2.7878418473745801</v>
      </c>
      <c r="AM512">
        <v>5</v>
      </c>
      <c r="AN512">
        <v>0.83923599601022103</v>
      </c>
      <c r="AO512">
        <v>51</v>
      </c>
      <c r="AP512">
        <v>1.6260162601626001E-2</v>
      </c>
      <c r="AQ512">
        <v>2.1800000000000002</v>
      </c>
      <c r="AR512">
        <v>5.1434511057360099</v>
      </c>
      <c r="AS512">
        <v>-11698.7</v>
      </c>
      <c r="AT512">
        <v>0.54440284213607204</v>
      </c>
      <c r="AU512">
        <v>6696845.7800000003</v>
      </c>
    </row>
    <row r="513" spans="1:47" ht="15" x14ac:dyDescent="0.25">
      <c r="A513" t="s">
        <v>1450</v>
      </c>
      <c r="B513" t="s">
        <v>499</v>
      </c>
      <c r="C513" t="s">
        <v>391</v>
      </c>
      <c r="D513" t="s">
        <v>965</v>
      </c>
      <c r="E513">
        <v>93.26</v>
      </c>
      <c r="F513">
        <v>-2.57</v>
      </c>
      <c r="G513" s="129">
        <v>-198124</v>
      </c>
      <c r="H513">
        <v>0.24505812133197899</v>
      </c>
      <c r="I513">
        <v>-158705</v>
      </c>
      <c r="J513">
        <v>0</v>
      </c>
      <c r="K513">
        <v>0.72754673884244303</v>
      </c>
      <c r="L513" s="130">
        <v>207349.4105</v>
      </c>
      <c r="M513" s="129">
        <v>41075</v>
      </c>
      <c r="N513">
        <v>49</v>
      </c>
      <c r="O513">
        <v>36.829932999999997</v>
      </c>
      <c r="P513">
        <v>1</v>
      </c>
      <c r="Q513">
        <v>6.2153920000000102</v>
      </c>
      <c r="R513">
        <v>15628.7</v>
      </c>
      <c r="S513">
        <v>1091.379811</v>
      </c>
      <c r="T513">
        <v>1362.1654587651999</v>
      </c>
      <c r="U513">
        <v>0.33693844461266098</v>
      </c>
      <c r="V513">
        <v>0.19009047987602901</v>
      </c>
      <c r="W513">
        <v>5.2593972713684397E-3</v>
      </c>
      <c r="X513">
        <v>12521.9</v>
      </c>
      <c r="Y513">
        <v>75.56</v>
      </c>
      <c r="Z513">
        <v>61471.0491000529</v>
      </c>
      <c r="AA513">
        <v>14.538461538461499</v>
      </c>
      <c r="AB513">
        <v>14.4438831524616</v>
      </c>
      <c r="AC513">
        <v>10</v>
      </c>
      <c r="AD513">
        <v>109.1379811</v>
      </c>
      <c r="AE513">
        <v>0.30370000000000003</v>
      </c>
      <c r="AF513">
        <v>0.11760484964045199</v>
      </c>
      <c r="AG513">
        <v>0.14795937830818801</v>
      </c>
      <c r="AH513">
        <v>0.27390313607448802</v>
      </c>
      <c r="AI513">
        <v>209.37532259335501</v>
      </c>
      <c r="AJ513">
        <v>9.1399482293836503</v>
      </c>
      <c r="AK513">
        <v>1.8702844976981099</v>
      </c>
      <c r="AL513">
        <v>3.1525498013198701</v>
      </c>
      <c r="AM513">
        <v>1.4</v>
      </c>
      <c r="AN513">
        <v>1.0872842945046699</v>
      </c>
      <c r="AO513">
        <v>43</v>
      </c>
      <c r="AP513">
        <v>6.0344827586206899E-2</v>
      </c>
      <c r="AQ513">
        <v>14.79</v>
      </c>
      <c r="AR513">
        <v>4.3673345135022004</v>
      </c>
      <c r="AS513">
        <v>15662.720000000099</v>
      </c>
      <c r="AT513">
        <v>0.50332309717489099</v>
      </c>
      <c r="AU513">
        <v>17056898.760000002</v>
      </c>
    </row>
    <row r="514" spans="1:47" ht="15" x14ac:dyDescent="0.25">
      <c r="A514" t="s">
        <v>1451</v>
      </c>
      <c r="B514" t="s">
        <v>613</v>
      </c>
      <c r="C514" t="s">
        <v>614</v>
      </c>
      <c r="D514" t="s">
        <v>967</v>
      </c>
      <c r="E514">
        <v>75.870999999999995</v>
      </c>
      <c r="F514">
        <v>-7.73</v>
      </c>
      <c r="G514" s="129">
        <v>4908257</v>
      </c>
      <c r="H514">
        <v>0.84746927372745495</v>
      </c>
      <c r="I514">
        <v>3096140</v>
      </c>
      <c r="J514">
        <v>7.9986163797851097E-3</v>
      </c>
      <c r="K514">
        <v>0.602416934477079</v>
      </c>
      <c r="L514" s="130">
        <v>603652.16480000003</v>
      </c>
      <c r="M514" s="129">
        <v>35510</v>
      </c>
      <c r="N514">
        <v>76</v>
      </c>
      <c r="O514">
        <v>40.586528000000001</v>
      </c>
      <c r="P514">
        <v>5</v>
      </c>
      <c r="Q514">
        <v>-147.805543</v>
      </c>
      <c r="R514">
        <v>24966</v>
      </c>
      <c r="S514">
        <v>1958.972368</v>
      </c>
      <c r="T514">
        <v>2444.2649328071502</v>
      </c>
      <c r="U514">
        <v>0.46890408716576698</v>
      </c>
      <c r="V514">
        <v>0.19313597229871701</v>
      </c>
      <c r="W514">
        <v>1.9591036926764902E-3</v>
      </c>
      <c r="X514">
        <v>20009.2</v>
      </c>
      <c r="Y514">
        <v>209.95</v>
      </c>
      <c r="Z514">
        <v>62519.237628006696</v>
      </c>
      <c r="AA514">
        <v>12.6034482758621</v>
      </c>
      <c r="AB514">
        <v>9.3306614336746794</v>
      </c>
      <c r="AC514">
        <v>28</v>
      </c>
      <c r="AD514">
        <v>69.963298857142902</v>
      </c>
      <c r="AE514">
        <v>0.32900000000000001</v>
      </c>
      <c r="AF514">
        <v>0.103306288193258</v>
      </c>
      <c r="AG514">
        <v>0.24503063247935999</v>
      </c>
      <c r="AH514">
        <v>0.35073711235780802</v>
      </c>
      <c r="AI514">
        <v>228.88735304509399</v>
      </c>
      <c r="AJ514">
        <v>11.8917208687197</v>
      </c>
      <c r="AK514">
        <v>2.0947709775549499</v>
      </c>
      <c r="AL514">
        <v>4.4219665732943199</v>
      </c>
      <c r="AM514">
        <v>0.5</v>
      </c>
      <c r="AN514">
        <v>1.19657281285547</v>
      </c>
      <c r="AO514">
        <v>546</v>
      </c>
      <c r="AP514">
        <v>1.85341196293176E-2</v>
      </c>
      <c r="AQ514">
        <v>2.14</v>
      </c>
      <c r="AR514">
        <v>4.4715933814969304</v>
      </c>
      <c r="AS514">
        <v>-506635.84</v>
      </c>
      <c r="AT514">
        <v>0.52072936867705999</v>
      </c>
      <c r="AU514">
        <v>48907795.060000002</v>
      </c>
    </row>
    <row r="515" spans="1:47" ht="15" x14ac:dyDescent="0.25">
      <c r="A515" t="s">
        <v>1452</v>
      </c>
      <c r="B515" t="s">
        <v>298</v>
      </c>
      <c r="C515" t="s">
        <v>144</v>
      </c>
      <c r="D515" t="s">
        <v>970</v>
      </c>
      <c r="E515">
        <v>103.95099999999999</v>
      </c>
      <c r="F515">
        <v>13.02</v>
      </c>
      <c r="G515" s="129">
        <v>-13555744</v>
      </c>
      <c r="H515">
        <v>0.49136321022832102</v>
      </c>
      <c r="I515">
        <v>-12955744</v>
      </c>
      <c r="J515">
        <v>1.75176579134739E-2</v>
      </c>
      <c r="K515">
        <v>0.81353721530665002</v>
      </c>
      <c r="L515" s="130">
        <v>372451.5318</v>
      </c>
      <c r="M515" s="129">
        <v>68775</v>
      </c>
      <c r="N515">
        <v>109</v>
      </c>
      <c r="O515">
        <v>72.840159999999997</v>
      </c>
      <c r="P515">
        <v>2.3199999999999998</v>
      </c>
      <c r="Q515">
        <v>-24.483364000000002</v>
      </c>
      <c r="R515">
        <v>16460.7</v>
      </c>
      <c r="S515">
        <v>5597.5822200000002</v>
      </c>
      <c r="T515">
        <v>6795.5139263883102</v>
      </c>
      <c r="U515">
        <v>0.12017750960342299</v>
      </c>
      <c r="V515">
        <v>0.107869564799354</v>
      </c>
      <c r="W515">
        <v>6.3188079441913E-2</v>
      </c>
      <c r="X515">
        <v>13559</v>
      </c>
      <c r="Y515">
        <v>408.47</v>
      </c>
      <c r="Z515">
        <v>78552.119176438893</v>
      </c>
      <c r="AA515">
        <v>12.628175519630499</v>
      </c>
      <c r="AB515">
        <v>13.7037780497956</v>
      </c>
      <c r="AC515">
        <v>52.75</v>
      </c>
      <c r="AD515">
        <v>106.115302748815</v>
      </c>
      <c r="AE515">
        <v>0.37959999999999999</v>
      </c>
      <c r="AF515">
        <v>0.120374725943697</v>
      </c>
      <c r="AG515">
        <v>0.129529699552283</v>
      </c>
      <c r="AH515">
        <v>0.26419749236494799</v>
      </c>
      <c r="AI515">
        <v>204.77591126834801</v>
      </c>
      <c r="AJ515">
        <v>5.7226805845147197</v>
      </c>
      <c r="AK515">
        <v>0.96317842529989095</v>
      </c>
      <c r="AL515">
        <v>2.9160226390403499</v>
      </c>
      <c r="AM515">
        <v>0</v>
      </c>
      <c r="AN515">
        <v>1.0739198389987601</v>
      </c>
      <c r="AO515">
        <v>17</v>
      </c>
      <c r="AP515">
        <v>0.10814332247557</v>
      </c>
      <c r="AQ515">
        <v>253.65</v>
      </c>
      <c r="AR515">
        <v>5.2146111060977702</v>
      </c>
      <c r="AS515">
        <v>290658.84999999998</v>
      </c>
      <c r="AT515">
        <v>0.40032561693315399</v>
      </c>
      <c r="AU515">
        <v>92140096.650000006</v>
      </c>
    </row>
    <row r="516" spans="1:47" ht="15" x14ac:dyDescent="0.25">
      <c r="A516" t="s">
        <v>1453</v>
      </c>
      <c r="B516" t="s">
        <v>299</v>
      </c>
      <c r="C516" t="s">
        <v>236</v>
      </c>
      <c r="D516" t="s">
        <v>975</v>
      </c>
      <c r="E516">
        <v>92.956000000000003</v>
      </c>
      <c r="F516">
        <v>11.34</v>
      </c>
      <c r="G516" s="129">
        <v>4510400</v>
      </c>
      <c r="H516">
        <v>0.36653625576351001</v>
      </c>
      <c r="I516">
        <v>4914346</v>
      </c>
      <c r="J516">
        <v>4.7085073607892897E-3</v>
      </c>
      <c r="K516">
        <v>0.81554950332990805</v>
      </c>
      <c r="L516" s="130">
        <v>221325.50099999999</v>
      </c>
      <c r="M516" s="129">
        <v>50611</v>
      </c>
      <c r="N516">
        <v>0</v>
      </c>
      <c r="O516">
        <v>202.31718799999999</v>
      </c>
      <c r="P516">
        <v>156.85</v>
      </c>
      <c r="Q516">
        <v>-92.071869000000007</v>
      </c>
      <c r="R516">
        <v>13060.8</v>
      </c>
      <c r="S516">
        <v>7702.3662979999999</v>
      </c>
      <c r="T516">
        <v>9456.5500715005492</v>
      </c>
      <c r="U516">
        <v>0.244994384062206</v>
      </c>
      <c r="V516">
        <v>0.13617288641184799</v>
      </c>
      <c r="W516">
        <v>2.5366141058590301E-2</v>
      </c>
      <c r="X516">
        <v>10638</v>
      </c>
      <c r="Y516">
        <v>498.98</v>
      </c>
      <c r="Z516">
        <v>70388.2446791455</v>
      </c>
      <c r="AA516">
        <v>13.1135029354207</v>
      </c>
      <c r="AB516">
        <v>15.4362224898794</v>
      </c>
      <c r="AC516">
        <v>53.16</v>
      </c>
      <c r="AD516">
        <v>144.89026143717101</v>
      </c>
      <c r="AE516">
        <v>0.41760000000000003</v>
      </c>
      <c r="AF516">
        <v>0.13021984817829399</v>
      </c>
      <c r="AG516">
        <v>0.13288427585437601</v>
      </c>
      <c r="AH516">
        <v>0.278265870838725</v>
      </c>
      <c r="AI516">
        <v>148.02944392505199</v>
      </c>
      <c r="AJ516">
        <v>8.8526110419697996</v>
      </c>
      <c r="AK516">
        <v>1.3293524338764899</v>
      </c>
      <c r="AL516">
        <v>4.4372681609960596</v>
      </c>
      <c r="AM516">
        <v>1.3</v>
      </c>
      <c r="AN516">
        <v>0.94106939247702504</v>
      </c>
      <c r="AO516">
        <v>29</v>
      </c>
      <c r="AP516">
        <v>5.1700046576618502E-2</v>
      </c>
      <c r="AQ516">
        <v>141.38</v>
      </c>
      <c r="AR516">
        <v>3.9145374204284602</v>
      </c>
      <c r="AS516">
        <v>734064</v>
      </c>
      <c r="AT516">
        <v>0.354634883891077</v>
      </c>
      <c r="AU516">
        <v>100599221.17</v>
      </c>
    </row>
    <row r="517" spans="1:47" ht="15" x14ac:dyDescent="0.25">
      <c r="A517" t="s">
        <v>1454</v>
      </c>
      <c r="B517" t="s">
        <v>558</v>
      </c>
      <c r="C517" t="s">
        <v>205</v>
      </c>
      <c r="D517" t="s">
        <v>965</v>
      </c>
      <c r="E517">
        <v>80.926000000000002</v>
      </c>
      <c r="F517">
        <v>-3.52</v>
      </c>
      <c r="G517" s="129">
        <v>385931</v>
      </c>
      <c r="H517">
        <v>0.55294721919981804</v>
      </c>
      <c r="I517">
        <v>372725</v>
      </c>
      <c r="J517">
        <v>1.196896206798E-2</v>
      </c>
      <c r="K517">
        <v>0.70809830455542</v>
      </c>
      <c r="L517" s="130">
        <v>153258.3879</v>
      </c>
      <c r="M517" s="129">
        <v>38914</v>
      </c>
      <c r="N517">
        <v>22</v>
      </c>
      <c r="O517">
        <v>7.5064000000000002</v>
      </c>
      <c r="P517">
        <v>0</v>
      </c>
      <c r="Q517">
        <v>30.073229000000001</v>
      </c>
      <c r="R517">
        <v>17360.400000000001</v>
      </c>
      <c r="S517">
        <v>734.713573</v>
      </c>
      <c r="T517">
        <v>1040.50367241752</v>
      </c>
      <c r="U517">
        <v>0.91295696125652004</v>
      </c>
      <c r="V517">
        <v>0.20519037287473699</v>
      </c>
      <c r="W517">
        <v>0</v>
      </c>
      <c r="X517">
        <v>12258.4</v>
      </c>
      <c r="Y517">
        <v>63.23</v>
      </c>
      <c r="Z517">
        <v>59971.469239285201</v>
      </c>
      <c r="AA517">
        <v>9.1884057971014492</v>
      </c>
      <c r="AB517">
        <v>11.6196990827139</v>
      </c>
      <c r="AC517">
        <v>8.39</v>
      </c>
      <c r="AD517">
        <v>87.570151728247893</v>
      </c>
      <c r="AE517">
        <v>0.43020000000000003</v>
      </c>
      <c r="AF517">
        <v>0.104405338434547</v>
      </c>
      <c r="AG517">
        <v>0.17235211182019999</v>
      </c>
      <c r="AH517">
        <v>0.28006447743186802</v>
      </c>
      <c r="AI517">
        <v>192.850663451674</v>
      </c>
      <c r="AJ517">
        <v>8.1976111934504896</v>
      </c>
      <c r="AK517">
        <v>1.2761531512456801</v>
      </c>
      <c r="AL517">
        <v>6.1539481967675904</v>
      </c>
      <c r="AM517">
        <v>0.5</v>
      </c>
      <c r="AN517">
        <v>1.2736346684782001</v>
      </c>
      <c r="AO517">
        <v>150</v>
      </c>
      <c r="AP517">
        <v>8.1632653061224497E-3</v>
      </c>
      <c r="AQ517">
        <v>3.19</v>
      </c>
      <c r="AR517">
        <v>3.5522269386495098</v>
      </c>
      <c r="AS517">
        <v>-15005.46</v>
      </c>
      <c r="AT517">
        <v>0.72938476786366502</v>
      </c>
      <c r="AU517">
        <v>12754942.99</v>
      </c>
    </row>
    <row r="518" spans="1:47" ht="15" x14ac:dyDescent="0.25">
      <c r="A518" t="s">
        <v>1455</v>
      </c>
      <c r="B518" t="s">
        <v>427</v>
      </c>
      <c r="C518" t="s">
        <v>197</v>
      </c>
      <c r="D518" t="s">
        <v>975</v>
      </c>
      <c r="E518">
        <v>86.191000000000003</v>
      </c>
      <c r="F518">
        <v>2.4900000000000002</v>
      </c>
      <c r="G518" s="129">
        <v>-2191192</v>
      </c>
      <c r="H518">
        <v>0.49575068362835401</v>
      </c>
      <c r="I518">
        <v>-2706465</v>
      </c>
      <c r="J518">
        <v>0</v>
      </c>
      <c r="K518">
        <v>0.73977269715621696</v>
      </c>
      <c r="L518" s="130">
        <v>285961.75219999999</v>
      </c>
      <c r="M518" s="129">
        <v>41507</v>
      </c>
      <c r="N518">
        <v>224</v>
      </c>
      <c r="O518">
        <v>55.973077000000004</v>
      </c>
      <c r="P518">
        <v>9</v>
      </c>
      <c r="Q518">
        <v>2.2358969999999898</v>
      </c>
      <c r="R518">
        <v>14273.4</v>
      </c>
      <c r="S518">
        <v>2860.3892129999999</v>
      </c>
      <c r="T518">
        <v>3402.6841166856698</v>
      </c>
      <c r="U518">
        <v>0.32630187170266101</v>
      </c>
      <c r="V518">
        <v>0.12893186155362599</v>
      </c>
      <c r="W518">
        <v>1.7355389180738E-2</v>
      </c>
      <c r="X518">
        <v>11998.6</v>
      </c>
      <c r="Y518">
        <v>183.1</v>
      </c>
      <c r="Z518">
        <v>74324.9027853632</v>
      </c>
      <c r="AA518">
        <v>15.6756756756757</v>
      </c>
      <c r="AB518">
        <v>15.6220055324959</v>
      </c>
      <c r="AC518">
        <v>16</v>
      </c>
      <c r="AD518">
        <v>178.7743258125</v>
      </c>
      <c r="AE518">
        <v>0.37959999999999999</v>
      </c>
      <c r="AF518">
        <v>0.10910004989245201</v>
      </c>
      <c r="AG518">
        <v>0.154908830352704</v>
      </c>
      <c r="AH518">
        <v>0.26734684252682001</v>
      </c>
      <c r="AI518">
        <v>168.76829132413599</v>
      </c>
      <c r="AJ518">
        <v>7.7485864321181204</v>
      </c>
      <c r="AK518">
        <v>1.7321532575303999</v>
      </c>
      <c r="AL518">
        <v>3.0990102601177001</v>
      </c>
      <c r="AM518">
        <v>2</v>
      </c>
      <c r="AN518">
        <v>1.1580798042299001</v>
      </c>
      <c r="AO518">
        <v>138</v>
      </c>
      <c r="AP518">
        <v>6.3215530114484803E-2</v>
      </c>
      <c r="AQ518">
        <v>14.26</v>
      </c>
      <c r="AR518">
        <v>4.0379721934427302</v>
      </c>
      <c r="AS518">
        <v>184729.46</v>
      </c>
      <c r="AT518">
        <v>0.45210242124098299</v>
      </c>
      <c r="AU518">
        <v>40827431.140000001</v>
      </c>
    </row>
    <row r="519" spans="1:47" ht="15" x14ac:dyDescent="0.25">
      <c r="A519" t="s">
        <v>1456</v>
      </c>
      <c r="B519" t="s">
        <v>300</v>
      </c>
      <c r="C519" t="s">
        <v>97</v>
      </c>
      <c r="D519" t="s">
        <v>975</v>
      </c>
      <c r="E519">
        <v>88.4</v>
      </c>
      <c r="F519">
        <v>3.72</v>
      </c>
      <c r="G519" s="129">
        <v>13602</v>
      </c>
      <c r="H519">
        <v>0.17803064941101701</v>
      </c>
      <c r="I519">
        <v>66252</v>
      </c>
      <c r="J519">
        <v>0</v>
      </c>
      <c r="K519">
        <v>0.73766101498439096</v>
      </c>
      <c r="L519" s="130">
        <v>192800.62890000001</v>
      </c>
      <c r="M519" s="129">
        <v>44241</v>
      </c>
      <c r="N519">
        <v>53</v>
      </c>
      <c r="O519">
        <v>50.218595000000001</v>
      </c>
      <c r="P519">
        <v>4</v>
      </c>
      <c r="Q519">
        <v>-84.773599000000004</v>
      </c>
      <c r="R519">
        <v>13622</v>
      </c>
      <c r="S519">
        <v>2383.134791</v>
      </c>
      <c r="T519">
        <v>2966.9710525822602</v>
      </c>
      <c r="U519">
        <v>0.27915066009373701</v>
      </c>
      <c r="V519">
        <v>0.15307773331902999</v>
      </c>
      <c r="W519">
        <v>4.9710002324413201E-2</v>
      </c>
      <c r="X519">
        <v>10941.5</v>
      </c>
      <c r="Y519">
        <v>155.86000000000001</v>
      </c>
      <c r="Z519">
        <v>70047.080713460804</v>
      </c>
      <c r="AA519">
        <v>12.3270440251572</v>
      </c>
      <c r="AB519">
        <v>15.290227069164599</v>
      </c>
      <c r="AC519">
        <v>16.8</v>
      </c>
      <c r="AD519">
        <v>141.853261369048</v>
      </c>
      <c r="AE519">
        <v>0.32900000000000001</v>
      </c>
      <c r="AF519">
        <v>0.100453757937163</v>
      </c>
      <c r="AG519">
        <v>0.19025667206465199</v>
      </c>
      <c r="AH519">
        <v>0.29290574497805399</v>
      </c>
      <c r="AI519">
        <v>153.08911664493399</v>
      </c>
      <c r="AJ519">
        <v>6.7444781433646197</v>
      </c>
      <c r="AK519">
        <v>1.2869177319971901</v>
      </c>
      <c r="AL519">
        <v>3.0852543910621901</v>
      </c>
      <c r="AM519">
        <v>1.25</v>
      </c>
      <c r="AN519">
        <v>0.69512395277170302</v>
      </c>
      <c r="AO519">
        <v>14</v>
      </c>
      <c r="AP519">
        <v>3.3980582524271802E-2</v>
      </c>
      <c r="AQ519">
        <v>95.43</v>
      </c>
      <c r="AR519">
        <v>5.5012684813753596</v>
      </c>
      <c r="AS519">
        <v>147951.14000000001</v>
      </c>
      <c r="AT519">
        <v>0.37235502816433902</v>
      </c>
      <c r="AU519">
        <v>32463030.829999998</v>
      </c>
    </row>
    <row r="520" spans="1:47" ht="15" x14ac:dyDescent="0.25">
      <c r="A520" t="s">
        <v>1457</v>
      </c>
      <c r="B520" t="s">
        <v>644</v>
      </c>
      <c r="C520" t="s">
        <v>146</v>
      </c>
      <c r="D520" t="s">
        <v>965</v>
      </c>
      <c r="E520">
        <v>89.501000000000005</v>
      </c>
      <c r="F520">
        <v>-4.1500000000000004</v>
      </c>
      <c r="G520" s="129">
        <v>1835740</v>
      </c>
      <c r="H520">
        <v>0.51782339397255905</v>
      </c>
      <c r="I520">
        <v>1469629</v>
      </c>
      <c r="J520">
        <v>0</v>
      </c>
      <c r="K520">
        <v>0.795024604682673</v>
      </c>
      <c r="L520" s="130">
        <v>174673.39749999999</v>
      </c>
      <c r="M520" s="129">
        <v>49982.5</v>
      </c>
      <c r="N520">
        <v>155</v>
      </c>
      <c r="O520">
        <v>71.945795000000004</v>
      </c>
      <c r="P520">
        <v>13.535119</v>
      </c>
      <c r="Q520">
        <v>10.351197000000001</v>
      </c>
      <c r="R520">
        <v>12624.3</v>
      </c>
      <c r="S520">
        <v>4332.8160790000002</v>
      </c>
      <c r="T520">
        <v>5433.2250620424302</v>
      </c>
      <c r="U520">
        <v>0.27750465288097398</v>
      </c>
      <c r="V520">
        <v>0.19895695877286301</v>
      </c>
      <c r="W520">
        <v>8.61194020693626E-3</v>
      </c>
      <c r="X520">
        <v>10067.4</v>
      </c>
      <c r="Y520">
        <v>249.42</v>
      </c>
      <c r="Z520">
        <v>74054.799133990804</v>
      </c>
      <c r="AA520">
        <v>13.062745098039199</v>
      </c>
      <c r="AB520">
        <v>17.3715663499318</v>
      </c>
      <c r="AC520">
        <v>28.5</v>
      </c>
      <c r="AD520">
        <v>152.02863435087701</v>
      </c>
      <c r="AE520">
        <v>0.30370000000000003</v>
      </c>
      <c r="AF520">
        <v>0.10498532593005799</v>
      </c>
      <c r="AG520">
        <v>0.15760062798942401</v>
      </c>
      <c r="AH520">
        <v>0.27113879832635601</v>
      </c>
      <c r="AI520">
        <v>173.363693797352</v>
      </c>
      <c r="AJ520">
        <v>6.6306252387995501</v>
      </c>
      <c r="AK520">
        <v>1.3482607937397599</v>
      </c>
      <c r="AL520">
        <v>3.06446576130296</v>
      </c>
      <c r="AM520">
        <v>3.7</v>
      </c>
      <c r="AN520">
        <v>1.18516810415081</v>
      </c>
      <c r="AO520">
        <v>152</v>
      </c>
      <c r="AP520">
        <v>1.6141732283464601E-2</v>
      </c>
      <c r="AQ520">
        <v>15.8</v>
      </c>
      <c r="AR520">
        <v>4.8038181898197001</v>
      </c>
      <c r="AS520">
        <v>-109308.13</v>
      </c>
      <c r="AT520">
        <v>0.44943826320520203</v>
      </c>
      <c r="AU520">
        <v>54698679.219999999</v>
      </c>
    </row>
    <row r="521" spans="1:47" ht="15" x14ac:dyDescent="0.25">
      <c r="A521" t="s">
        <v>1458</v>
      </c>
      <c r="B521" t="s">
        <v>433</v>
      </c>
      <c r="C521" t="s">
        <v>292</v>
      </c>
      <c r="D521" t="s">
        <v>975</v>
      </c>
      <c r="E521">
        <v>76.781999999999996</v>
      </c>
      <c r="F521">
        <v>2.41</v>
      </c>
      <c r="G521" s="129">
        <v>2718267</v>
      </c>
      <c r="H521">
        <v>0.43883231262962402</v>
      </c>
      <c r="I521">
        <v>2964051</v>
      </c>
      <c r="J521">
        <v>0</v>
      </c>
      <c r="K521">
        <v>0.75542403688326998</v>
      </c>
      <c r="L521" s="130">
        <v>116300.5062</v>
      </c>
      <c r="M521" s="129">
        <v>36837.5</v>
      </c>
      <c r="N521">
        <v>149</v>
      </c>
      <c r="O521">
        <v>83.623249000000001</v>
      </c>
      <c r="P521">
        <v>2.62</v>
      </c>
      <c r="Q521">
        <v>113.110777</v>
      </c>
      <c r="R521">
        <v>13741.6</v>
      </c>
      <c r="S521">
        <v>2672.2334639999999</v>
      </c>
      <c r="T521">
        <v>3307.9854416920698</v>
      </c>
      <c r="U521">
        <v>0.38155069373085299</v>
      </c>
      <c r="V521">
        <v>0.15837042934359399</v>
      </c>
      <c r="W521">
        <v>8.3667994960787598E-2</v>
      </c>
      <c r="X521">
        <v>11100.6</v>
      </c>
      <c r="Y521">
        <v>177.27</v>
      </c>
      <c r="Z521">
        <v>65656.558131663594</v>
      </c>
      <c r="AA521">
        <v>16.759776536312799</v>
      </c>
      <c r="AB521">
        <v>15.0743694026062</v>
      </c>
      <c r="AC521">
        <v>12</v>
      </c>
      <c r="AD521">
        <v>222.68612200000001</v>
      </c>
      <c r="AE521">
        <v>0.25309999999999999</v>
      </c>
      <c r="AF521">
        <v>0.101532958091428</v>
      </c>
      <c r="AG521">
        <v>0.21053532575672801</v>
      </c>
      <c r="AH521">
        <v>0.31413952972033499</v>
      </c>
      <c r="AI521">
        <v>206.304953301041</v>
      </c>
      <c r="AJ521">
        <v>9.1026638551047991</v>
      </c>
      <c r="AK521">
        <v>1.1472864255979101</v>
      </c>
      <c r="AL521">
        <v>3.62233856646623</v>
      </c>
      <c r="AM521">
        <v>4.5</v>
      </c>
      <c r="AN521">
        <v>1.0119878354335301</v>
      </c>
      <c r="AO521">
        <v>43</v>
      </c>
      <c r="AP521">
        <v>1.2105263157894701E-2</v>
      </c>
      <c r="AQ521">
        <v>42.91</v>
      </c>
      <c r="AR521">
        <v>3.3826830512727</v>
      </c>
      <c r="AS521">
        <v>-133498.89000000001</v>
      </c>
      <c r="AT521">
        <v>0.64313035054651402</v>
      </c>
      <c r="AU521">
        <v>36720721.100000001</v>
      </c>
    </row>
    <row r="522" spans="1:47" ht="15" x14ac:dyDescent="0.25">
      <c r="A522" t="s">
        <v>1459</v>
      </c>
      <c r="B522" t="s">
        <v>516</v>
      </c>
      <c r="C522" t="s">
        <v>144</v>
      </c>
      <c r="D522" t="s">
        <v>963</v>
      </c>
      <c r="E522">
        <v>90.456999999999994</v>
      </c>
      <c r="F522">
        <v>-1.4</v>
      </c>
      <c r="G522" s="129">
        <v>780276</v>
      </c>
      <c r="H522">
        <v>0.46885775944661101</v>
      </c>
      <c r="I522">
        <v>780276</v>
      </c>
      <c r="J522">
        <v>7.8284570723095599E-3</v>
      </c>
      <c r="K522">
        <v>0.72497141023265099</v>
      </c>
      <c r="L522" s="130">
        <v>214024.8934</v>
      </c>
      <c r="M522" s="129">
        <v>51424.5</v>
      </c>
      <c r="N522">
        <v>54</v>
      </c>
      <c r="O522">
        <v>36.377600999999999</v>
      </c>
      <c r="P522">
        <v>1</v>
      </c>
      <c r="Q522">
        <v>203.77164500000001</v>
      </c>
      <c r="R522">
        <v>12854.6</v>
      </c>
      <c r="S522">
        <v>2043.79135</v>
      </c>
      <c r="T522">
        <v>2523.6678385496498</v>
      </c>
      <c r="U522">
        <v>0.33540589551863997</v>
      </c>
      <c r="V522">
        <v>0.17529838699043301</v>
      </c>
      <c r="W522">
        <v>1.9559648297757999E-3</v>
      </c>
      <c r="X522">
        <v>10410.299999999999</v>
      </c>
      <c r="Y522">
        <v>135.5</v>
      </c>
      <c r="Z522">
        <v>65880.683468634699</v>
      </c>
      <c r="AA522">
        <v>13.5251798561151</v>
      </c>
      <c r="AB522">
        <v>15.08333099631</v>
      </c>
      <c r="AC522">
        <v>16</v>
      </c>
      <c r="AD522">
        <v>127.736959375</v>
      </c>
      <c r="AE522">
        <v>0.46820000000000001</v>
      </c>
      <c r="AF522">
        <v>0.132722074732046</v>
      </c>
      <c r="AG522">
        <v>0.123831559973459</v>
      </c>
      <c r="AH522">
        <v>0.26402957440679398</v>
      </c>
      <c r="AI522">
        <v>183.801051902876</v>
      </c>
      <c r="AJ522">
        <v>5.5262328331350101</v>
      </c>
      <c r="AK522">
        <v>1.0766481920719</v>
      </c>
      <c r="AL522">
        <v>1.2239296314930601</v>
      </c>
      <c r="AM522">
        <v>0.5</v>
      </c>
      <c r="AN522">
        <v>0.86086857772525005</v>
      </c>
      <c r="AO522">
        <v>24</v>
      </c>
      <c r="AP522">
        <v>0.39298892988929901</v>
      </c>
      <c r="AQ522">
        <v>42.92</v>
      </c>
      <c r="AR522">
        <v>4.9842772861356899</v>
      </c>
      <c r="AS522">
        <v>165052.95000000001</v>
      </c>
      <c r="AT522">
        <v>0.321159659146876</v>
      </c>
      <c r="AU522">
        <v>26272038.899999999</v>
      </c>
    </row>
    <row r="523" spans="1:47" ht="15" x14ac:dyDescent="0.25">
      <c r="A523" t="s">
        <v>1460</v>
      </c>
      <c r="B523" t="s">
        <v>301</v>
      </c>
      <c r="C523" t="s">
        <v>180</v>
      </c>
      <c r="D523" t="s">
        <v>965</v>
      </c>
      <c r="E523">
        <v>81.900000000000006</v>
      </c>
      <c r="F523">
        <v>-4.78</v>
      </c>
      <c r="G523" s="129">
        <v>-1449620</v>
      </c>
      <c r="H523">
        <v>0.52459396811502401</v>
      </c>
      <c r="I523">
        <v>-1817471</v>
      </c>
      <c r="J523">
        <v>0</v>
      </c>
      <c r="K523">
        <v>0.75797393839490002</v>
      </c>
      <c r="L523" s="130">
        <v>150806.60459999999</v>
      </c>
      <c r="M523" s="129">
        <v>35129</v>
      </c>
      <c r="N523">
        <v>57</v>
      </c>
      <c r="O523">
        <v>129.87782799999999</v>
      </c>
      <c r="P523">
        <v>2</v>
      </c>
      <c r="Q523">
        <v>-143.64727500000001</v>
      </c>
      <c r="R523">
        <v>11799.4</v>
      </c>
      <c r="S523">
        <v>2494.8024049999999</v>
      </c>
      <c r="T523">
        <v>3209.8555912946299</v>
      </c>
      <c r="U523">
        <v>0.455699617220788</v>
      </c>
      <c r="V523">
        <v>0.16696722680929099</v>
      </c>
      <c r="W523">
        <v>4.9942131589375298E-3</v>
      </c>
      <c r="X523">
        <v>9170.9</v>
      </c>
      <c r="Y523">
        <v>152</v>
      </c>
      <c r="Z523">
        <v>60472.368421052597</v>
      </c>
      <c r="AA523">
        <v>12.6967741935484</v>
      </c>
      <c r="AB523">
        <v>16.413173717105298</v>
      </c>
      <c r="AC523">
        <v>18</v>
      </c>
      <c r="AD523">
        <v>138.600133611111</v>
      </c>
      <c r="AE523">
        <v>0.55679999999999996</v>
      </c>
      <c r="AF523">
        <v>0.113475368480844</v>
      </c>
      <c r="AG523">
        <v>0.137220862688093</v>
      </c>
      <c r="AH523">
        <v>0.25492194229832998</v>
      </c>
      <c r="AI523">
        <v>160.482449110033</v>
      </c>
      <c r="AJ523">
        <v>6.0384145744457696</v>
      </c>
      <c r="AK523">
        <v>1.46012785609383</v>
      </c>
      <c r="AL523">
        <v>3.16664379626947</v>
      </c>
      <c r="AM523">
        <v>3.22</v>
      </c>
      <c r="AN523">
        <v>0.80664007502310497</v>
      </c>
      <c r="AO523">
        <v>41</v>
      </c>
      <c r="AP523">
        <v>6.6107030430220398E-2</v>
      </c>
      <c r="AQ523">
        <v>21.27</v>
      </c>
      <c r="AR523">
        <v>4.2592438675086299</v>
      </c>
      <c r="AS523">
        <v>-86380.9399999999</v>
      </c>
      <c r="AT523">
        <v>0.33183434064835698</v>
      </c>
      <c r="AU523">
        <v>29437177.280000001</v>
      </c>
    </row>
    <row r="524" spans="1:47" ht="15" x14ac:dyDescent="0.25">
      <c r="A524" t="s">
        <v>1461</v>
      </c>
      <c r="B524" t="s">
        <v>387</v>
      </c>
      <c r="C524" t="s">
        <v>271</v>
      </c>
      <c r="D524" t="s">
        <v>975</v>
      </c>
      <c r="E524">
        <v>97.393000000000001</v>
      </c>
      <c r="F524">
        <v>2.71</v>
      </c>
      <c r="G524" s="129">
        <v>-737143</v>
      </c>
      <c r="H524">
        <v>0.42945201069347499</v>
      </c>
      <c r="I524">
        <v>-951143</v>
      </c>
      <c r="J524">
        <v>2.9520288960788502E-3</v>
      </c>
      <c r="K524">
        <v>0.82594395127467701</v>
      </c>
      <c r="L524" s="130">
        <v>188711.3193</v>
      </c>
      <c r="M524" s="129">
        <v>48114</v>
      </c>
      <c r="N524">
        <v>101</v>
      </c>
      <c r="O524">
        <v>30.004335999999999</v>
      </c>
      <c r="P524">
        <v>0</v>
      </c>
      <c r="Q524">
        <v>-38.817974999999997</v>
      </c>
      <c r="R524">
        <v>13022.5</v>
      </c>
      <c r="S524">
        <v>2366.456138</v>
      </c>
      <c r="T524">
        <v>2715.4353773119001</v>
      </c>
      <c r="U524">
        <v>0.110540459550237</v>
      </c>
      <c r="V524">
        <v>0.11884337321277701</v>
      </c>
      <c r="W524">
        <v>1.44596814834351E-2</v>
      </c>
      <c r="X524">
        <v>11348.9</v>
      </c>
      <c r="Y524">
        <v>152.94999999999999</v>
      </c>
      <c r="Z524">
        <v>74133.482837528602</v>
      </c>
      <c r="AA524">
        <v>16.172839506172799</v>
      </c>
      <c r="AB524">
        <v>15.472089820202701</v>
      </c>
      <c r="AC524">
        <v>28</v>
      </c>
      <c r="AD524">
        <v>84.516290642857101</v>
      </c>
      <c r="AE524">
        <v>0.3417</v>
      </c>
      <c r="AF524">
        <v>0.10962372357273401</v>
      </c>
      <c r="AG524">
        <v>0.14387511415920401</v>
      </c>
      <c r="AH524">
        <v>0.25636394208701502</v>
      </c>
      <c r="AI524">
        <v>144.656811720717</v>
      </c>
      <c r="AJ524">
        <v>8.1329704899451993</v>
      </c>
      <c r="AK524">
        <v>1.52079652609808</v>
      </c>
      <c r="AL524">
        <v>4.4003078370199002</v>
      </c>
      <c r="AM524">
        <v>2</v>
      </c>
      <c r="AN524">
        <v>1.1236022751441801</v>
      </c>
      <c r="AO524">
        <v>28</v>
      </c>
      <c r="AP524">
        <v>4.6251993620414697E-2</v>
      </c>
      <c r="AQ524">
        <v>43.5</v>
      </c>
      <c r="AR524">
        <v>5.7044825339517997</v>
      </c>
      <c r="AS524">
        <v>-6522.95999999996</v>
      </c>
      <c r="AT524">
        <v>0.39274855227518402</v>
      </c>
      <c r="AU524">
        <v>30817213.469999999</v>
      </c>
    </row>
    <row r="525" spans="1:47" ht="15" x14ac:dyDescent="0.25">
      <c r="A525" t="s">
        <v>1462</v>
      </c>
      <c r="B525" t="s">
        <v>302</v>
      </c>
      <c r="C525" t="s">
        <v>236</v>
      </c>
      <c r="D525" t="s">
        <v>975</v>
      </c>
      <c r="E525">
        <v>53.819000000000003</v>
      </c>
      <c r="F525">
        <v>5.46</v>
      </c>
      <c r="G525" s="129">
        <v>-21421677</v>
      </c>
      <c r="H525">
        <v>0.227549854906508</v>
      </c>
      <c r="I525">
        <v>-44566413</v>
      </c>
      <c r="J525">
        <v>0</v>
      </c>
      <c r="K525">
        <v>0.85209061152723498</v>
      </c>
      <c r="L525" s="130">
        <v>83635.686499999996</v>
      </c>
      <c r="M525" s="129">
        <v>29797</v>
      </c>
      <c r="N525">
        <v>394</v>
      </c>
      <c r="O525">
        <v>7245.5369559999999</v>
      </c>
      <c r="P525">
        <v>3781.462481</v>
      </c>
      <c r="Q525">
        <v>-551.59337600000003</v>
      </c>
      <c r="R525">
        <v>19813.2</v>
      </c>
      <c r="S525">
        <v>21162.569946</v>
      </c>
      <c r="T525">
        <v>30458.541005327399</v>
      </c>
      <c r="U525">
        <v>0.86698868723493405</v>
      </c>
      <c r="V525">
        <v>0.21961822788344601</v>
      </c>
      <c r="W525">
        <v>1.6270306530756701E-2</v>
      </c>
      <c r="X525">
        <v>13766.2</v>
      </c>
      <c r="Y525">
        <v>1554.66</v>
      </c>
      <c r="Z525">
        <v>74121.854180335198</v>
      </c>
      <c r="AA525">
        <v>14.605886116442701</v>
      </c>
      <c r="AB525">
        <v>13.612346073096401</v>
      </c>
      <c r="AC525">
        <v>311.12</v>
      </c>
      <c r="AD525">
        <v>68.0206028092054</v>
      </c>
      <c r="AE525">
        <v>0.63280000000000003</v>
      </c>
      <c r="AF525">
        <v>0.11392242061128301</v>
      </c>
      <c r="AG525">
        <v>0.13695679584773399</v>
      </c>
      <c r="AH525">
        <v>0.26761011776784399</v>
      </c>
      <c r="AI525">
        <v>207.23168363721899</v>
      </c>
      <c r="AJ525">
        <v>10.663167532957599</v>
      </c>
      <c r="AK525">
        <v>1.7105876040774799</v>
      </c>
      <c r="AL525">
        <v>4.3013947311115697</v>
      </c>
      <c r="AM525">
        <v>2</v>
      </c>
      <c r="AN525">
        <v>0.53455657003613299</v>
      </c>
      <c r="AO525">
        <v>70</v>
      </c>
      <c r="AP525">
        <v>0.182857142857143</v>
      </c>
      <c r="AQ525">
        <v>60.24</v>
      </c>
      <c r="AR525">
        <v>4.7329785676345404</v>
      </c>
      <c r="AS525">
        <v>-568884.82999999996</v>
      </c>
      <c r="AT525">
        <v>0.50131225000680102</v>
      </c>
      <c r="AU525">
        <v>419297788.31999999</v>
      </c>
    </row>
    <row r="526" spans="1:47" ht="15" x14ac:dyDescent="0.25">
      <c r="A526" t="s">
        <v>1463</v>
      </c>
      <c r="B526" t="s">
        <v>303</v>
      </c>
      <c r="C526" t="s">
        <v>294</v>
      </c>
      <c r="D526" t="s">
        <v>967</v>
      </c>
      <c r="E526">
        <v>82.28</v>
      </c>
      <c r="F526">
        <v>-4.99</v>
      </c>
      <c r="G526" s="129">
        <v>826898</v>
      </c>
      <c r="H526">
        <v>0.83418729828670901</v>
      </c>
      <c r="I526">
        <v>595485</v>
      </c>
      <c r="J526">
        <v>0</v>
      </c>
      <c r="K526">
        <v>0.71668846935121799</v>
      </c>
      <c r="L526" s="130">
        <v>137725.38690000001</v>
      </c>
      <c r="M526" s="129">
        <v>34882.5</v>
      </c>
      <c r="N526">
        <v>12</v>
      </c>
      <c r="O526">
        <v>16.405269000000001</v>
      </c>
      <c r="P526">
        <v>0</v>
      </c>
      <c r="Q526">
        <v>32.836751</v>
      </c>
      <c r="R526">
        <v>12886.5</v>
      </c>
      <c r="S526">
        <v>812.47333500000002</v>
      </c>
      <c r="T526">
        <v>1041.1642070887201</v>
      </c>
      <c r="U526">
        <v>0.47172194888094399</v>
      </c>
      <c r="V526">
        <v>0.167596355639167</v>
      </c>
      <c r="W526">
        <v>0</v>
      </c>
      <c r="X526">
        <v>10056</v>
      </c>
      <c r="Y526">
        <v>58</v>
      </c>
      <c r="Z526">
        <v>51661.982758620703</v>
      </c>
      <c r="AA526">
        <v>12.366666666666699</v>
      </c>
      <c r="AB526">
        <v>14.008160948275901</v>
      </c>
      <c r="AC526">
        <v>8</v>
      </c>
      <c r="AD526">
        <v>101.559166875</v>
      </c>
      <c r="AE526">
        <v>0.50609999999999999</v>
      </c>
      <c r="AF526">
        <v>0.106239522283573</v>
      </c>
      <c r="AG526">
        <v>0.20786180883649599</v>
      </c>
      <c r="AH526">
        <v>0.31894499081302302</v>
      </c>
      <c r="AI526">
        <v>155.506641950286</v>
      </c>
      <c r="AJ526">
        <v>11.9829315762397</v>
      </c>
      <c r="AK526">
        <v>1.7378218370335199</v>
      </c>
      <c r="AL526">
        <v>4.4564251058609399</v>
      </c>
      <c r="AM526">
        <v>0.5</v>
      </c>
      <c r="AN526">
        <v>1.54919074999133</v>
      </c>
      <c r="AO526">
        <v>5</v>
      </c>
      <c r="AP526">
        <v>3.3088235294117599E-2</v>
      </c>
      <c r="AQ526">
        <v>54.4</v>
      </c>
      <c r="AR526">
        <v>4.0635158735000099</v>
      </c>
      <c r="AS526">
        <v>-101794.77</v>
      </c>
      <c r="AT526">
        <v>0.50872780677507101</v>
      </c>
      <c r="AU526">
        <v>10469921.85</v>
      </c>
    </row>
    <row r="527" spans="1:47" ht="15" x14ac:dyDescent="0.25">
      <c r="A527" t="s">
        <v>1464</v>
      </c>
      <c r="B527" t="s">
        <v>430</v>
      </c>
      <c r="C527" t="s">
        <v>307</v>
      </c>
      <c r="D527" t="s">
        <v>965</v>
      </c>
      <c r="E527">
        <v>90.316000000000003</v>
      </c>
      <c r="F527">
        <v>-2.2799999999999998</v>
      </c>
      <c r="G527" s="129">
        <v>1735203</v>
      </c>
      <c r="H527">
        <v>0.52485354903047199</v>
      </c>
      <c r="I527">
        <v>1809605</v>
      </c>
      <c r="J527">
        <v>0</v>
      </c>
      <c r="K527">
        <v>0.59101990369560797</v>
      </c>
      <c r="L527" s="130">
        <v>165832.19889999999</v>
      </c>
      <c r="M527" s="129">
        <v>42170</v>
      </c>
      <c r="N527">
        <v>76</v>
      </c>
      <c r="O527">
        <v>17.007270999999999</v>
      </c>
      <c r="P527">
        <v>7</v>
      </c>
      <c r="Q527">
        <v>-38.876564000000002</v>
      </c>
      <c r="R527">
        <v>14035.8</v>
      </c>
      <c r="S527">
        <v>772.33502399999998</v>
      </c>
      <c r="T527">
        <v>965.93118916060996</v>
      </c>
      <c r="U527">
        <v>0.34690564156002801</v>
      </c>
      <c r="V527">
        <v>0.18680812538160901</v>
      </c>
      <c r="W527">
        <v>1.58242726539875E-3</v>
      </c>
      <c r="X527">
        <v>11222.7</v>
      </c>
      <c r="Y527">
        <v>54.65</v>
      </c>
      <c r="Z527">
        <v>59046.422506861803</v>
      </c>
      <c r="AA527">
        <v>11.203125</v>
      </c>
      <c r="AB527">
        <v>14.132388362305599</v>
      </c>
      <c r="AC527">
        <v>11</v>
      </c>
      <c r="AD527">
        <v>70.212274909090894</v>
      </c>
      <c r="AE527">
        <v>0.2278</v>
      </c>
      <c r="AF527">
        <v>0.132678332131173</v>
      </c>
      <c r="AG527">
        <v>0.126750029277791</v>
      </c>
      <c r="AH527">
        <v>0.26607491251936599</v>
      </c>
      <c r="AI527">
        <v>228.31931029972301</v>
      </c>
      <c r="AJ527">
        <v>8.0617903016349199</v>
      </c>
      <c r="AK527">
        <v>1.93094641571065</v>
      </c>
      <c r="AL527">
        <v>1.77445375101367</v>
      </c>
      <c r="AM527">
        <v>0.5</v>
      </c>
      <c r="AN527">
        <v>1.54305821767558</v>
      </c>
      <c r="AO527">
        <v>83</v>
      </c>
      <c r="AP527">
        <v>0</v>
      </c>
      <c r="AQ527">
        <v>5.93</v>
      </c>
      <c r="AR527">
        <v>2.7592548078340702</v>
      </c>
      <c r="AS527">
        <v>67285.370000000097</v>
      </c>
      <c r="AT527">
        <v>0.59720053416726704</v>
      </c>
      <c r="AU527">
        <v>10840373.68</v>
      </c>
    </row>
    <row r="528" spans="1:47" ht="15" x14ac:dyDescent="0.25">
      <c r="A528" t="s">
        <v>1465</v>
      </c>
      <c r="B528" t="s">
        <v>787</v>
      </c>
      <c r="C528" t="s">
        <v>170</v>
      </c>
      <c r="D528" t="s">
        <v>965</v>
      </c>
      <c r="E528">
        <v>84.081000000000003</v>
      </c>
      <c r="F528">
        <v>-3.37</v>
      </c>
      <c r="G528" s="129">
        <v>-564025</v>
      </c>
      <c r="H528">
        <v>0.56074375826916101</v>
      </c>
      <c r="I528">
        <v>179034</v>
      </c>
      <c r="J528">
        <v>0</v>
      </c>
      <c r="K528">
        <v>0.74356579000288803</v>
      </c>
      <c r="L528" s="130">
        <v>175533.3535</v>
      </c>
      <c r="M528" s="129">
        <v>39773.5</v>
      </c>
      <c r="N528">
        <v>64</v>
      </c>
      <c r="O528">
        <v>18.861492999999999</v>
      </c>
      <c r="P528">
        <v>7</v>
      </c>
      <c r="Q528">
        <v>-37.027130999999997</v>
      </c>
      <c r="R528">
        <v>17053.7</v>
      </c>
      <c r="S528">
        <v>727.23639800000001</v>
      </c>
      <c r="T528">
        <v>853.84382717707797</v>
      </c>
      <c r="U528">
        <v>0.31512686057828498</v>
      </c>
      <c r="V528">
        <v>0.130966302376961</v>
      </c>
      <c r="W528">
        <v>0</v>
      </c>
      <c r="X528">
        <v>14525</v>
      </c>
      <c r="Y528">
        <v>52.17</v>
      </c>
      <c r="Z528">
        <v>65298.912976806598</v>
      </c>
      <c r="AA528">
        <v>15.064516129032301</v>
      </c>
      <c r="AB528">
        <v>13.9397431090665</v>
      </c>
      <c r="AC528">
        <v>8.5</v>
      </c>
      <c r="AD528">
        <v>85.557223294117605</v>
      </c>
      <c r="AE528">
        <v>0.37959999999999999</v>
      </c>
      <c r="AF528">
        <v>0.11020138958013299</v>
      </c>
      <c r="AG528">
        <v>0.18737355532619601</v>
      </c>
      <c r="AH528">
        <v>0.29998780109033002</v>
      </c>
      <c r="AI528">
        <v>245.869156840524</v>
      </c>
      <c r="AJ528">
        <v>6.6546895780319302</v>
      </c>
      <c r="AK528">
        <v>0.826083946198373</v>
      </c>
      <c r="AL528">
        <v>3.0315410642879099</v>
      </c>
      <c r="AM528">
        <v>2</v>
      </c>
      <c r="AN528">
        <v>1.4988741424526899</v>
      </c>
      <c r="AO528">
        <v>58</v>
      </c>
      <c r="AP528">
        <v>2.4813895781637701E-2</v>
      </c>
      <c r="AQ528">
        <v>6.78</v>
      </c>
      <c r="AR528">
        <v>4.7578788812880104</v>
      </c>
      <c r="AS528">
        <v>12.679999999993001</v>
      </c>
      <c r="AT528">
        <v>0.46246615701187999</v>
      </c>
      <c r="AU528">
        <v>12402052.23</v>
      </c>
    </row>
    <row r="529" spans="1:47" ht="15" x14ac:dyDescent="0.25">
      <c r="A529" t="s">
        <v>1466</v>
      </c>
      <c r="B529" t="s">
        <v>409</v>
      </c>
      <c r="C529" t="s">
        <v>105</v>
      </c>
      <c r="D529" t="s">
        <v>963</v>
      </c>
      <c r="E529">
        <v>64.119</v>
      </c>
      <c r="F529">
        <v>-0.28999999999999998</v>
      </c>
      <c r="G529" s="129">
        <v>-2349319</v>
      </c>
      <c r="H529">
        <v>0.37147422812526099</v>
      </c>
      <c r="I529">
        <v>-2349319</v>
      </c>
      <c r="J529">
        <v>1.66843711614283E-3</v>
      </c>
      <c r="K529">
        <v>0.83131321752319498</v>
      </c>
      <c r="L529" s="130">
        <v>74498.917100000006</v>
      </c>
      <c r="M529" s="129">
        <v>31911</v>
      </c>
      <c r="N529">
        <v>22</v>
      </c>
      <c r="O529">
        <v>9.0433039999999991</v>
      </c>
      <c r="P529">
        <v>0</v>
      </c>
      <c r="Q529">
        <v>22.601237999999999</v>
      </c>
      <c r="R529">
        <v>21487.7</v>
      </c>
      <c r="S529">
        <v>729.07951300000002</v>
      </c>
      <c r="T529">
        <v>1084.9335832203201</v>
      </c>
      <c r="U529">
        <v>1</v>
      </c>
      <c r="V529">
        <v>0.232097228056386</v>
      </c>
      <c r="W529">
        <v>0</v>
      </c>
      <c r="X529">
        <v>14439.8</v>
      </c>
      <c r="Y529">
        <v>70</v>
      </c>
      <c r="Z529">
        <v>64097.4</v>
      </c>
      <c r="AA529">
        <v>14.5857142857143</v>
      </c>
      <c r="AB529">
        <v>10.4154216142857</v>
      </c>
      <c r="AC529">
        <v>8</v>
      </c>
      <c r="AD529">
        <v>91.134939125000002</v>
      </c>
      <c r="AE529">
        <v>0.31630000000000003</v>
      </c>
      <c r="AF529">
        <v>0.10052236452148799</v>
      </c>
      <c r="AG529">
        <v>0.18828144006004099</v>
      </c>
      <c r="AH529">
        <v>0.28953930056437599</v>
      </c>
      <c r="AI529">
        <v>1.5087517621689099</v>
      </c>
      <c r="AJ529">
        <v>1309.6752909090901</v>
      </c>
      <c r="AK529">
        <v>219.670572727273</v>
      </c>
      <c r="AL529">
        <v>740.88637272727306</v>
      </c>
      <c r="AM529">
        <v>0.5</v>
      </c>
      <c r="AN529">
        <v>1.06387128874097</v>
      </c>
      <c r="AO529">
        <v>39</v>
      </c>
      <c r="AP529">
        <v>0</v>
      </c>
      <c r="AQ529">
        <v>12.64</v>
      </c>
      <c r="AR529">
        <v>4.86989973948931</v>
      </c>
      <c r="AS529">
        <v>-341528.88</v>
      </c>
      <c r="AT529">
        <v>0.77870640823902704</v>
      </c>
      <c r="AU529">
        <v>15666267.25</v>
      </c>
    </row>
    <row r="530" spans="1:47" ht="15" x14ac:dyDescent="0.25">
      <c r="A530" t="s">
        <v>1467</v>
      </c>
      <c r="B530" t="s">
        <v>632</v>
      </c>
      <c r="C530" t="s">
        <v>334</v>
      </c>
      <c r="D530" t="s">
        <v>965</v>
      </c>
      <c r="E530">
        <v>87.665000000000006</v>
      </c>
      <c r="F530">
        <v>-4.21</v>
      </c>
      <c r="G530" s="129">
        <v>-283146</v>
      </c>
      <c r="H530">
        <v>0.43347997573242097</v>
      </c>
      <c r="I530">
        <v>758203</v>
      </c>
      <c r="J530">
        <v>0</v>
      </c>
      <c r="K530">
        <v>0.67609315588017305</v>
      </c>
      <c r="L530" s="130">
        <v>198007.3026</v>
      </c>
      <c r="M530" s="129">
        <v>40689</v>
      </c>
      <c r="N530">
        <v>18</v>
      </c>
      <c r="O530">
        <v>123.48853800000001</v>
      </c>
      <c r="P530">
        <v>1</v>
      </c>
      <c r="Q530">
        <v>187.44870499999999</v>
      </c>
      <c r="R530">
        <v>12138</v>
      </c>
      <c r="S530">
        <v>2922.5845810000001</v>
      </c>
      <c r="T530">
        <v>3521.4363810796399</v>
      </c>
      <c r="U530">
        <v>0.33549238382162</v>
      </c>
      <c r="V530">
        <v>0.16258313380871101</v>
      </c>
      <c r="W530">
        <v>1.0264886838530799E-3</v>
      </c>
      <c r="X530">
        <v>10073.799999999999</v>
      </c>
      <c r="Y530">
        <v>169.95</v>
      </c>
      <c r="Z530">
        <v>61759.3468667255</v>
      </c>
      <c r="AA530">
        <v>15.290697674418601</v>
      </c>
      <c r="AB530">
        <v>17.196731868196501</v>
      </c>
      <c r="AC530">
        <v>24</v>
      </c>
      <c r="AD530">
        <v>121.774357541667</v>
      </c>
      <c r="AE530">
        <v>0.29110000000000003</v>
      </c>
      <c r="AF530">
        <v>0.120820025386509</v>
      </c>
      <c r="AG530">
        <v>0.18003359397043001</v>
      </c>
      <c r="AH530">
        <v>0.30272156571613001</v>
      </c>
      <c r="AI530">
        <v>165.37040643478301</v>
      </c>
      <c r="AJ530">
        <v>6.4431006043752497</v>
      </c>
      <c r="AK530">
        <v>1.8239397362763801</v>
      </c>
      <c r="AL530">
        <v>3.1865311219116501</v>
      </c>
      <c r="AM530">
        <v>0.5</v>
      </c>
      <c r="AN530">
        <v>1.3423576592844799</v>
      </c>
      <c r="AO530">
        <v>230</v>
      </c>
      <c r="AP530">
        <v>3.9745627980922096E-3</v>
      </c>
      <c r="AQ530">
        <v>5.37</v>
      </c>
      <c r="AR530">
        <v>3.9882455623420001</v>
      </c>
      <c r="AS530">
        <v>37809.639999999898</v>
      </c>
      <c r="AT530">
        <v>0.52229264958420896</v>
      </c>
      <c r="AU530">
        <v>35474194.969999999</v>
      </c>
    </row>
    <row r="531" spans="1:47" ht="15" x14ac:dyDescent="0.25">
      <c r="A531" t="s">
        <v>1468</v>
      </c>
      <c r="B531" t="s">
        <v>467</v>
      </c>
      <c r="C531" t="s">
        <v>195</v>
      </c>
      <c r="D531" t="s">
        <v>970</v>
      </c>
      <c r="E531">
        <v>95.084000000000003</v>
      </c>
      <c r="F531">
        <v>5.0999999999999996</v>
      </c>
      <c r="G531" s="129">
        <v>-253937</v>
      </c>
      <c r="H531">
        <v>0.63849475504356001</v>
      </c>
      <c r="I531">
        <v>-42922</v>
      </c>
      <c r="J531">
        <v>5.8852210089754303E-2</v>
      </c>
      <c r="K531">
        <v>0.66508138277665796</v>
      </c>
      <c r="L531" s="130">
        <v>182462.3499</v>
      </c>
      <c r="M531" s="129">
        <v>37522</v>
      </c>
      <c r="N531">
        <v>57</v>
      </c>
      <c r="O531">
        <v>21.102696000000002</v>
      </c>
      <c r="P531">
        <v>0</v>
      </c>
      <c r="Q531">
        <v>122.596282</v>
      </c>
      <c r="R531">
        <v>12298.1</v>
      </c>
      <c r="S531">
        <v>825.14959499999998</v>
      </c>
      <c r="T531">
        <v>968.10915599326199</v>
      </c>
      <c r="U531">
        <v>0.37175440290920803</v>
      </c>
      <c r="V531">
        <v>0.124878038630074</v>
      </c>
      <c r="W531">
        <v>0</v>
      </c>
      <c r="X531">
        <v>10482.1</v>
      </c>
      <c r="Y531">
        <v>55.1</v>
      </c>
      <c r="Z531">
        <v>62257.179673321203</v>
      </c>
      <c r="AA531">
        <v>13.440677966101701</v>
      </c>
      <c r="AB531">
        <v>14.975491742286801</v>
      </c>
      <c r="AC531">
        <v>10.25</v>
      </c>
      <c r="AD531">
        <v>80.502399512195097</v>
      </c>
      <c r="AE531">
        <v>0.2278</v>
      </c>
      <c r="AF531">
        <v>0.107750328558573</v>
      </c>
      <c r="AG531">
        <v>0.17584661828763101</v>
      </c>
      <c r="AH531">
        <v>0.28648427731452403</v>
      </c>
      <c r="AI531">
        <v>209.541398369104</v>
      </c>
      <c r="AJ531">
        <v>6.0142766753613301</v>
      </c>
      <c r="AK531">
        <v>1.08895675610024</v>
      </c>
      <c r="AL531">
        <v>2.3797318727841601</v>
      </c>
      <c r="AM531">
        <v>0.5</v>
      </c>
      <c r="AN531">
        <v>1.4876594130391201</v>
      </c>
      <c r="AO531">
        <v>86</v>
      </c>
      <c r="AP531">
        <v>5.1948051948051896E-3</v>
      </c>
      <c r="AQ531">
        <v>4.4000000000000004</v>
      </c>
      <c r="AR531">
        <v>4.4857739876449703</v>
      </c>
      <c r="AS531">
        <v>45526.01</v>
      </c>
      <c r="AT531">
        <v>0.46049562416349199</v>
      </c>
      <c r="AU531">
        <v>10147776.18</v>
      </c>
    </row>
    <row r="532" spans="1:47" ht="15" x14ac:dyDescent="0.25">
      <c r="A532" t="s">
        <v>1469</v>
      </c>
      <c r="B532" t="s">
        <v>771</v>
      </c>
      <c r="C532" t="s">
        <v>266</v>
      </c>
      <c r="D532" t="s">
        <v>963</v>
      </c>
      <c r="E532">
        <v>93.843000000000004</v>
      </c>
      <c r="F532">
        <v>-1.01</v>
      </c>
      <c r="G532" s="129">
        <v>-468027</v>
      </c>
      <c r="H532">
        <v>0.18208114074529599</v>
      </c>
      <c r="I532">
        <v>-468026</v>
      </c>
      <c r="J532">
        <v>0</v>
      </c>
      <c r="K532">
        <v>0.85448320882997197</v>
      </c>
      <c r="L532" s="130">
        <v>304725.96669999999</v>
      </c>
      <c r="M532" s="129">
        <v>39337</v>
      </c>
      <c r="N532">
        <v>104</v>
      </c>
      <c r="O532">
        <v>38.797919</v>
      </c>
      <c r="P532">
        <v>0</v>
      </c>
      <c r="Q532">
        <v>-20.318408999999999</v>
      </c>
      <c r="R532">
        <v>15585.5</v>
      </c>
      <c r="S532">
        <v>1413.418784</v>
      </c>
      <c r="T532">
        <v>1680.7391366905299</v>
      </c>
      <c r="U532">
        <v>0.32586128981288498</v>
      </c>
      <c r="V532">
        <v>0.15828156136914601</v>
      </c>
      <c r="W532">
        <v>5.42453948312604E-3</v>
      </c>
      <c r="X532">
        <v>13106.7</v>
      </c>
      <c r="Y532">
        <v>106.75</v>
      </c>
      <c r="Z532">
        <v>67835.100983606593</v>
      </c>
      <c r="AA532">
        <v>17.190082644628099</v>
      </c>
      <c r="AB532">
        <v>13.240456992974201</v>
      </c>
      <c r="AC532">
        <v>9.9</v>
      </c>
      <c r="AD532">
        <v>142.76957414141401</v>
      </c>
      <c r="AE532">
        <v>0.31630000000000003</v>
      </c>
      <c r="AF532">
        <v>0.10208477550459701</v>
      </c>
      <c r="AG532">
        <v>0.17986009032994901</v>
      </c>
      <c r="AH532">
        <v>0.30026721631915398</v>
      </c>
      <c r="AI532">
        <v>204.29684624878999</v>
      </c>
      <c r="AJ532">
        <v>6.38367083741693</v>
      </c>
      <c r="AK532">
        <v>1.28198429821615</v>
      </c>
      <c r="AL532">
        <v>3.2970767461914301</v>
      </c>
      <c r="AM532">
        <v>3</v>
      </c>
      <c r="AN532">
        <v>1.1952045104376701</v>
      </c>
      <c r="AO532">
        <v>97</v>
      </c>
      <c r="AP532">
        <v>9.2783505154639206E-2</v>
      </c>
      <c r="AQ532">
        <v>7.93</v>
      </c>
      <c r="AR532">
        <v>3.7815201561748699</v>
      </c>
      <c r="AS532">
        <v>10343.040000000001</v>
      </c>
      <c r="AT532">
        <v>0.46345861433741298</v>
      </c>
      <c r="AU532">
        <v>22028875.25</v>
      </c>
    </row>
    <row r="533" spans="1:47" ht="15" x14ac:dyDescent="0.25">
      <c r="A533" t="s">
        <v>1470</v>
      </c>
      <c r="B533" t="s">
        <v>617</v>
      </c>
      <c r="C533" t="s">
        <v>140</v>
      </c>
      <c r="D533" t="s">
        <v>967</v>
      </c>
      <c r="E533">
        <v>48.555</v>
      </c>
      <c r="F533">
        <v>-8.73</v>
      </c>
      <c r="G533" s="129">
        <v>1180385</v>
      </c>
      <c r="H533">
        <v>0.72497871929498803</v>
      </c>
      <c r="I533">
        <v>1654783</v>
      </c>
      <c r="J533">
        <v>3.1885471972536001E-3</v>
      </c>
      <c r="K533">
        <v>0.81462168532981105</v>
      </c>
      <c r="L533" s="130">
        <v>72390.640899999999</v>
      </c>
      <c r="M533" s="129">
        <v>28413</v>
      </c>
      <c r="N533">
        <v>40</v>
      </c>
      <c r="O533">
        <v>599.33778800000005</v>
      </c>
      <c r="P533">
        <v>94.020238000000006</v>
      </c>
      <c r="Q533">
        <v>-5.2496250000000098</v>
      </c>
      <c r="R533">
        <v>20351.2</v>
      </c>
      <c r="S533">
        <v>2535.7853060000002</v>
      </c>
      <c r="T533">
        <v>3457.9330499533098</v>
      </c>
      <c r="U533">
        <v>0.85776314929084096</v>
      </c>
      <c r="V533">
        <v>0.14787049878109801</v>
      </c>
      <c r="W533">
        <v>9.6317140659383602E-3</v>
      </c>
      <c r="X533">
        <v>14924</v>
      </c>
      <c r="Y533">
        <v>154.75</v>
      </c>
      <c r="Z533">
        <v>65238.9742164782</v>
      </c>
      <c r="AA533">
        <v>9.7058823529411793</v>
      </c>
      <c r="AB533">
        <v>16.386334772213299</v>
      </c>
      <c r="AC533">
        <v>26</v>
      </c>
      <c r="AD533">
        <v>97.530204076923098</v>
      </c>
      <c r="AE533">
        <v>0.3417</v>
      </c>
      <c r="AF533">
        <v>0.10122819226416301</v>
      </c>
      <c r="AG533">
        <v>0.13954563262970199</v>
      </c>
      <c r="AH533">
        <v>0.252866364505756</v>
      </c>
      <c r="AI533">
        <v>227.510191274844</v>
      </c>
      <c r="AJ533">
        <v>6.8986027279487301</v>
      </c>
      <c r="AK533">
        <v>1.27728312738228</v>
      </c>
      <c r="AL533">
        <v>3.62619075187592</v>
      </c>
      <c r="AM533">
        <v>3.01</v>
      </c>
      <c r="AN533">
        <v>0.82527526124713102</v>
      </c>
      <c r="AO533">
        <v>31</v>
      </c>
      <c r="AP533">
        <v>6.0326472675656502E-2</v>
      </c>
      <c r="AQ533">
        <v>42.42</v>
      </c>
      <c r="AR533">
        <v>9.1519000914783799</v>
      </c>
      <c r="AS533">
        <v>-2716678.89</v>
      </c>
      <c r="AT533">
        <v>0.67855814674311299</v>
      </c>
      <c r="AU533">
        <v>51606187.340000004</v>
      </c>
    </row>
    <row r="534" spans="1:47" ht="15" x14ac:dyDescent="0.25">
      <c r="A534" t="s">
        <v>1471</v>
      </c>
      <c r="B534" t="s">
        <v>304</v>
      </c>
      <c r="C534" t="s">
        <v>271</v>
      </c>
      <c r="D534" t="s">
        <v>970</v>
      </c>
      <c r="E534">
        <v>87.76</v>
      </c>
      <c r="F534">
        <v>19.690000000000001</v>
      </c>
      <c r="G534" s="129">
        <v>3764009</v>
      </c>
      <c r="H534">
        <v>0.303499254085148</v>
      </c>
      <c r="I534">
        <v>3693281</v>
      </c>
      <c r="J534">
        <v>1.41160862078773E-3</v>
      </c>
      <c r="K534">
        <v>0.77971303374081702</v>
      </c>
      <c r="L534" s="130">
        <v>192358.2867</v>
      </c>
      <c r="M534" s="129">
        <v>42791</v>
      </c>
      <c r="N534">
        <v>269</v>
      </c>
      <c r="O534">
        <v>56.057724999999998</v>
      </c>
      <c r="P534">
        <v>31.84</v>
      </c>
      <c r="Q534">
        <v>-62.729500000000002</v>
      </c>
      <c r="R534">
        <v>13235.5</v>
      </c>
      <c r="S534">
        <v>3935.0378479999999</v>
      </c>
      <c r="T534">
        <v>4762.8259760569199</v>
      </c>
      <c r="U534">
        <v>0.34757435934069802</v>
      </c>
      <c r="V534">
        <v>0.14297404160571101</v>
      </c>
      <c r="W534">
        <v>2.1821577152972799E-2</v>
      </c>
      <c r="X534">
        <v>10935.2</v>
      </c>
      <c r="Y534">
        <v>260.52</v>
      </c>
      <c r="Z534">
        <v>72728.529824965502</v>
      </c>
      <c r="AA534">
        <v>14.2368421052632</v>
      </c>
      <c r="AB534">
        <v>15.104551850145899</v>
      </c>
      <c r="AC534">
        <v>51</v>
      </c>
      <c r="AD534">
        <v>77.157604862745103</v>
      </c>
      <c r="AE534">
        <v>0.27839999999999998</v>
      </c>
      <c r="AF534">
        <v>0.11638686233470701</v>
      </c>
      <c r="AG534">
        <v>0.13466820371518901</v>
      </c>
      <c r="AH534">
        <v>0.25337450096725</v>
      </c>
      <c r="AI534">
        <v>170.12060007002</v>
      </c>
      <c r="AJ534">
        <v>6.5574995630617599</v>
      </c>
      <c r="AK534">
        <v>0.85502679140942095</v>
      </c>
      <c r="AL534">
        <v>4.2360382474071301</v>
      </c>
      <c r="AM534">
        <v>1.1000000000000001</v>
      </c>
      <c r="AN534">
        <v>1.07233699205709</v>
      </c>
      <c r="AO534">
        <v>39</v>
      </c>
      <c r="AP534">
        <v>0.14873266379722599</v>
      </c>
      <c r="AQ534">
        <v>51.1</v>
      </c>
      <c r="AR534">
        <v>4.1059267006571902</v>
      </c>
      <c r="AS534">
        <v>196670.78</v>
      </c>
      <c r="AT534">
        <v>0.56618402201339002</v>
      </c>
      <c r="AU534">
        <v>52082337.600000001</v>
      </c>
    </row>
    <row r="535" spans="1:47" ht="15" x14ac:dyDescent="0.25">
      <c r="A535" t="s">
        <v>1472</v>
      </c>
      <c r="B535" t="s">
        <v>748</v>
      </c>
      <c r="C535" t="s">
        <v>148</v>
      </c>
      <c r="D535" t="s">
        <v>975</v>
      </c>
      <c r="E535">
        <v>93.378</v>
      </c>
      <c r="F535">
        <v>2.71</v>
      </c>
      <c r="G535" s="129">
        <v>2334831</v>
      </c>
      <c r="H535">
        <v>0.452571260834083</v>
      </c>
      <c r="I535">
        <v>1960747</v>
      </c>
      <c r="J535">
        <v>2.19476687155207E-3</v>
      </c>
      <c r="K535">
        <v>0.599821971386163</v>
      </c>
      <c r="L535" s="130">
        <v>276269.45419999998</v>
      </c>
      <c r="M535" s="129">
        <v>42254</v>
      </c>
      <c r="N535">
        <v>80</v>
      </c>
      <c r="O535">
        <v>17.773623000000001</v>
      </c>
      <c r="P535">
        <v>1</v>
      </c>
      <c r="Q535">
        <v>7.3843370000000004</v>
      </c>
      <c r="R535">
        <v>12745.9</v>
      </c>
      <c r="S535">
        <v>1247.2909850000001</v>
      </c>
      <c r="T535">
        <v>1442.59476843994</v>
      </c>
      <c r="U535">
        <v>0.32188122035518602</v>
      </c>
      <c r="V535">
        <v>0.113317651513567</v>
      </c>
      <c r="W535">
        <v>2.4042488173610299E-3</v>
      </c>
      <c r="X535">
        <v>11020.3</v>
      </c>
      <c r="Y535">
        <v>83.44</v>
      </c>
      <c r="Z535">
        <v>63175.711049856203</v>
      </c>
      <c r="AA535">
        <v>16.581395348837201</v>
      </c>
      <c r="AB535">
        <v>14.94835792186</v>
      </c>
      <c r="AC535">
        <v>10.25</v>
      </c>
      <c r="AD535">
        <v>121.68692536585399</v>
      </c>
      <c r="AE535">
        <v>0.40500000000000003</v>
      </c>
      <c r="AF535">
        <v>0.10755437938698199</v>
      </c>
      <c r="AG535">
        <v>0.170471791502358</v>
      </c>
      <c r="AH535">
        <v>0.28083622772496503</v>
      </c>
      <c r="AI535">
        <v>180.20975273865201</v>
      </c>
      <c r="AJ535">
        <v>6.4689821776540004</v>
      </c>
      <c r="AK535">
        <v>1.2599324210095499</v>
      </c>
      <c r="AL535">
        <v>3.1414390899303299</v>
      </c>
      <c r="AM535">
        <v>5</v>
      </c>
      <c r="AN535">
        <v>1.2097597361427399</v>
      </c>
      <c r="AO535">
        <v>95</v>
      </c>
      <c r="AP535">
        <v>0</v>
      </c>
      <c r="AQ535">
        <v>7.47</v>
      </c>
      <c r="AR535">
        <v>4.6114680386423403</v>
      </c>
      <c r="AS535">
        <v>15973.9199999999</v>
      </c>
      <c r="AT535">
        <v>0.43572207989799799</v>
      </c>
      <c r="AU535">
        <v>15897837.99</v>
      </c>
    </row>
    <row r="536" spans="1:47" ht="15" x14ac:dyDescent="0.25">
      <c r="A536" t="s">
        <v>1473</v>
      </c>
      <c r="B536" t="s">
        <v>718</v>
      </c>
      <c r="C536" t="s">
        <v>99</v>
      </c>
      <c r="D536" t="s">
        <v>970</v>
      </c>
      <c r="E536">
        <v>97.393000000000001</v>
      </c>
      <c r="F536">
        <v>5.92</v>
      </c>
      <c r="G536" s="129">
        <v>122968</v>
      </c>
      <c r="H536">
        <v>0.469547597533577</v>
      </c>
      <c r="I536">
        <v>239961</v>
      </c>
      <c r="J536">
        <v>2.57910839949708E-2</v>
      </c>
      <c r="K536">
        <v>0.77102261010694295</v>
      </c>
      <c r="L536" s="130">
        <v>209075.78200000001</v>
      </c>
      <c r="M536" s="129">
        <v>42394</v>
      </c>
      <c r="N536">
        <v>98</v>
      </c>
      <c r="O536">
        <v>12.832753</v>
      </c>
      <c r="P536">
        <v>0.81</v>
      </c>
      <c r="Q536">
        <v>-42.204813000000001</v>
      </c>
      <c r="R536">
        <v>12221.7</v>
      </c>
      <c r="S536">
        <v>1225.468852</v>
      </c>
      <c r="T536">
        <v>1421.17143186629</v>
      </c>
      <c r="U536">
        <v>0.23403565788875699</v>
      </c>
      <c r="V536">
        <v>0.14551928081155299</v>
      </c>
      <c r="W536">
        <v>2.4341328587272801E-3</v>
      </c>
      <c r="X536">
        <v>10538.7</v>
      </c>
      <c r="Y536">
        <v>80.47</v>
      </c>
      <c r="Z536">
        <v>62553.664968311197</v>
      </c>
      <c r="AA536">
        <v>16.879120879120901</v>
      </c>
      <c r="AB536">
        <v>15.2288909158693</v>
      </c>
      <c r="AC536">
        <v>8.9499999999999993</v>
      </c>
      <c r="AD536">
        <v>136.92389407821199</v>
      </c>
      <c r="AE536">
        <v>0.29110000000000003</v>
      </c>
      <c r="AF536">
        <v>0.106056334698126</v>
      </c>
      <c r="AG536">
        <v>0.213673115602699</v>
      </c>
      <c r="AH536">
        <v>0.33148697883004602</v>
      </c>
      <c r="AI536">
        <v>181.13475478200101</v>
      </c>
      <c r="AJ536">
        <v>6.4376610429102401</v>
      </c>
      <c r="AK536">
        <v>1.07816627998648</v>
      </c>
      <c r="AL536">
        <v>3.2939009347899502</v>
      </c>
      <c r="AM536">
        <v>0.38</v>
      </c>
      <c r="AN536">
        <v>1.04637819585698</v>
      </c>
      <c r="AO536">
        <v>45</v>
      </c>
      <c r="AP536">
        <v>6.2775330396475801E-2</v>
      </c>
      <c r="AQ536">
        <v>18.73</v>
      </c>
      <c r="AR536">
        <v>4.0052434982348499</v>
      </c>
      <c r="AS536">
        <v>78476.27</v>
      </c>
      <c r="AT536">
        <v>0.47903207652387497</v>
      </c>
      <c r="AU536">
        <v>14977343.93</v>
      </c>
    </row>
    <row r="537" spans="1:47" ht="15" x14ac:dyDescent="0.25">
      <c r="A537" t="s">
        <v>1474</v>
      </c>
      <c r="B537" t="s">
        <v>661</v>
      </c>
      <c r="C537" t="s">
        <v>170</v>
      </c>
      <c r="D537" t="s">
        <v>965</v>
      </c>
      <c r="E537">
        <v>79.846000000000004</v>
      </c>
      <c r="F537">
        <v>-3.52</v>
      </c>
      <c r="G537" s="129">
        <v>351695</v>
      </c>
      <c r="H537">
        <v>0.66502312229852101</v>
      </c>
      <c r="I537">
        <v>223002</v>
      </c>
      <c r="J537">
        <v>1.6684410313677098E-2</v>
      </c>
      <c r="K537">
        <v>0.73939513261553202</v>
      </c>
      <c r="L537" s="130">
        <v>179531.51809999999</v>
      </c>
      <c r="M537" s="129">
        <v>38003</v>
      </c>
      <c r="N537">
        <v>137</v>
      </c>
      <c r="O537">
        <v>28.717374</v>
      </c>
      <c r="P537">
        <v>1</v>
      </c>
      <c r="Q537">
        <v>26.026097</v>
      </c>
      <c r="R537">
        <v>3982.3</v>
      </c>
      <c r="S537">
        <v>746.11029599999995</v>
      </c>
      <c r="T537">
        <v>938.937279918993</v>
      </c>
      <c r="U537">
        <v>0.35320563516255199</v>
      </c>
      <c r="V537">
        <v>0.12924025645666701</v>
      </c>
      <c r="W537">
        <v>2.6805688257115299E-3</v>
      </c>
      <c r="X537">
        <v>3164.5</v>
      </c>
      <c r="Y537">
        <v>56</v>
      </c>
      <c r="Z537">
        <v>59957.039821428603</v>
      </c>
      <c r="AA537">
        <v>13.438356164383601</v>
      </c>
      <c r="AB537">
        <v>13.3233981428571</v>
      </c>
      <c r="AC537">
        <v>5</v>
      </c>
      <c r="AD537">
        <v>149.22205919999999</v>
      </c>
      <c r="AE537">
        <v>0.62</v>
      </c>
      <c r="AF537">
        <v>0.11511682745589299</v>
      </c>
      <c r="AG537">
        <v>0.18613262474641101</v>
      </c>
      <c r="AH537">
        <v>0.30811924549693598</v>
      </c>
      <c r="AI537">
        <v>257.61070585735501</v>
      </c>
      <c r="AJ537">
        <v>9.2112405439996703</v>
      </c>
      <c r="AK537">
        <v>0.97648252395866897</v>
      </c>
      <c r="AL537">
        <v>2.9972082557256301</v>
      </c>
      <c r="AM537">
        <v>2</v>
      </c>
      <c r="AN537">
        <v>1.2320616100809501</v>
      </c>
      <c r="AO537">
        <v>60</v>
      </c>
      <c r="AP537">
        <v>5.60224089635854E-3</v>
      </c>
      <c r="AQ537">
        <v>5.75</v>
      </c>
      <c r="AR537">
        <v>4.9942956620285797</v>
      </c>
      <c r="AS537">
        <v>18826.46</v>
      </c>
      <c r="AT537">
        <v>0.44712632615319903</v>
      </c>
      <c r="AU537">
        <v>2971262.73</v>
      </c>
    </row>
    <row r="538" spans="1:47" ht="15" x14ac:dyDescent="0.25">
      <c r="A538" t="s">
        <v>1475</v>
      </c>
      <c r="B538" t="s">
        <v>729</v>
      </c>
      <c r="C538" t="s">
        <v>97</v>
      </c>
      <c r="D538" t="s">
        <v>975</v>
      </c>
      <c r="E538">
        <v>96.001000000000005</v>
      </c>
      <c r="F538">
        <v>7.4</v>
      </c>
      <c r="G538" s="129">
        <v>-6146238</v>
      </c>
      <c r="H538">
        <v>0.35266984900074</v>
      </c>
      <c r="I538">
        <v>-5620859</v>
      </c>
      <c r="J538">
        <v>5.2822002642998996E-3</v>
      </c>
      <c r="K538">
        <v>0.94043116871626897</v>
      </c>
      <c r="L538" s="130">
        <v>258127.3915</v>
      </c>
      <c r="M538" s="129">
        <v>52231.5</v>
      </c>
      <c r="N538">
        <v>53</v>
      </c>
      <c r="O538">
        <v>37.680056999999998</v>
      </c>
      <c r="P538">
        <v>1</v>
      </c>
      <c r="Q538">
        <v>-16.576477000000001</v>
      </c>
      <c r="R538">
        <v>15384.3</v>
      </c>
      <c r="S538">
        <v>3982.0347590000001</v>
      </c>
      <c r="T538">
        <v>4721.9656338144296</v>
      </c>
      <c r="U538">
        <v>0.19022326218725</v>
      </c>
      <c r="V538">
        <v>0.12664881160571501</v>
      </c>
      <c r="W538">
        <v>3.2002629487845699E-2</v>
      </c>
      <c r="X538">
        <v>12973.6</v>
      </c>
      <c r="Y538">
        <v>254.8</v>
      </c>
      <c r="Z538">
        <v>84811.054709576201</v>
      </c>
      <c r="AA538">
        <v>14.664092664092699</v>
      </c>
      <c r="AB538">
        <v>15.628079901883799</v>
      </c>
      <c r="AC538">
        <v>33</v>
      </c>
      <c r="AD538">
        <v>120.667719969697</v>
      </c>
      <c r="AE538">
        <v>0.43020000000000003</v>
      </c>
      <c r="AF538">
        <v>0.11437672539764</v>
      </c>
      <c r="AG538">
        <v>0.166049177733054</v>
      </c>
      <c r="AH538">
        <v>0.29397372453785903</v>
      </c>
      <c r="AI538">
        <v>175.55220943765701</v>
      </c>
      <c r="AJ538">
        <v>5.73658800809664</v>
      </c>
      <c r="AK538">
        <v>1.1397983849625599</v>
      </c>
      <c r="AL538">
        <v>3.4970736351217</v>
      </c>
      <c r="AM538">
        <v>2.75</v>
      </c>
      <c r="AN538">
        <v>1.25411392926788</v>
      </c>
      <c r="AO538">
        <v>23</v>
      </c>
      <c r="AP538">
        <v>0.104353835521769</v>
      </c>
      <c r="AQ538">
        <v>116.83</v>
      </c>
      <c r="AR538">
        <v>5.2108765371088204</v>
      </c>
      <c r="AS538">
        <v>-16857.5</v>
      </c>
      <c r="AT538">
        <v>0.34082101067644399</v>
      </c>
      <c r="AU538">
        <v>61260924.990000002</v>
      </c>
    </row>
    <row r="539" spans="1:47" ht="15" x14ac:dyDescent="0.25">
      <c r="A539" t="s">
        <v>1476</v>
      </c>
      <c r="B539" t="s">
        <v>416</v>
      </c>
      <c r="C539" t="s">
        <v>112</v>
      </c>
      <c r="D539" t="s">
        <v>963</v>
      </c>
      <c r="E539">
        <v>75.358999999999995</v>
      </c>
      <c r="F539">
        <v>0.47</v>
      </c>
      <c r="G539" s="129">
        <v>-565327</v>
      </c>
      <c r="H539">
        <v>0.10178864939063401</v>
      </c>
      <c r="I539">
        <v>-373222</v>
      </c>
      <c r="J539">
        <v>8.6744378194863799E-3</v>
      </c>
      <c r="K539">
        <v>0.84566198308929896</v>
      </c>
      <c r="L539" s="130">
        <v>268631.1347</v>
      </c>
      <c r="M539" s="129">
        <v>38799</v>
      </c>
      <c r="N539">
        <v>44</v>
      </c>
      <c r="O539">
        <v>30.005783000000001</v>
      </c>
      <c r="P539">
        <v>4</v>
      </c>
      <c r="Q539">
        <v>67.549460999999994</v>
      </c>
      <c r="R539">
        <v>13737.8</v>
      </c>
      <c r="S539">
        <v>1390.1690920000001</v>
      </c>
      <c r="T539">
        <v>1685.21470556602</v>
      </c>
      <c r="U539">
        <v>0.366223904263144</v>
      </c>
      <c r="V539">
        <v>0.15105718530447099</v>
      </c>
      <c r="W539">
        <v>3.4823953235240898E-4</v>
      </c>
      <c r="X539">
        <v>11332.6</v>
      </c>
      <c r="Y539">
        <v>101</v>
      </c>
      <c r="Z539">
        <v>65871.044554455395</v>
      </c>
      <c r="AA539">
        <v>16.598039215686299</v>
      </c>
      <c r="AB539">
        <v>13.7640504158416</v>
      </c>
      <c r="AC539">
        <v>21.5</v>
      </c>
      <c r="AD539">
        <v>64.659027534883705</v>
      </c>
      <c r="AE539">
        <v>0.39229999999999998</v>
      </c>
      <c r="AF539">
        <v>0.101682117417231</v>
      </c>
      <c r="AG539">
        <v>0.210824371085999</v>
      </c>
      <c r="AH539">
        <v>0.31565252174167602</v>
      </c>
      <c r="AI539">
        <v>163.767128265286</v>
      </c>
      <c r="AJ539">
        <v>7.7350486682128103</v>
      </c>
      <c r="AK539">
        <v>1.3126067801672601</v>
      </c>
      <c r="AL539">
        <v>3.9148144194954</v>
      </c>
      <c r="AM539">
        <v>0</v>
      </c>
      <c r="AN539">
        <v>1.95981206810992</v>
      </c>
      <c r="AO539">
        <v>148</v>
      </c>
      <c r="AP539">
        <v>5.6899004267425297E-3</v>
      </c>
      <c r="AQ539">
        <v>4.75</v>
      </c>
      <c r="AR539">
        <v>13.3119306295513</v>
      </c>
      <c r="AS539">
        <v>9284.1899999999405</v>
      </c>
      <c r="AT539">
        <v>0.28139662372013702</v>
      </c>
      <c r="AU539">
        <v>19097885.91</v>
      </c>
    </row>
    <row r="540" spans="1:47" ht="15" x14ac:dyDescent="0.25">
      <c r="A540" t="s">
        <v>1477</v>
      </c>
      <c r="B540" t="s">
        <v>683</v>
      </c>
      <c r="C540" t="s">
        <v>142</v>
      </c>
      <c r="D540" t="s">
        <v>975</v>
      </c>
      <c r="E540">
        <v>83.576999999999998</v>
      </c>
      <c r="F540">
        <v>4.4400000000000004</v>
      </c>
      <c r="G540" s="129">
        <v>-484284</v>
      </c>
      <c r="H540">
        <v>0.34698911671643001</v>
      </c>
      <c r="I540">
        <v>-484284</v>
      </c>
      <c r="J540">
        <v>9.9844335825148896E-3</v>
      </c>
      <c r="K540">
        <v>0.784459075247811</v>
      </c>
      <c r="L540" s="130">
        <v>137917.04440000001</v>
      </c>
      <c r="M540" s="129">
        <v>38118</v>
      </c>
      <c r="N540">
        <v>44</v>
      </c>
      <c r="O540">
        <v>59.562930000000001</v>
      </c>
      <c r="P540">
        <v>49.675823000000001</v>
      </c>
      <c r="Q540">
        <v>281.32637199999999</v>
      </c>
      <c r="R540">
        <v>13069.9</v>
      </c>
      <c r="S540">
        <v>2025.375567</v>
      </c>
      <c r="T540">
        <v>2413.4417129030398</v>
      </c>
      <c r="U540">
        <v>0.42052551777425501</v>
      </c>
      <c r="V540">
        <v>0.12721509639895801</v>
      </c>
      <c r="W540">
        <v>3.4426044796856199E-3</v>
      </c>
      <c r="X540">
        <v>10968.3</v>
      </c>
      <c r="Y540">
        <v>112.99</v>
      </c>
      <c r="Z540">
        <v>68323.548986636</v>
      </c>
      <c r="AA540">
        <v>13.410852713178301</v>
      </c>
      <c r="AB540">
        <v>17.925263890609799</v>
      </c>
      <c r="AC540">
        <v>10</v>
      </c>
      <c r="AD540">
        <v>202.53755670000001</v>
      </c>
      <c r="AE540">
        <v>0.36699999999999999</v>
      </c>
      <c r="AF540">
        <v>0.100753163918211</v>
      </c>
      <c r="AG540">
        <v>0.181772767272534</v>
      </c>
      <c r="AH540">
        <v>0.31304970606414401</v>
      </c>
      <c r="AI540">
        <v>167.61533294432201</v>
      </c>
      <c r="AJ540">
        <v>7.6267993189664303</v>
      </c>
      <c r="AK540">
        <v>1.2398125095733501</v>
      </c>
      <c r="AL540" t="s">
        <v>943</v>
      </c>
      <c r="AM540">
        <v>0.5</v>
      </c>
      <c r="AN540">
        <v>0.88995066711569204</v>
      </c>
      <c r="AO540">
        <v>63</v>
      </c>
      <c r="AP540">
        <v>3.1602708803611698E-2</v>
      </c>
      <c r="AQ540">
        <v>13.48</v>
      </c>
      <c r="AR540">
        <v>2.73737036165141</v>
      </c>
      <c r="AS540">
        <v>223064.18</v>
      </c>
      <c r="AT540">
        <v>0.48111790243811298</v>
      </c>
      <c r="AU540">
        <v>26471409.510000002</v>
      </c>
    </row>
    <row r="541" spans="1:47" ht="15" x14ac:dyDescent="0.25">
      <c r="A541" t="s">
        <v>1478</v>
      </c>
      <c r="B541" t="s">
        <v>451</v>
      </c>
      <c r="C541" t="s">
        <v>167</v>
      </c>
      <c r="D541" t="s">
        <v>965</v>
      </c>
      <c r="E541">
        <v>82.79</v>
      </c>
      <c r="F541">
        <v>-3.86</v>
      </c>
      <c r="G541" s="129">
        <v>-1094344</v>
      </c>
      <c r="H541">
        <v>0.34055767595291903</v>
      </c>
      <c r="I541">
        <v>-1096255</v>
      </c>
      <c r="J541">
        <v>0.16413085050837001</v>
      </c>
      <c r="K541">
        <v>0.73852288458075399</v>
      </c>
      <c r="L541" s="130">
        <v>356147.35879999999</v>
      </c>
      <c r="M541" s="129">
        <v>36608</v>
      </c>
      <c r="N541">
        <v>62</v>
      </c>
      <c r="O541">
        <v>25.465029999999999</v>
      </c>
      <c r="P541">
        <v>2</v>
      </c>
      <c r="Q541">
        <v>109.29838100000001</v>
      </c>
      <c r="R541">
        <v>14730.5</v>
      </c>
      <c r="S541">
        <v>1061.387487</v>
      </c>
      <c r="T541">
        <v>1238.5343158810899</v>
      </c>
      <c r="U541">
        <v>0.305611188159787</v>
      </c>
      <c r="V541">
        <v>0.11246460643454</v>
      </c>
      <c r="W541">
        <v>1.9431923074857201E-3</v>
      </c>
      <c r="X541">
        <v>12623.6</v>
      </c>
      <c r="Y541">
        <v>88.4</v>
      </c>
      <c r="Z541">
        <v>61613.872058823501</v>
      </c>
      <c r="AA541">
        <v>16.463157894736799</v>
      </c>
      <c r="AB541">
        <v>12.006645780543</v>
      </c>
      <c r="AC541">
        <v>9.6999999999999993</v>
      </c>
      <c r="AD541">
        <v>109.421390412371</v>
      </c>
      <c r="AE541">
        <v>0.32900000000000001</v>
      </c>
      <c r="AF541">
        <v>9.5464636874821707E-2</v>
      </c>
      <c r="AG541">
        <v>0.19237892750343699</v>
      </c>
      <c r="AH541">
        <v>0.29146641697414399</v>
      </c>
      <c r="AI541">
        <v>179.971972855942</v>
      </c>
      <c r="AJ541">
        <v>6.4010719296408798</v>
      </c>
      <c r="AK541">
        <v>1.03886718668202</v>
      </c>
      <c r="AL541">
        <v>3.9635281645900999</v>
      </c>
      <c r="AM541">
        <v>4</v>
      </c>
      <c r="AN541">
        <v>1.22619730501734</v>
      </c>
      <c r="AO541">
        <v>81</v>
      </c>
      <c r="AP541">
        <v>5.6047197640118E-2</v>
      </c>
      <c r="AQ541">
        <v>7.9</v>
      </c>
      <c r="AR541">
        <v>6.0554698385241901</v>
      </c>
      <c r="AS541">
        <v>-124846.83</v>
      </c>
      <c r="AT541">
        <v>0.39948233868292798</v>
      </c>
      <c r="AU541">
        <v>15634729.039999999</v>
      </c>
    </row>
    <row r="542" spans="1:47" ht="15" x14ac:dyDescent="0.25">
      <c r="A542" t="s">
        <v>1479</v>
      </c>
      <c r="B542" t="s">
        <v>305</v>
      </c>
      <c r="C542" t="s">
        <v>121</v>
      </c>
      <c r="D542" t="s">
        <v>970</v>
      </c>
      <c r="E542">
        <v>99.367000000000004</v>
      </c>
      <c r="F542">
        <v>18.27</v>
      </c>
      <c r="G542" s="129">
        <v>7304963</v>
      </c>
      <c r="H542">
        <v>0.35344893535000399</v>
      </c>
      <c r="I542">
        <v>7191421</v>
      </c>
      <c r="J542">
        <v>0</v>
      </c>
      <c r="K542">
        <v>0.75808001713214102</v>
      </c>
      <c r="L542" s="130">
        <v>371561.42790000001</v>
      </c>
      <c r="M542" s="129">
        <v>81334.5</v>
      </c>
      <c r="N542">
        <v>63</v>
      </c>
      <c r="O542">
        <v>16.530733000000001</v>
      </c>
      <c r="P542">
        <v>0</v>
      </c>
      <c r="Q542">
        <v>-5.1220239999999997</v>
      </c>
      <c r="R542">
        <v>17322</v>
      </c>
      <c r="S542">
        <v>6391.7335709999998</v>
      </c>
      <c r="T542">
        <v>7819.9512109543302</v>
      </c>
      <c r="U542">
        <v>3.9628424618514201E-2</v>
      </c>
      <c r="V542">
        <v>0.17532009595711001</v>
      </c>
      <c r="W542">
        <v>2.0628946206118399E-2</v>
      </c>
      <c r="X542">
        <v>14158.3</v>
      </c>
      <c r="Y542">
        <v>397.31</v>
      </c>
      <c r="Z542">
        <v>91305.545669628205</v>
      </c>
      <c r="AA542">
        <v>14.7096018735363</v>
      </c>
      <c r="AB542">
        <v>16.087522516422901</v>
      </c>
      <c r="AC542">
        <v>36</v>
      </c>
      <c r="AD542">
        <v>177.54815475000001</v>
      </c>
      <c r="AE542" t="s">
        <v>943</v>
      </c>
      <c r="AF542">
        <v>0.12361207066782</v>
      </c>
      <c r="AG542">
        <v>0.123048821173898</v>
      </c>
      <c r="AH542">
        <v>0.24757726436234001</v>
      </c>
      <c r="AI542">
        <v>185.37068024483199</v>
      </c>
      <c r="AJ542">
        <v>6.6566798639478799</v>
      </c>
      <c r="AK542">
        <v>1.44246061915533</v>
      </c>
      <c r="AL542">
        <v>4.4377451132642403</v>
      </c>
      <c r="AM542">
        <v>2</v>
      </c>
      <c r="AN542">
        <v>0.57012473932679997</v>
      </c>
      <c r="AO542">
        <v>10</v>
      </c>
      <c r="AP542">
        <v>0.117400419287212</v>
      </c>
      <c r="AQ542">
        <v>85.9</v>
      </c>
      <c r="AR542">
        <v>6.6166398185276201</v>
      </c>
      <c r="AS542">
        <v>392180.22</v>
      </c>
      <c r="AT542">
        <v>0.31945167571816502</v>
      </c>
      <c r="AU542">
        <v>110717305.87</v>
      </c>
    </row>
    <row r="543" spans="1:47" ht="15" x14ac:dyDescent="0.25">
      <c r="A543" t="s">
        <v>1480</v>
      </c>
      <c r="B543" t="s">
        <v>388</v>
      </c>
      <c r="C543" t="s">
        <v>346</v>
      </c>
      <c r="D543" t="s">
        <v>965</v>
      </c>
      <c r="E543">
        <v>86.314999999999998</v>
      </c>
      <c r="F543">
        <v>-3.91</v>
      </c>
      <c r="G543" s="129">
        <v>-421034</v>
      </c>
      <c r="H543">
        <v>0.21995755060854599</v>
      </c>
      <c r="I543">
        <v>-375751</v>
      </c>
      <c r="J543">
        <v>0</v>
      </c>
      <c r="K543">
        <v>0.81136781550146397</v>
      </c>
      <c r="L543" s="130">
        <v>193728.2372</v>
      </c>
      <c r="M543" s="129">
        <v>38760</v>
      </c>
      <c r="N543">
        <v>56</v>
      </c>
      <c r="O543">
        <v>54.993870999999999</v>
      </c>
      <c r="P543">
        <v>0</v>
      </c>
      <c r="Q543">
        <v>-14.181539000000001</v>
      </c>
      <c r="R543">
        <v>14585.8</v>
      </c>
      <c r="S543">
        <v>1479.1800249999999</v>
      </c>
      <c r="T543">
        <v>1836.1607878775501</v>
      </c>
      <c r="U543">
        <v>0.35855601011107502</v>
      </c>
      <c r="V543">
        <v>0.17190981740035299</v>
      </c>
      <c r="W543">
        <v>2.5488272125632601E-2</v>
      </c>
      <c r="X543">
        <v>11750</v>
      </c>
      <c r="Y543">
        <v>101.76</v>
      </c>
      <c r="Z543">
        <v>66763.808962264098</v>
      </c>
      <c r="AA543">
        <v>16.4568965517241</v>
      </c>
      <c r="AB543">
        <v>14.5359672268082</v>
      </c>
      <c r="AC543">
        <v>13.5</v>
      </c>
      <c r="AD543">
        <v>109.568890740741</v>
      </c>
      <c r="AE543">
        <v>0.2024</v>
      </c>
      <c r="AF543">
        <v>0.11236162122615</v>
      </c>
      <c r="AG543">
        <v>0.20341872101304001</v>
      </c>
      <c r="AH543">
        <v>0.31882589457650201</v>
      </c>
      <c r="AI543">
        <v>162.86793759265399</v>
      </c>
      <c r="AJ543">
        <v>8.5699581588221392</v>
      </c>
      <c r="AK543">
        <v>1.29934432217707</v>
      </c>
      <c r="AL543">
        <v>3.6896263350365901</v>
      </c>
      <c r="AM543">
        <v>2</v>
      </c>
      <c r="AN543">
        <v>1.22239113780562</v>
      </c>
      <c r="AO543">
        <v>214</v>
      </c>
      <c r="AP543">
        <v>7.7821011673151794E-2</v>
      </c>
      <c r="AQ543">
        <v>2.29</v>
      </c>
      <c r="AR543">
        <v>4.8302211441251801</v>
      </c>
      <c r="AS543">
        <v>-34937.39</v>
      </c>
      <c r="AT543">
        <v>0.46836760116470599</v>
      </c>
      <c r="AU543">
        <v>21574958.170000002</v>
      </c>
    </row>
    <row r="544" spans="1:47" ht="15" x14ac:dyDescent="0.25">
      <c r="A544" t="s">
        <v>1481</v>
      </c>
      <c r="B544" t="s">
        <v>527</v>
      </c>
      <c r="C544" t="s">
        <v>211</v>
      </c>
      <c r="D544" t="s">
        <v>963</v>
      </c>
      <c r="E544">
        <v>73.665000000000006</v>
      </c>
      <c r="F544">
        <v>-0.97</v>
      </c>
      <c r="G544" s="129">
        <v>932751</v>
      </c>
      <c r="H544">
        <v>1.13781142098342</v>
      </c>
      <c r="I544">
        <v>894024</v>
      </c>
      <c r="J544">
        <v>6.9537784531326302E-3</v>
      </c>
      <c r="K544">
        <v>0.56687690385392298</v>
      </c>
      <c r="L544" s="130">
        <v>172481.89230000001</v>
      </c>
      <c r="M544" s="129">
        <v>35487</v>
      </c>
      <c r="N544">
        <v>29</v>
      </c>
      <c r="O544">
        <v>18.345344999999998</v>
      </c>
      <c r="P544">
        <v>0</v>
      </c>
      <c r="Q544">
        <v>-121.800971</v>
      </c>
      <c r="R544">
        <v>17350.3</v>
      </c>
      <c r="S544">
        <v>394.60787599999998</v>
      </c>
      <c r="T544">
        <v>499.17155819931997</v>
      </c>
      <c r="U544">
        <v>0.60137690460086002</v>
      </c>
      <c r="V544">
        <v>0.212674705965575</v>
      </c>
      <c r="W544">
        <v>1.6928587608829201E-2</v>
      </c>
      <c r="X544">
        <v>13715.9</v>
      </c>
      <c r="Y544">
        <v>39.590000000000003</v>
      </c>
      <c r="Z544">
        <v>51877.714574387501</v>
      </c>
      <c r="AA544">
        <v>13.386363636363599</v>
      </c>
      <c r="AB544">
        <v>9.9673623642333897</v>
      </c>
      <c r="AC544">
        <v>6</v>
      </c>
      <c r="AD544">
        <v>65.767979333333301</v>
      </c>
      <c r="AE544">
        <v>0.49349999999999999</v>
      </c>
      <c r="AF544">
        <v>0.10891917631013399</v>
      </c>
      <c r="AG544">
        <v>0.16047912305878401</v>
      </c>
      <c r="AH544">
        <v>0.29294160136659397</v>
      </c>
      <c r="AI544">
        <v>306.228049031642</v>
      </c>
      <c r="AJ544">
        <v>8.2902683714002006</v>
      </c>
      <c r="AK544">
        <v>1.6365759682224399</v>
      </c>
      <c r="AL544">
        <v>2.17172939424032</v>
      </c>
      <c r="AM544">
        <v>0.5</v>
      </c>
      <c r="AN544">
        <v>1.33221575485555</v>
      </c>
      <c r="AO544">
        <v>98</v>
      </c>
      <c r="AP544">
        <v>5.78034682080925E-3</v>
      </c>
      <c r="AQ544">
        <v>1.72</v>
      </c>
      <c r="AR544">
        <v>3.4757852547841801</v>
      </c>
      <c r="AS544">
        <v>54229.620000000097</v>
      </c>
      <c r="AT544">
        <v>0.78592788485887499</v>
      </c>
      <c r="AU544">
        <v>6846569.5899999999</v>
      </c>
    </row>
    <row r="545" spans="1:47" ht="15" x14ac:dyDescent="0.25">
      <c r="A545" t="s">
        <v>1482</v>
      </c>
      <c r="B545" t="s">
        <v>306</v>
      </c>
      <c r="C545" t="s">
        <v>307</v>
      </c>
      <c r="D545" t="s">
        <v>963</v>
      </c>
      <c r="E545">
        <v>75.545000000000002</v>
      </c>
      <c r="F545">
        <v>1.95</v>
      </c>
      <c r="G545" s="129">
        <v>-117233</v>
      </c>
      <c r="H545">
        <v>0.30577626546407</v>
      </c>
      <c r="I545">
        <v>101361</v>
      </c>
      <c r="J545">
        <v>0</v>
      </c>
      <c r="K545">
        <v>0.72401894210289897</v>
      </c>
      <c r="L545" s="130">
        <v>156527.52050000001</v>
      </c>
      <c r="M545" s="129">
        <v>36552</v>
      </c>
      <c r="N545">
        <v>43</v>
      </c>
      <c r="O545">
        <v>100.89513599999999</v>
      </c>
      <c r="P545">
        <v>0</v>
      </c>
      <c r="Q545">
        <v>-131.18894</v>
      </c>
      <c r="R545">
        <v>14426.3</v>
      </c>
      <c r="S545">
        <v>1794.2343949999999</v>
      </c>
      <c r="T545">
        <v>2332.5348189282699</v>
      </c>
      <c r="U545">
        <v>0.52311553418860901</v>
      </c>
      <c r="V545">
        <v>0.19035205542361699</v>
      </c>
      <c r="W545">
        <v>1.11468156310759E-3</v>
      </c>
      <c r="X545">
        <v>11097</v>
      </c>
      <c r="Y545">
        <v>125.35</v>
      </c>
      <c r="Z545">
        <v>65148.884722776202</v>
      </c>
      <c r="AA545">
        <v>14.4964028776978</v>
      </c>
      <c r="AB545">
        <v>14.3137965297168</v>
      </c>
      <c r="AC545">
        <v>11</v>
      </c>
      <c r="AD545">
        <v>163.11221772727299</v>
      </c>
      <c r="AE545">
        <v>0.43020000000000003</v>
      </c>
      <c r="AF545">
        <v>0.12770794610438699</v>
      </c>
      <c r="AG545">
        <v>0.15227259624113501</v>
      </c>
      <c r="AH545">
        <v>0.28354780695555598</v>
      </c>
      <c r="AI545">
        <v>156.36864435429601</v>
      </c>
      <c r="AJ545">
        <v>5.9785628844961201</v>
      </c>
      <c r="AK545">
        <v>1.11459499148138</v>
      </c>
      <c r="AL545">
        <v>4.0263550659034397</v>
      </c>
      <c r="AM545">
        <v>3.5</v>
      </c>
      <c r="AN545">
        <v>1.4115310441333799</v>
      </c>
      <c r="AO545">
        <v>53</v>
      </c>
      <c r="AP545">
        <v>2.73851590106007E-2</v>
      </c>
      <c r="AQ545">
        <v>20.09</v>
      </c>
      <c r="AR545">
        <v>4.1590291248854303</v>
      </c>
      <c r="AS545">
        <v>66794.129999999903</v>
      </c>
      <c r="AT545">
        <v>0.51229526105354695</v>
      </c>
      <c r="AU545">
        <v>25884142.09</v>
      </c>
    </row>
    <row r="546" spans="1:47" ht="15" x14ac:dyDescent="0.25">
      <c r="A546" t="s">
        <v>1483</v>
      </c>
      <c r="B546" t="s">
        <v>692</v>
      </c>
      <c r="C546" t="s">
        <v>249</v>
      </c>
      <c r="D546" t="s">
        <v>970</v>
      </c>
      <c r="E546">
        <v>85.759</v>
      </c>
      <c r="F546">
        <v>7.21</v>
      </c>
      <c r="G546" s="129">
        <v>1165619</v>
      </c>
      <c r="H546">
        <v>1.22841431414544</v>
      </c>
      <c r="I546">
        <v>1066813</v>
      </c>
      <c r="J546">
        <v>0</v>
      </c>
      <c r="K546">
        <v>0.65861187185579295</v>
      </c>
      <c r="L546" s="130">
        <v>121498.72169999999</v>
      </c>
      <c r="M546" s="129">
        <v>38733</v>
      </c>
      <c r="N546">
        <v>11</v>
      </c>
      <c r="O546">
        <v>7.6890960000000002</v>
      </c>
      <c r="P546">
        <v>0</v>
      </c>
      <c r="Q546">
        <v>228.91315599999999</v>
      </c>
      <c r="R546">
        <v>13825.7</v>
      </c>
      <c r="S546">
        <v>982.16317700000002</v>
      </c>
      <c r="T546">
        <v>1186.54372543111</v>
      </c>
      <c r="U546">
        <v>0.411042129713238</v>
      </c>
      <c r="V546">
        <v>0.12358981973929201</v>
      </c>
      <c r="W546">
        <v>0</v>
      </c>
      <c r="X546">
        <v>11444.2</v>
      </c>
      <c r="Y546">
        <v>79.680000000000007</v>
      </c>
      <c r="Z546">
        <v>47755.046184739003</v>
      </c>
      <c r="AA546">
        <v>9.0731707317073198</v>
      </c>
      <c r="AB546">
        <v>12.326345092871501</v>
      </c>
      <c r="AC546">
        <v>7.2</v>
      </c>
      <c r="AD546">
        <v>136.41155236111101</v>
      </c>
      <c r="AE546">
        <v>0.29110000000000003</v>
      </c>
      <c r="AF546">
        <v>0.108587624159051</v>
      </c>
      <c r="AG546">
        <v>0.16036010041494</v>
      </c>
      <c r="AH546">
        <v>0.272209935003214</v>
      </c>
      <c r="AI546">
        <v>145.364847047203</v>
      </c>
      <c r="AJ546">
        <v>11.154353444652999</v>
      </c>
      <c r="AK546">
        <v>1.86046409660157</v>
      </c>
      <c r="AL546">
        <v>6.6630049309388397</v>
      </c>
      <c r="AM546">
        <v>0</v>
      </c>
      <c r="AN546">
        <v>1.04447870543669</v>
      </c>
      <c r="AO546">
        <v>49</v>
      </c>
      <c r="AP546">
        <v>0</v>
      </c>
      <c r="AQ546">
        <v>11.35</v>
      </c>
      <c r="AR546">
        <v>4.2631745528900096</v>
      </c>
      <c r="AS546">
        <v>10978.4300000001</v>
      </c>
      <c r="AT546">
        <v>0.53086901668682696</v>
      </c>
      <c r="AU546">
        <v>13579067.310000001</v>
      </c>
    </row>
    <row r="547" spans="1:47" ht="15" x14ac:dyDescent="0.25">
      <c r="A547" t="s">
        <v>1484</v>
      </c>
      <c r="B547" t="s">
        <v>622</v>
      </c>
      <c r="C547" t="s">
        <v>140</v>
      </c>
      <c r="D547" t="s">
        <v>963</v>
      </c>
      <c r="E547">
        <v>86.01</v>
      </c>
      <c r="F547">
        <v>0.65</v>
      </c>
      <c r="G547" s="129">
        <v>2655580</v>
      </c>
      <c r="H547">
        <v>0.51874598132747796</v>
      </c>
      <c r="I547">
        <v>2605642</v>
      </c>
      <c r="J547">
        <v>0</v>
      </c>
      <c r="K547">
        <v>0.66860040832503997</v>
      </c>
      <c r="L547" s="130">
        <v>158470.70819999999</v>
      </c>
      <c r="M547" s="129">
        <v>43591.5</v>
      </c>
      <c r="N547">
        <v>92</v>
      </c>
      <c r="O547">
        <v>42.290236</v>
      </c>
      <c r="P547">
        <v>0</v>
      </c>
      <c r="Q547">
        <v>-35.878763999999997</v>
      </c>
      <c r="R547">
        <v>13525.3</v>
      </c>
      <c r="S547">
        <v>1729.3011939999999</v>
      </c>
      <c r="T547">
        <v>2100.8155413796198</v>
      </c>
      <c r="U547">
        <v>0.32778637577231701</v>
      </c>
      <c r="V547">
        <v>0.154199975068079</v>
      </c>
      <c r="W547">
        <v>1.1565365287083699E-3</v>
      </c>
      <c r="X547">
        <v>11133.4</v>
      </c>
      <c r="Y547">
        <v>105.65</v>
      </c>
      <c r="Z547">
        <v>62882.219025082799</v>
      </c>
      <c r="AA547">
        <v>11.252252252252299</v>
      </c>
      <c r="AB547">
        <v>16.368208177945998</v>
      </c>
      <c r="AC547">
        <v>10.5</v>
      </c>
      <c r="AD547">
        <v>164.695351809524</v>
      </c>
      <c r="AE547">
        <v>0.2278</v>
      </c>
      <c r="AF547">
        <v>0.103466686994085</v>
      </c>
      <c r="AG547">
        <v>0.16252736099641599</v>
      </c>
      <c r="AH547">
        <v>0.284893482489459</v>
      </c>
      <c r="AI547">
        <v>106.63093314211901</v>
      </c>
      <c r="AJ547">
        <v>12.0418164612223</v>
      </c>
      <c r="AK547">
        <v>1.1680715521402201</v>
      </c>
      <c r="AL547">
        <v>4.4585289890833399</v>
      </c>
      <c r="AM547">
        <v>3.8</v>
      </c>
      <c r="AN547">
        <v>0.95282669747344895</v>
      </c>
      <c r="AO547">
        <v>61</v>
      </c>
      <c r="AP547">
        <v>3.8563829787234001E-2</v>
      </c>
      <c r="AQ547">
        <v>11.33</v>
      </c>
      <c r="AR547">
        <v>4.3632384837157199</v>
      </c>
      <c r="AS547">
        <v>185489.2</v>
      </c>
      <c r="AT547">
        <v>0.43966057398995601</v>
      </c>
      <c r="AU547">
        <v>23389238.780000001</v>
      </c>
    </row>
    <row r="548" spans="1:47" ht="15" x14ac:dyDescent="0.25">
      <c r="A548" t="s">
        <v>1485</v>
      </c>
      <c r="B548" t="s">
        <v>522</v>
      </c>
      <c r="C548" t="s">
        <v>178</v>
      </c>
      <c r="D548" t="s">
        <v>963</v>
      </c>
      <c r="E548">
        <v>93.891999999999996</v>
      </c>
      <c r="F548">
        <v>0.57999999999999996</v>
      </c>
      <c r="G548" s="129">
        <v>1212760</v>
      </c>
      <c r="H548">
        <v>0.17655618481913901</v>
      </c>
      <c r="I548">
        <v>73123</v>
      </c>
      <c r="J548">
        <v>0</v>
      </c>
      <c r="K548">
        <v>0.66480661755964399</v>
      </c>
      <c r="L548" s="130">
        <v>313381.05450000003</v>
      </c>
      <c r="M548" s="129">
        <v>51162.5</v>
      </c>
      <c r="N548">
        <v>33</v>
      </c>
      <c r="O548">
        <v>22.028762</v>
      </c>
      <c r="P548">
        <v>0</v>
      </c>
      <c r="Q548">
        <v>-6.1500130000000004</v>
      </c>
      <c r="R548">
        <v>14633.3</v>
      </c>
      <c r="S548">
        <v>1018.737703</v>
      </c>
      <c r="T548">
        <v>1191.7084113138999</v>
      </c>
      <c r="U548">
        <v>0.123602295889504</v>
      </c>
      <c r="V548">
        <v>0.114872559104647</v>
      </c>
      <c r="W548">
        <v>1.9062087270171401E-2</v>
      </c>
      <c r="X548">
        <v>12509.3</v>
      </c>
      <c r="Y548">
        <v>72.22</v>
      </c>
      <c r="Z548">
        <v>58528.1413735807</v>
      </c>
      <c r="AA548">
        <v>12.538461538461499</v>
      </c>
      <c r="AB548">
        <v>14.1060329963999</v>
      </c>
      <c r="AC548">
        <v>15.38</v>
      </c>
      <c r="AD548">
        <v>66.237822041612503</v>
      </c>
      <c r="AE548">
        <v>0.27839999999999998</v>
      </c>
      <c r="AF548">
        <v>0.113045009862022</v>
      </c>
      <c r="AG548">
        <v>0.189378857619729</v>
      </c>
      <c r="AH548">
        <v>0.30687673637071899</v>
      </c>
      <c r="AI548">
        <v>0</v>
      </c>
      <c r="AJ548" t="s">
        <v>943</v>
      </c>
      <c r="AK548" t="s">
        <v>943</v>
      </c>
      <c r="AL548" t="s">
        <v>943</v>
      </c>
      <c r="AM548">
        <v>1.5</v>
      </c>
      <c r="AN548">
        <v>0.89411723671537502</v>
      </c>
      <c r="AO548">
        <v>48</v>
      </c>
      <c r="AP548">
        <v>0.114563106796117</v>
      </c>
      <c r="AQ548">
        <v>10.210000000000001</v>
      </c>
      <c r="AR548">
        <v>5.6793134948278796</v>
      </c>
      <c r="AS548">
        <v>-73351.77</v>
      </c>
      <c r="AT548">
        <v>0.41489798696713398</v>
      </c>
      <c r="AU548">
        <v>14907466.119999999</v>
      </c>
    </row>
    <row r="549" spans="1:47" ht="15" x14ac:dyDescent="0.25">
      <c r="A549" t="s">
        <v>1486</v>
      </c>
      <c r="B549" t="s">
        <v>309</v>
      </c>
      <c r="C549" t="s">
        <v>310</v>
      </c>
      <c r="D549" t="s">
        <v>963</v>
      </c>
      <c r="E549">
        <v>79.986000000000004</v>
      </c>
      <c r="F549">
        <v>-1.04</v>
      </c>
      <c r="G549" s="129">
        <v>2905125</v>
      </c>
      <c r="H549">
        <v>0.463823539334768</v>
      </c>
      <c r="I549">
        <v>3369486</v>
      </c>
      <c r="J549">
        <v>1.53919514478966E-3</v>
      </c>
      <c r="K549">
        <v>0.80691283858086005</v>
      </c>
      <c r="L549" s="130">
        <v>132273.03839999999</v>
      </c>
      <c r="M549" s="129">
        <v>34928</v>
      </c>
      <c r="N549">
        <v>87</v>
      </c>
      <c r="O549">
        <v>36.859372</v>
      </c>
      <c r="P549">
        <v>0</v>
      </c>
      <c r="Q549">
        <v>-204.396737</v>
      </c>
      <c r="R549">
        <v>12777</v>
      </c>
      <c r="S549">
        <v>2014.139942</v>
      </c>
      <c r="T549">
        <v>2553.2979607207199</v>
      </c>
      <c r="U549">
        <v>0.46228813578634598</v>
      </c>
      <c r="V549">
        <v>0.191442241405091</v>
      </c>
      <c r="W549">
        <v>1.44176362299656E-2</v>
      </c>
      <c r="X549">
        <v>10079</v>
      </c>
      <c r="Y549">
        <v>147.66999999999999</v>
      </c>
      <c r="Z549">
        <v>55865.971422766997</v>
      </c>
      <c r="AA549">
        <v>12.402684563758401</v>
      </c>
      <c r="AB549">
        <v>13.639465984966501</v>
      </c>
      <c r="AC549">
        <v>16</v>
      </c>
      <c r="AD549">
        <v>125.883746375</v>
      </c>
      <c r="AE549">
        <v>0.32900000000000001</v>
      </c>
      <c r="AF549">
        <v>0.113301312319918</v>
      </c>
      <c r="AG549">
        <v>0.16101071199363801</v>
      </c>
      <c r="AH549">
        <v>0.29062854772406499</v>
      </c>
      <c r="AI549">
        <v>190.83579645331301</v>
      </c>
      <c r="AJ549">
        <v>6.4012564195956996</v>
      </c>
      <c r="AK549">
        <v>1.4661837552358401</v>
      </c>
      <c r="AL549">
        <v>3.4144098654941901</v>
      </c>
      <c r="AM549">
        <v>2.5</v>
      </c>
      <c r="AN549">
        <v>1.73462913378409</v>
      </c>
      <c r="AO549">
        <v>71</v>
      </c>
      <c r="AP549">
        <v>0</v>
      </c>
      <c r="AQ549">
        <v>12.49</v>
      </c>
      <c r="AR549">
        <v>3.7046464336353599</v>
      </c>
      <c r="AS549">
        <v>181316.26</v>
      </c>
      <c r="AT549">
        <v>0.51886221474431704</v>
      </c>
      <c r="AU549">
        <v>25734594.370000001</v>
      </c>
    </row>
    <row r="550" spans="1:47" ht="15" x14ac:dyDescent="0.25">
      <c r="A550" t="s">
        <v>1487</v>
      </c>
      <c r="B550" t="s">
        <v>308</v>
      </c>
      <c r="C550" t="s">
        <v>140</v>
      </c>
      <c r="D550" t="s">
        <v>963</v>
      </c>
      <c r="E550">
        <v>89.162000000000006</v>
      </c>
      <c r="F550">
        <v>-0.48</v>
      </c>
      <c r="G550" s="129">
        <v>-2061481</v>
      </c>
      <c r="H550">
        <v>0.18063065436742301</v>
      </c>
      <c r="I550">
        <v>-1087824</v>
      </c>
      <c r="J550">
        <v>8.8313926446509892E-3</v>
      </c>
      <c r="K550">
        <v>0.76667581671582197</v>
      </c>
      <c r="L550" s="130">
        <v>229911.1159</v>
      </c>
      <c r="M550" s="129">
        <v>43618</v>
      </c>
      <c r="N550">
        <v>163</v>
      </c>
      <c r="O550">
        <v>94.844184999999996</v>
      </c>
      <c r="P550">
        <v>73.58</v>
      </c>
      <c r="Q550">
        <v>-53.201244000000003</v>
      </c>
      <c r="R550">
        <v>14546.4</v>
      </c>
      <c r="S550">
        <v>2782.169316</v>
      </c>
      <c r="T550">
        <v>3435.8554994884298</v>
      </c>
      <c r="U550">
        <v>0.29815474285821603</v>
      </c>
      <c r="V550">
        <v>0.16711444423104299</v>
      </c>
      <c r="W550">
        <v>1.48916141665909E-2</v>
      </c>
      <c r="X550">
        <v>11778.9</v>
      </c>
      <c r="Y550">
        <v>166.52</v>
      </c>
      <c r="Z550">
        <v>73555.224837857299</v>
      </c>
      <c r="AA550">
        <v>16.521276595744698</v>
      </c>
      <c r="AB550">
        <v>16.707718688445802</v>
      </c>
      <c r="AC550">
        <v>19.649999999999999</v>
      </c>
      <c r="AD550">
        <v>141.58622473282401</v>
      </c>
      <c r="AE550">
        <v>0.43020000000000003</v>
      </c>
      <c r="AF550">
        <v>0.139495994250941</v>
      </c>
      <c r="AG550">
        <v>0.15069969235115999</v>
      </c>
      <c r="AH550">
        <v>0.29372945161486103</v>
      </c>
      <c r="AI550">
        <v>187.33726844106999</v>
      </c>
      <c r="AJ550">
        <v>7.7196522091158197</v>
      </c>
      <c r="AK550">
        <v>0.83930775665574298</v>
      </c>
      <c r="AL550">
        <v>3.3638388615590098</v>
      </c>
      <c r="AM550">
        <v>0</v>
      </c>
      <c r="AN550">
        <v>0.90291170665277598</v>
      </c>
      <c r="AO550">
        <v>37</v>
      </c>
      <c r="AP550">
        <v>7.9223928860145496E-2</v>
      </c>
      <c r="AQ550">
        <v>31.08</v>
      </c>
      <c r="AR550">
        <v>4.8585538879323202</v>
      </c>
      <c r="AS550">
        <v>62045.760000000002</v>
      </c>
      <c r="AT550">
        <v>0.44266816210468801</v>
      </c>
      <c r="AU550">
        <v>40470597.119999997</v>
      </c>
    </row>
    <row r="551" spans="1:47" ht="15" x14ac:dyDescent="0.25">
      <c r="A551" t="s">
        <v>1488</v>
      </c>
      <c r="B551" t="s">
        <v>523</v>
      </c>
      <c r="C551" t="s">
        <v>178</v>
      </c>
      <c r="D551" t="s">
        <v>967</v>
      </c>
      <c r="E551">
        <v>84.605999999999995</v>
      </c>
      <c r="F551">
        <v>-5.5</v>
      </c>
      <c r="G551" s="129">
        <v>475359</v>
      </c>
      <c r="H551">
        <v>1.9214429627138701</v>
      </c>
      <c r="I551">
        <v>523568</v>
      </c>
      <c r="J551">
        <v>4.0744229801719802E-2</v>
      </c>
      <c r="K551">
        <v>0.61206856589728897</v>
      </c>
      <c r="L551" s="130">
        <v>228289.18979999999</v>
      </c>
      <c r="M551" s="129">
        <v>46091</v>
      </c>
      <c r="N551">
        <v>15</v>
      </c>
      <c r="O551">
        <v>6.7985129999999998</v>
      </c>
      <c r="P551">
        <v>0</v>
      </c>
      <c r="Q551">
        <v>-84.195132999999998</v>
      </c>
      <c r="R551">
        <v>22870.6</v>
      </c>
      <c r="S551">
        <v>141.60676799999999</v>
      </c>
      <c r="T551">
        <v>174.42197414901199</v>
      </c>
      <c r="U551">
        <v>0.36736661484993399</v>
      </c>
      <c r="V551">
        <v>0.14505087073239301</v>
      </c>
      <c r="W551">
        <v>7.0618093621061997E-3</v>
      </c>
      <c r="X551">
        <v>18567.8</v>
      </c>
      <c r="Y551">
        <v>16.29</v>
      </c>
      <c r="Z551">
        <v>45539.928790669102</v>
      </c>
      <c r="AA551">
        <v>8.4285714285714306</v>
      </c>
      <c r="AB551">
        <v>8.6928648250460405</v>
      </c>
      <c r="AC551">
        <v>3.62</v>
      </c>
      <c r="AD551">
        <v>39.117891712707198</v>
      </c>
      <c r="AE551">
        <v>0.1898</v>
      </c>
      <c r="AF551">
        <v>0.127113172630376</v>
      </c>
      <c r="AG551">
        <v>0.18556426802503501</v>
      </c>
      <c r="AH551">
        <v>0.31574592220396303</v>
      </c>
      <c r="AI551">
        <v>506.98847953369</v>
      </c>
      <c r="AJ551">
        <v>7.6660692546627098</v>
      </c>
      <c r="AK551">
        <v>1.22091095232126</v>
      </c>
      <c r="AL551">
        <v>2.48741938629114</v>
      </c>
      <c r="AM551">
        <v>4</v>
      </c>
      <c r="AN551">
        <v>0.83724878650179202</v>
      </c>
      <c r="AO551">
        <v>48</v>
      </c>
      <c r="AP551">
        <v>3.0769230769230799E-2</v>
      </c>
      <c r="AQ551">
        <v>1.27</v>
      </c>
      <c r="AR551">
        <v>6.6742343913498399</v>
      </c>
      <c r="AS551">
        <v>-2881.88</v>
      </c>
      <c r="AT551">
        <v>0.56239465114329101</v>
      </c>
      <c r="AU551">
        <v>3238634.83</v>
      </c>
    </row>
    <row r="552" spans="1:47" ht="15" x14ac:dyDescent="0.25">
      <c r="A552" t="s">
        <v>1489</v>
      </c>
      <c r="B552" t="s">
        <v>477</v>
      </c>
      <c r="C552" t="s">
        <v>203</v>
      </c>
      <c r="D552" t="s">
        <v>975</v>
      </c>
      <c r="E552">
        <v>86.869</v>
      </c>
      <c r="F552">
        <v>2.21</v>
      </c>
      <c r="G552" s="129">
        <v>-1565375</v>
      </c>
      <c r="H552">
        <v>0.691417284010442</v>
      </c>
      <c r="I552">
        <v>-1365375</v>
      </c>
      <c r="J552">
        <v>4.4040525652156597E-2</v>
      </c>
      <c r="K552">
        <v>0.78832552872441297</v>
      </c>
      <c r="L552" s="130">
        <v>305806.75790000003</v>
      </c>
      <c r="M552" s="129">
        <v>37889</v>
      </c>
      <c r="N552">
        <v>47</v>
      </c>
      <c r="O552">
        <v>27.03416</v>
      </c>
      <c r="P552">
        <v>0.43</v>
      </c>
      <c r="Q552">
        <v>2.4657910000000101</v>
      </c>
      <c r="R552">
        <v>16123.6</v>
      </c>
      <c r="S552">
        <v>1698.657641</v>
      </c>
      <c r="T552">
        <v>2038.7138355950999</v>
      </c>
      <c r="U552">
        <v>0.33808572436168699</v>
      </c>
      <c r="V552">
        <v>0.13421858913593801</v>
      </c>
      <c r="W552">
        <v>4.3732178990622197E-5</v>
      </c>
      <c r="X552">
        <v>13434.2</v>
      </c>
      <c r="Y552">
        <v>104.56</v>
      </c>
      <c r="Z552">
        <v>73159.848508033698</v>
      </c>
      <c r="AA552">
        <v>17.090909090909101</v>
      </c>
      <c r="AB552">
        <v>16.2457693286152</v>
      </c>
      <c r="AC552">
        <v>16</v>
      </c>
      <c r="AD552">
        <v>106.1661025625</v>
      </c>
      <c r="AE552">
        <v>0.25309999999999999</v>
      </c>
      <c r="AF552">
        <v>0.12180606437083701</v>
      </c>
      <c r="AG552">
        <v>0.12059930890547201</v>
      </c>
      <c r="AH552">
        <v>0.24547310777320799</v>
      </c>
      <c r="AI552">
        <v>175.712864555972</v>
      </c>
      <c r="AJ552">
        <v>11.045500241225399</v>
      </c>
      <c r="AK552">
        <v>1.9643224580870799</v>
      </c>
      <c r="AL552">
        <v>5.5266745399965203</v>
      </c>
      <c r="AM552">
        <v>0</v>
      </c>
      <c r="AN552">
        <v>1.05450470941605</v>
      </c>
      <c r="AO552">
        <v>30</v>
      </c>
      <c r="AP552">
        <v>0.10566762728145999</v>
      </c>
      <c r="AQ552">
        <v>33.270000000000003</v>
      </c>
      <c r="AR552">
        <v>3.9216305248715799</v>
      </c>
      <c r="AS552">
        <v>32306.819999999901</v>
      </c>
      <c r="AT552">
        <v>0.51386000401373499</v>
      </c>
      <c r="AU552">
        <v>27388455.489999998</v>
      </c>
    </row>
    <row r="553" spans="1:47" ht="15" x14ac:dyDescent="0.25">
      <c r="A553" t="s">
        <v>1490</v>
      </c>
      <c r="B553" t="s">
        <v>389</v>
      </c>
      <c r="C553" t="s">
        <v>195</v>
      </c>
      <c r="D553" t="s">
        <v>975</v>
      </c>
      <c r="E553">
        <v>107.02500000000001</v>
      </c>
      <c r="F553">
        <v>3.43</v>
      </c>
      <c r="G553" s="129">
        <v>-4272890</v>
      </c>
      <c r="H553">
        <v>0.51318429528132004</v>
      </c>
      <c r="I553">
        <v>-3881798</v>
      </c>
      <c r="J553">
        <v>0</v>
      </c>
      <c r="K553">
        <v>0.79652140637316604</v>
      </c>
      <c r="L553" s="130">
        <v>155819.66639999999</v>
      </c>
      <c r="M553" s="129">
        <v>45351.5</v>
      </c>
      <c r="N553">
        <v>44</v>
      </c>
      <c r="O553">
        <v>6.3639429999999999</v>
      </c>
      <c r="P553">
        <v>0</v>
      </c>
      <c r="Q553">
        <v>-6.8927379999999996</v>
      </c>
      <c r="R553">
        <v>12825.9</v>
      </c>
      <c r="S553">
        <v>1240.031444</v>
      </c>
      <c r="T553">
        <v>1337.7362820133101</v>
      </c>
      <c r="U553">
        <v>0.110799179056947</v>
      </c>
      <c r="V553">
        <v>6.0737142081697101E-2</v>
      </c>
      <c r="W553">
        <v>2.5029236274753701E-3</v>
      </c>
      <c r="X553">
        <v>11889.1</v>
      </c>
      <c r="Y553">
        <v>76.040000000000006</v>
      </c>
      <c r="Z553">
        <v>71275.987375065801</v>
      </c>
      <c r="AA553">
        <v>15.6410256410256</v>
      </c>
      <c r="AB553">
        <v>16.307620252498701</v>
      </c>
      <c r="AC553">
        <v>10</v>
      </c>
      <c r="AD553">
        <v>124.0031444</v>
      </c>
      <c r="AE553">
        <v>0.37959999999999999</v>
      </c>
      <c r="AF553">
        <v>0.10582671628571901</v>
      </c>
      <c r="AG553">
        <v>0.18105085903866799</v>
      </c>
      <c r="AH553">
        <v>0.289221256196802</v>
      </c>
      <c r="AI553">
        <v>184.67273641167401</v>
      </c>
      <c r="AJ553">
        <v>5.5172282532751096</v>
      </c>
      <c r="AK553">
        <v>0.70428930131004397</v>
      </c>
      <c r="AL553">
        <v>3.6370034061135401</v>
      </c>
      <c r="AM553">
        <v>0.5</v>
      </c>
      <c r="AN553">
        <v>1.1981008639656301</v>
      </c>
      <c r="AO553">
        <v>76</v>
      </c>
      <c r="AP553">
        <v>1.7825311942959001E-3</v>
      </c>
      <c r="AQ553">
        <v>7.34</v>
      </c>
      <c r="AR553">
        <v>4.5536933208470503</v>
      </c>
      <c r="AS553">
        <v>81796.83</v>
      </c>
      <c r="AT553">
        <v>0.74153585558414103</v>
      </c>
      <c r="AU553">
        <v>15904507.42</v>
      </c>
    </row>
    <row r="554" spans="1:47" ht="15" x14ac:dyDescent="0.25">
      <c r="A554" t="s">
        <v>1491</v>
      </c>
      <c r="B554" t="s">
        <v>753</v>
      </c>
      <c r="C554" t="s">
        <v>754</v>
      </c>
      <c r="D554" t="s">
        <v>967</v>
      </c>
      <c r="E554">
        <v>76.887</v>
      </c>
      <c r="F554">
        <v>-7.29</v>
      </c>
      <c r="G554" s="129">
        <v>2129418</v>
      </c>
      <c r="H554">
        <v>0.98823729206799904</v>
      </c>
      <c r="I554">
        <v>2114608</v>
      </c>
      <c r="J554">
        <v>0</v>
      </c>
      <c r="K554">
        <v>0.75117296228712305</v>
      </c>
      <c r="L554" s="130">
        <v>225971.1918</v>
      </c>
      <c r="M554" s="129">
        <v>35211</v>
      </c>
      <c r="N554">
        <v>114</v>
      </c>
      <c r="O554">
        <v>44.533233000000003</v>
      </c>
      <c r="P554">
        <v>2.9766569999999999</v>
      </c>
      <c r="Q554">
        <v>-59.033517000000003</v>
      </c>
      <c r="R554">
        <v>19159.900000000001</v>
      </c>
      <c r="S554">
        <v>1722.6285620000001</v>
      </c>
      <c r="T554">
        <v>2450.85202040797</v>
      </c>
      <c r="U554">
        <v>0.99848249700622305</v>
      </c>
      <c r="V554">
        <v>0.18816418126939199</v>
      </c>
      <c r="W554">
        <v>4.9869427394296298E-4</v>
      </c>
      <c r="X554">
        <v>13466.9</v>
      </c>
      <c r="Y554">
        <v>135.30000000000001</v>
      </c>
      <c r="Z554">
        <v>66438.455284552794</v>
      </c>
      <c r="AA554">
        <v>16.342857142857099</v>
      </c>
      <c r="AB554">
        <v>12.731918418329601</v>
      </c>
      <c r="AC554">
        <v>15.2</v>
      </c>
      <c r="AD554">
        <v>113.330826447368</v>
      </c>
      <c r="AE554">
        <v>0.36699999999999999</v>
      </c>
      <c r="AF554">
        <v>9.7478691398881601E-2</v>
      </c>
      <c r="AG554">
        <v>0.23787761963246401</v>
      </c>
      <c r="AH554">
        <v>0.33790358699233602</v>
      </c>
      <c r="AI554">
        <v>237.103348342137</v>
      </c>
      <c r="AJ554">
        <v>14.2986326544103</v>
      </c>
      <c r="AK554">
        <v>1.1425482995095999</v>
      </c>
      <c r="AL554">
        <v>3.5791873979350699</v>
      </c>
      <c r="AM554">
        <v>0.3</v>
      </c>
      <c r="AN554">
        <v>1.76577880459287</v>
      </c>
      <c r="AO554">
        <v>416</v>
      </c>
      <c r="AP554">
        <v>8.5669781931464201E-3</v>
      </c>
      <c r="AQ554">
        <v>3.02</v>
      </c>
      <c r="AR554">
        <v>4.1124925605562996</v>
      </c>
      <c r="AS554">
        <v>-345327.19</v>
      </c>
      <c r="AT554">
        <v>0.68561565572782501</v>
      </c>
      <c r="AU554">
        <v>33005437.68</v>
      </c>
    </row>
    <row r="555" spans="1:47" ht="15" x14ac:dyDescent="0.25">
      <c r="A555" t="s">
        <v>1492</v>
      </c>
      <c r="B555" t="s">
        <v>311</v>
      </c>
      <c r="C555" t="s">
        <v>127</v>
      </c>
      <c r="D555" t="s">
        <v>975</v>
      </c>
      <c r="E555">
        <v>94.941000000000003</v>
      </c>
      <c r="F555">
        <v>6.01</v>
      </c>
      <c r="G555" s="129">
        <v>3632399</v>
      </c>
      <c r="H555">
        <v>0.43019890895096902</v>
      </c>
      <c r="I555">
        <v>3497381</v>
      </c>
      <c r="J555">
        <v>0</v>
      </c>
      <c r="K555">
        <v>0.78200579953875804</v>
      </c>
      <c r="L555" s="130">
        <v>197446.9228</v>
      </c>
      <c r="M555" s="129">
        <v>45690</v>
      </c>
      <c r="N555">
        <v>181</v>
      </c>
      <c r="O555">
        <v>43.597136999999996</v>
      </c>
      <c r="P555">
        <v>0</v>
      </c>
      <c r="Q555">
        <v>-45.547893000000002</v>
      </c>
      <c r="R555">
        <v>13580.7</v>
      </c>
      <c r="S555">
        <v>4311.041322</v>
      </c>
      <c r="T555">
        <v>5143.2530059749297</v>
      </c>
      <c r="U555">
        <v>0.21325292692242001</v>
      </c>
      <c r="V555">
        <v>0.14159016845535999</v>
      </c>
      <c r="W555">
        <v>1.16989194101721E-2</v>
      </c>
      <c r="X555">
        <v>11383.2</v>
      </c>
      <c r="Y555">
        <v>270.77</v>
      </c>
      <c r="Z555">
        <v>78978.115448535696</v>
      </c>
      <c r="AA555">
        <v>14.7152317880795</v>
      </c>
      <c r="AB555">
        <v>15.9214141965506</v>
      </c>
      <c r="AC555">
        <v>27</v>
      </c>
      <c r="AD555">
        <v>159.668197111111</v>
      </c>
      <c r="AE555">
        <v>0.36699999999999999</v>
      </c>
      <c r="AF555">
        <v>0.113308679388541</v>
      </c>
      <c r="AG555">
        <v>0.12539047392484801</v>
      </c>
      <c r="AH555">
        <v>0.246080135607367</v>
      </c>
      <c r="AI555">
        <v>202.65011043658899</v>
      </c>
      <c r="AJ555">
        <v>6.0430713239998903</v>
      </c>
      <c r="AK555">
        <v>1.30700405090009</v>
      </c>
      <c r="AL555">
        <v>2.6947746593821398</v>
      </c>
      <c r="AM555">
        <v>0</v>
      </c>
      <c r="AN555">
        <v>1.09899415905287</v>
      </c>
      <c r="AO555">
        <v>32</v>
      </c>
      <c r="AP555">
        <v>2.20537560303239E-2</v>
      </c>
      <c r="AQ555">
        <v>43.06</v>
      </c>
      <c r="AR555">
        <v>4.1942129968393003</v>
      </c>
      <c r="AS555">
        <v>362782.75</v>
      </c>
      <c r="AT555">
        <v>0.36565540383738299</v>
      </c>
      <c r="AU555">
        <v>58546782.890000001</v>
      </c>
    </row>
    <row r="556" spans="1:47" ht="15" x14ac:dyDescent="0.25">
      <c r="A556" t="s">
        <v>1493</v>
      </c>
      <c r="B556" t="s">
        <v>484</v>
      </c>
      <c r="C556" t="s">
        <v>215</v>
      </c>
      <c r="D556" t="s">
        <v>965</v>
      </c>
      <c r="E556">
        <v>86.626000000000005</v>
      </c>
      <c r="F556">
        <v>-3.01</v>
      </c>
      <c r="G556" s="129">
        <v>1623141</v>
      </c>
      <c r="H556">
        <v>0.69454726311969905</v>
      </c>
      <c r="I556">
        <v>1542205</v>
      </c>
      <c r="J556">
        <v>0</v>
      </c>
      <c r="K556">
        <v>0.60390297189956399</v>
      </c>
      <c r="L556" s="130">
        <v>386753.76679999998</v>
      </c>
      <c r="M556" s="129">
        <v>42034</v>
      </c>
      <c r="N556">
        <v>16</v>
      </c>
      <c r="O556">
        <v>9.9244409999999998</v>
      </c>
      <c r="P556">
        <v>0</v>
      </c>
      <c r="Q556">
        <v>0.49454199999999598</v>
      </c>
      <c r="R556">
        <v>18762.3</v>
      </c>
      <c r="S556">
        <v>497.078665</v>
      </c>
      <c r="T556">
        <v>631.90108667369202</v>
      </c>
      <c r="U556">
        <v>0.43041296491773601</v>
      </c>
      <c r="V556">
        <v>0.17154013238528401</v>
      </c>
      <c r="W556">
        <v>3.6529187990798199E-3</v>
      </c>
      <c r="X556">
        <v>14759.2</v>
      </c>
      <c r="Y556">
        <v>41.19</v>
      </c>
      <c r="Z556">
        <v>65062.458363680496</v>
      </c>
      <c r="AA556">
        <v>14.4339622641509</v>
      </c>
      <c r="AB556">
        <v>12.067945253702399</v>
      </c>
      <c r="AC556">
        <v>9</v>
      </c>
      <c r="AD556">
        <v>55.230962777777798</v>
      </c>
      <c r="AE556">
        <v>0.48089999999999999</v>
      </c>
      <c r="AF556">
        <v>9.4677374454430002E-2</v>
      </c>
      <c r="AG556">
        <v>0.23302930860853999</v>
      </c>
      <c r="AH556">
        <v>0.33670719274678901</v>
      </c>
      <c r="AI556">
        <v>249.797484267405</v>
      </c>
      <c r="AJ556">
        <v>11.6046129066031</v>
      </c>
      <c r="AK556">
        <v>1.1270791421369299</v>
      </c>
      <c r="AL556">
        <v>3.0705563385386001</v>
      </c>
      <c r="AM556">
        <v>0</v>
      </c>
      <c r="AN556">
        <v>0.91745253704751795</v>
      </c>
      <c r="AO556">
        <v>26</v>
      </c>
      <c r="AP556">
        <v>1.1904761904761901E-2</v>
      </c>
      <c r="AQ556">
        <v>9.1199999999999992</v>
      </c>
      <c r="AR556">
        <v>4.4668835796222499</v>
      </c>
      <c r="AS556">
        <v>-40532.870000000003</v>
      </c>
      <c r="AT556">
        <v>0.61554084648195895</v>
      </c>
      <c r="AU556">
        <v>9326357.7100000009</v>
      </c>
    </row>
    <row r="557" spans="1:47" ht="15" x14ac:dyDescent="0.25">
      <c r="A557" t="s">
        <v>1494</v>
      </c>
      <c r="B557" t="s">
        <v>312</v>
      </c>
      <c r="C557" t="s">
        <v>281</v>
      </c>
      <c r="D557" t="s">
        <v>965</v>
      </c>
      <c r="E557">
        <v>87.912999999999997</v>
      </c>
      <c r="F557">
        <v>-5.57</v>
      </c>
      <c r="G557" s="129">
        <v>-1091124</v>
      </c>
      <c r="H557">
        <v>0.73596492100341304</v>
      </c>
      <c r="I557">
        <v>-203530</v>
      </c>
      <c r="J557">
        <v>0</v>
      </c>
      <c r="K557">
        <v>0.77038911397487397</v>
      </c>
      <c r="L557" s="130">
        <v>148195.1649</v>
      </c>
      <c r="M557" s="129">
        <v>40358.5</v>
      </c>
      <c r="N557">
        <v>51</v>
      </c>
      <c r="O557">
        <v>38.772069999999999</v>
      </c>
      <c r="P557">
        <v>0.72</v>
      </c>
      <c r="Q557">
        <v>-94.016059999999996</v>
      </c>
      <c r="R557">
        <v>12097.4</v>
      </c>
      <c r="S557">
        <v>2969.5616829999999</v>
      </c>
      <c r="T557">
        <v>3609.4721064178102</v>
      </c>
      <c r="U557">
        <v>0.335317645260713</v>
      </c>
      <c r="V557">
        <v>0.15478611258737701</v>
      </c>
      <c r="W557">
        <v>3.1142121252916198E-3</v>
      </c>
      <c r="X557">
        <v>9952.7000000000007</v>
      </c>
      <c r="Y557">
        <v>172.86</v>
      </c>
      <c r="Z557">
        <v>66779.524586370506</v>
      </c>
      <c r="AA557">
        <v>12.4438775510204</v>
      </c>
      <c r="AB557">
        <v>17.178998513247699</v>
      </c>
      <c r="AC557">
        <v>18</v>
      </c>
      <c r="AD557">
        <v>164.975649055556</v>
      </c>
      <c r="AE557">
        <v>0.29110000000000003</v>
      </c>
      <c r="AF557">
        <v>0.121514840565859</v>
      </c>
      <c r="AG557">
        <v>0.140438184838129</v>
      </c>
      <c r="AH557">
        <v>0.26430699863301699</v>
      </c>
      <c r="AI557">
        <v>169.704169771913</v>
      </c>
      <c r="AJ557">
        <v>7.7488919072839</v>
      </c>
      <c r="AK557">
        <v>1.4955296291078199</v>
      </c>
      <c r="AL557">
        <v>2.6019632818530498</v>
      </c>
      <c r="AM557">
        <v>0</v>
      </c>
      <c r="AN557">
        <v>1.3196829944347499</v>
      </c>
      <c r="AO557">
        <v>148</v>
      </c>
      <c r="AP557">
        <v>5.8977719528178199E-3</v>
      </c>
      <c r="AQ557">
        <v>10.15</v>
      </c>
      <c r="AR557">
        <v>3.9745457081962701</v>
      </c>
      <c r="AS557">
        <v>55412.080000000104</v>
      </c>
      <c r="AT557">
        <v>0.60289855391579195</v>
      </c>
      <c r="AU557">
        <v>35924084.170000002</v>
      </c>
    </row>
    <row r="558" spans="1:47" ht="15" x14ac:dyDescent="0.25">
      <c r="A558" t="s">
        <v>1495</v>
      </c>
      <c r="B558" t="s">
        <v>313</v>
      </c>
      <c r="C558" t="s">
        <v>191</v>
      </c>
      <c r="D558" t="s">
        <v>965</v>
      </c>
      <c r="E558">
        <v>60.048000000000002</v>
      </c>
      <c r="F558">
        <v>-6.78</v>
      </c>
      <c r="G558" s="129">
        <v>2849969</v>
      </c>
      <c r="H558">
        <v>0.87213885184357098</v>
      </c>
      <c r="I558">
        <v>2849969</v>
      </c>
      <c r="J558">
        <v>0</v>
      </c>
      <c r="K558">
        <v>0.70958148713242097</v>
      </c>
      <c r="L558" s="130">
        <v>53969.563099999999</v>
      </c>
      <c r="M558" s="129">
        <v>25004</v>
      </c>
      <c r="N558">
        <v>52</v>
      </c>
      <c r="O558">
        <v>720.85858299999995</v>
      </c>
      <c r="P558">
        <v>365.68</v>
      </c>
      <c r="Q558">
        <v>-303.75637799999998</v>
      </c>
      <c r="R558">
        <v>18944.099999999999</v>
      </c>
      <c r="S558">
        <v>4632.3477389999998</v>
      </c>
      <c r="T558">
        <v>6715.4281736093299</v>
      </c>
      <c r="U558">
        <v>0.99741682219095096</v>
      </c>
      <c r="V558">
        <v>0.188267545652062</v>
      </c>
      <c r="W558">
        <v>9.8638607621596604E-3</v>
      </c>
      <c r="X558">
        <v>13067.8</v>
      </c>
      <c r="Y558">
        <v>301.5</v>
      </c>
      <c r="Z558">
        <v>63764.787960198999</v>
      </c>
      <c r="AA558">
        <v>14.879154078549799</v>
      </c>
      <c r="AB558">
        <v>15.3643374427861</v>
      </c>
      <c r="AC558">
        <v>57</v>
      </c>
      <c r="AD558">
        <v>81.269258578947401</v>
      </c>
      <c r="AE558">
        <v>0.72130000000000005</v>
      </c>
      <c r="AF558">
        <v>0.113185320589028</v>
      </c>
      <c r="AG558">
        <v>0.13410409396498299</v>
      </c>
      <c r="AH558">
        <v>0.25253659973376102</v>
      </c>
      <c r="AI558">
        <v>182.666338469371</v>
      </c>
      <c r="AJ558">
        <v>20.907849130320699</v>
      </c>
      <c r="AK558">
        <v>1.4715007669817299</v>
      </c>
      <c r="AL558">
        <v>5.7128075076757296</v>
      </c>
      <c r="AM558">
        <v>1</v>
      </c>
      <c r="AN558">
        <v>1.0559821820759301</v>
      </c>
      <c r="AO558">
        <v>16</v>
      </c>
      <c r="AP558">
        <v>0.106824925816024</v>
      </c>
      <c r="AQ558">
        <v>138.31</v>
      </c>
      <c r="AR558">
        <v>4.4685815576868304</v>
      </c>
      <c r="AS558">
        <v>-384413.74</v>
      </c>
      <c r="AT558">
        <v>0.77301215557796699</v>
      </c>
      <c r="AU558">
        <v>87755847</v>
      </c>
    </row>
    <row r="559" spans="1:47" ht="15" x14ac:dyDescent="0.25">
      <c r="A559" t="s">
        <v>1496</v>
      </c>
      <c r="B559" t="s">
        <v>763</v>
      </c>
      <c r="C559" t="s">
        <v>118</v>
      </c>
      <c r="D559" t="s">
        <v>975</v>
      </c>
      <c r="E559">
        <v>87.908000000000001</v>
      </c>
      <c r="F559">
        <v>5.4</v>
      </c>
      <c r="G559" s="129">
        <v>138447</v>
      </c>
      <c r="H559">
        <v>0.37900686439179099</v>
      </c>
      <c r="I559">
        <v>144494</v>
      </c>
      <c r="J559">
        <v>0</v>
      </c>
      <c r="K559">
        <v>0.694811782181051</v>
      </c>
      <c r="L559" s="130">
        <v>175047.89730000001</v>
      </c>
      <c r="M559" s="129">
        <v>40878</v>
      </c>
      <c r="N559">
        <v>91</v>
      </c>
      <c r="O559">
        <v>30.073844999999999</v>
      </c>
      <c r="P559">
        <v>0</v>
      </c>
      <c r="Q559">
        <v>28.433895</v>
      </c>
      <c r="R559">
        <v>12526.8</v>
      </c>
      <c r="S559">
        <v>1999.003074</v>
      </c>
      <c r="T559">
        <v>2366.1064791850199</v>
      </c>
      <c r="U559">
        <v>0.33757358344112298</v>
      </c>
      <c r="V559">
        <v>0.11993545838839501</v>
      </c>
      <c r="W559">
        <v>0</v>
      </c>
      <c r="X559">
        <v>10583.3</v>
      </c>
      <c r="Y559">
        <v>122.5</v>
      </c>
      <c r="Z559">
        <v>62401.9673469388</v>
      </c>
      <c r="AA559">
        <v>16.341085271317802</v>
      </c>
      <c r="AB559">
        <v>16.3183924408163</v>
      </c>
      <c r="AC559">
        <v>20</v>
      </c>
      <c r="AD559">
        <v>99.950153700000001</v>
      </c>
      <c r="AE559">
        <v>0.3417</v>
      </c>
      <c r="AF559">
        <v>0.13626639446042699</v>
      </c>
      <c r="AG559">
        <v>0.19357581997808401</v>
      </c>
      <c r="AH559">
        <v>0.33434080095866697</v>
      </c>
      <c r="AI559">
        <v>138.05881721220399</v>
      </c>
      <c r="AJ559">
        <v>8.6916658815856191</v>
      </c>
      <c r="AK559">
        <v>2.1766948691934198</v>
      </c>
      <c r="AL559">
        <v>4.4275615624320599</v>
      </c>
      <c r="AM559">
        <v>0.5</v>
      </c>
      <c r="AN559">
        <v>1.4684208847006099</v>
      </c>
      <c r="AO559">
        <v>196</v>
      </c>
      <c r="AP559">
        <v>1.13207547169811E-2</v>
      </c>
      <c r="AQ559">
        <v>6.7</v>
      </c>
      <c r="AR559">
        <v>3.0990075017618701</v>
      </c>
      <c r="AS559">
        <v>101012.89</v>
      </c>
      <c r="AT559">
        <v>0.54630842564788495</v>
      </c>
      <c r="AU559">
        <v>25041134.32</v>
      </c>
    </row>
    <row r="560" spans="1:47" ht="15" x14ac:dyDescent="0.25">
      <c r="A560" t="s">
        <v>1497</v>
      </c>
      <c r="B560" t="s">
        <v>314</v>
      </c>
      <c r="C560" t="s">
        <v>108</v>
      </c>
      <c r="D560" t="s">
        <v>963</v>
      </c>
      <c r="E560">
        <v>61.845999999999997</v>
      </c>
      <c r="F560">
        <v>-0.22</v>
      </c>
      <c r="G560" s="129">
        <v>16152897</v>
      </c>
      <c r="H560">
        <v>1.40288125059186</v>
      </c>
      <c r="I560">
        <v>16226292</v>
      </c>
      <c r="J560">
        <v>5.6684195961950699E-2</v>
      </c>
      <c r="K560">
        <v>0.55308061270258801</v>
      </c>
      <c r="L560" s="130">
        <v>188867.66329999999</v>
      </c>
      <c r="M560" s="129">
        <v>27862.5</v>
      </c>
      <c r="N560">
        <v>22</v>
      </c>
      <c r="O560">
        <v>368.315856</v>
      </c>
      <c r="P560">
        <v>91.238963999999996</v>
      </c>
      <c r="Q560">
        <v>-36.478845</v>
      </c>
      <c r="R560">
        <v>21832.6</v>
      </c>
      <c r="S560">
        <v>1735.9282149999999</v>
      </c>
      <c r="T560">
        <v>2519.9293897101702</v>
      </c>
      <c r="U560">
        <v>0.99408569437878502</v>
      </c>
      <c r="V560">
        <v>0.19935685819819501</v>
      </c>
      <c r="W560">
        <v>5.6958426705449898E-3</v>
      </c>
      <c r="X560">
        <v>15040</v>
      </c>
      <c r="Y560">
        <v>142.94</v>
      </c>
      <c r="Z560">
        <v>61537.909612424803</v>
      </c>
      <c r="AA560">
        <v>9.6158940397350996</v>
      </c>
      <c r="AB560">
        <v>12.1444537218413</v>
      </c>
      <c r="AC560">
        <v>28</v>
      </c>
      <c r="AD560">
        <v>61.99743625</v>
      </c>
      <c r="AE560">
        <v>0.63280000000000003</v>
      </c>
      <c r="AF560">
        <v>0.116228234341288</v>
      </c>
      <c r="AG560">
        <v>0.14240462509032401</v>
      </c>
      <c r="AH560">
        <v>0.26326065813532801</v>
      </c>
      <c r="AI560">
        <v>228.83146697399599</v>
      </c>
      <c r="AJ560">
        <v>10.0474592118016</v>
      </c>
      <c r="AK560">
        <v>2.17539297896711</v>
      </c>
      <c r="AL560">
        <v>4.6622928744949501</v>
      </c>
      <c r="AM560">
        <v>6.4</v>
      </c>
      <c r="AN560">
        <v>1.3805689720466201</v>
      </c>
      <c r="AO560">
        <v>8</v>
      </c>
      <c r="AP560">
        <v>0.128279883381924</v>
      </c>
      <c r="AQ560">
        <v>73.88</v>
      </c>
      <c r="AR560">
        <v>3.54094672999216</v>
      </c>
      <c r="AS560">
        <v>189810.2</v>
      </c>
      <c r="AT560">
        <v>0.73646158487287705</v>
      </c>
      <c r="AU560">
        <v>37899822.130000003</v>
      </c>
    </row>
    <row r="561" spans="1:47" ht="15" x14ac:dyDescent="0.25">
      <c r="A561" t="s">
        <v>1498</v>
      </c>
      <c r="B561" t="s">
        <v>315</v>
      </c>
      <c r="C561" t="s">
        <v>316</v>
      </c>
      <c r="D561" t="s">
        <v>965</v>
      </c>
      <c r="E561">
        <v>79.933999999999997</v>
      </c>
      <c r="F561">
        <v>-6.23</v>
      </c>
      <c r="G561" s="129">
        <v>-1412531</v>
      </c>
      <c r="H561">
        <v>0.473657317050037</v>
      </c>
      <c r="I561">
        <v>-1134513</v>
      </c>
      <c r="J561">
        <v>2.3532255887336101E-3</v>
      </c>
      <c r="K561">
        <v>0.65515219223893395</v>
      </c>
      <c r="L561" s="130">
        <v>111183.1504</v>
      </c>
      <c r="M561" s="129">
        <v>32553</v>
      </c>
      <c r="N561">
        <v>49</v>
      </c>
      <c r="O561">
        <v>62.688077</v>
      </c>
      <c r="P561">
        <v>1</v>
      </c>
      <c r="Q561">
        <v>-200.86318299999999</v>
      </c>
      <c r="R561">
        <v>13452.3</v>
      </c>
      <c r="S561">
        <v>1963.1888730000001</v>
      </c>
      <c r="T561">
        <v>2588.6688331134601</v>
      </c>
      <c r="U561">
        <v>0.58769070254403399</v>
      </c>
      <c r="V561">
        <v>0.196219386375872</v>
      </c>
      <c r="W561">
        <v>6.3436316145013098E-3</v>
      </c>
      <c r="X561">
        <v>10201.9</v>
      </c>
      <c r="Y561">
        <v>146.79</v>
      </c>
      <c r="Z561">
        <v>56089.708835751699</v>
      </c>
      <c r="AA561">
        <v>12.1418918918919</v>
      </c>
      <c r="AB561">
        <v>13.3741322501533</v>
      </c>
      <c r="AC561">
        <v>15</v>
      </c>
      <c r="AD561">
        <v>130.87925820000001</v>
      </c>
      <c r="AE561">
        <v>0.36699999999999999</v>
      </c>
      <c r="AF561">
        <v>0.104655208157656</v>
      </c>
      <c r="AG561">
        <v>0.13379615585947099</v>
      </c>
      <c r="AH561">
        <v>0.24962817324301201</v>
      </c>
      <c r="AI561">
        <v>200.15598366729299</v>
      </c>
      <c r="AJ561">
        <v>4.7202649995928203</v>
      </c>
      <c r="AK561">
        <v>0.81452687914817401</v>
      </c>
      <c r="AL561">
        <v>2.9929612107577701</v>
      </c>
      <c r="AM561">
        <v>2.5</v>
      </c>
      <c r="AN561">
        <v>1.20212998843366</v>
      </c>
      <c r="AO561">
        <v>5</v>
      </c>
      <c r="AP561">
        <v>0</v>
      </c>
      <c r="AQ561">
        <v>182.2</v>
      </c>
      <c r="AR561">
        <v>5.2543465918541603</v>
      </c>
      <c r="AS561">
        <v>-176309.93</v>
      </c>
      <c r="AT561">
        <v>0.48433954219951397</v>
      </c>
      <c r="AU561">
        <v>26409448.43</v>
      </c>
    </row>
    <row r="562" spans="1:47" ht="15" x14ac:dyDescent="0.25">
      <c r="A562" t="s">
        <v>1499</v>
      </c>
      <c r="B562" t="s">
        <v>579</v>
      </c>
      <c r="C562" t="s">
        <v>236</v>
      </c>
      <c r="D562" t="s">
        <v>965</v>
      </c>
      <c r="E562">
        <v>73.655000000000001</v>
      </c>
      <c r="F562">
        <v>-6.7</v>
      </c>
      <c r="G562" s="129">
        <v>866570</v>
      </c>
      <c r="H562">
        <v>0.37746124864837399</v>
      </c>
      <c r="I562">
        <v>1275794</v>
      </c>
      <c r="J562">
        <v>0</v>
      </c>
      <c r="K562">
        <v>0.77514159366262203</v>
      </c>
      <c r="L562" s="130">
        <v>128878.7699</v>
      </c>
      <c r="M562" s="129">
        <v>35778</v>
      </c>
      <c r="N562">
        <v>0</v>
      </c>
      <c r="O562">
        <v>297.60086899999999</v>
      </c>
      <c r="P562">
        <v>124.08</v>
      </c>
      <c r="Q562">
        <v>82.715661999999995</v>
      </c>
      <c r="R562">
        <v>14669.4</v>
      </c>
      <c r="S562">
        <v>6823.6028679999999</v>
      </c>
      <c r="T562">
        <v>8842.7651023510098</v>
      </c>
      <c r="U562">
        <v>0.54699558359468103</v>
      </c>
      <c r="V562">
        <v>0.178166218274706</v>
      </c>
      <c r="W562">
        <v>9.7782331842469102E-3</v>
      </c>
      <c r="X562">
        <v>11319.8</v>
      </c>
      <c r="Y562">
        <v>391.04</v>
      </c>
      <c r="Z562">
        <v>78131.829889525397</v>
      </c>
      <c r="AA562">
        <v>15.858536585365901</v>
      </c>
      <c r="AB562">
        <v>17.449884584697202</v>
      </c>
      <c r="AC562">
        <v>37.61</v>
      </c>
      <c r="AD562">
        <v>181.430546875831</v>
      </c>
      <c r="AE562">
        <v>0.3417</v>
      </c>
      <c r="AF562">
        <v>0.12260676982121201</v>
      </c>
      <c r="AG562">
        <v>0.13657725992768299</v>
      </c>
      <c r="AH562">
        <v>0.26259629984044502</v>
      </c>
      <c r="AI562">
        <v>164.171922321784</v>
      </c>
      <c r="AJ562">
        <v>7.5123750897125996</v>
      </c>
      <c r="AK562">
        <v>1.2007618965154001</v>
      </c>
      <c r="AL562">
        <v>3.5847319780333602</v>
      </c>
      <c r="AM562">
        <v>3.2</v>
      </c>
      <c r="AN562">
        <v>0.99158809090094502</v>
      </c>
      <c r="AO562">
        <v>19</v>
      </c>
      <c r="AP562">
        <v>8.5021587512454297E-2</v>
      </c>
      <c r="AQ562">
        <v>133.68</v>
      </c>
      <c r="AR562">
        <v>3.4435736310830398</v>
      </c>
      <c r="AS562">
        <v>568214.41</v>
      </c>
      <c r="AT562">
        <v>0.40763981668199001</v>
      </c>
      <c r="AU562">
        <v>100098352.84</v>
      </c>
    </row>
    <row r="563" spans="1:47" ht="15" x14ac:dyDescent="0.25">
      <c r="A563" t="s">
        <v>1500</v>
      </c>
      <c r="B563" t="s">
        <v>693</v>
      </c>
      <c r="C563" t="s">
        <v>249</v>
      </c>
      <c r="D563" t="s">
        <v>963</v>
      </c>
      <c r="E563">
        <v>75.814999999999998</v>
      </c>
      <c r="F563">
        <v>-1.01</v>
      </c>
      <c r="G563" s="129">
        <v>15168</v>
      </c>
      <c r="H563">
        <v>0.42948947405423399</v>
      </c>
      <c r="I563">
        <v>122471</v>
      </c>
      <c r="J563">
        <v>1.47576618973967E-2</v>
      </c>
      <c r="K563">
        <v>0.71093141802331405</v>
      </c>
      <c r="L563" s="130">
        <v>82754.193299999999</v>
      </c>
      <c r="M563" s="129">
        <v>33648.5</v>
      </c>
      <c r="N563">
        <v>26</v>
      </c>
      <c r="O563">
        <v>27.511071999999999</v>
      </c>
      <c r="P563">
        <v>0</v>
      </c>
      <c r="Q563">
        <v>44.845722000000002</v>
      </c>
      <c r="R563">
        <v>16801.2</v>
      </c>
      <c r="S563">
        <v>1190.3634360000001</v>
      </c>
      <c r="T563">
        <v>1751.3614414614699</v>
      </c>
      <c r="U563">
        <v>0.97710240656283098</v>
      </c>
      <c r="V563">
        <v>0.18253361488499201</v>
      </c>
      <c r="W563">
        <v>1.6801591341890001E-3</v>
      </c>
      <c r="X563">
        <v>11419.4</v>
      </c>
      <c r="Y563">
        <v>108.53</v>
      </c>
      <c r="Z563">
        <v>61608.725605823303</v>
      </c>
      <c r="AA563">
        <v>12.218181818181799</v>
      </c>
      <c r="AB563">
        <v>10.9680589330139</v>
      </c>
      <c r="AC563">
        <v>12.2</v>
      </c>
      <c r="AD563">
        <v>97.570773442622993</v>
      </c>
      <c r="AE563">
        <v>0.3543</v>
      </c>
      <c r="AF563">
        <v>0.114923610965853</v>
      </c>
      <c r="AG563">
        <v>0.16881762231606801</v>
      </c>
      <c r="AH563">
        <v>0.28845211062486598</v>
      </c>
      <c r="AI563">
        <v>221.974224013379</v>
      </c>
      <c r="AJ563">
        <v>7.7710564281118701</v>
      </c>
      <c r="AK563">
        <v>1.4201104340915101</v>
      </c>
      <c r="AL563">
        <v>4.8037916209363098</v>
      </c>
      <c r="AM563">
        <v>1</v>
      </c>
      <c r="AN563" t="s">
        <v>943</v>
      </c>
      <c r="AO563">
        <v>112</v>
      </c>
      <c r="AP563">
        <v>0</v>
      </c>
      <c r="AQ563" t="s">
        <v>943</v>
      </c>
      <c r="AR563">
        <v>3.3871088289893199</v>
      </c>
      <c r="AS563">
        <v>-25815.45</v>
      </c>
      <c r="AT563">
        <v>0.61561964098426103</v>
      </c>
      <c r="AU563">
        <v>19999556.300000001</v>
      </c>
    </row>
    <row r="564" spans="1:47" ht="15" x14ac:dyDescent="0.25">
      <c r="A564" t="s">
        <v>1501</v>
      </c>
      <c r="B564" t="s">
        <v>658</v>
      </c>
      <c r="C564" t="s">
        <v>209</v>
      </c>
      <c r="D564" t="s">
        <v>970</v>
      </c>
      <c r="E564">
        <v>81.986999999999995</v>
      </c>
      <c r="F564">
        <v>7.55</v>
      </c>
      <c r="G564" s="129">
        <v>1325691</v>
      </c>
      <c r="H564">
        <v>0.19508764689069599</v>
      </c>
      <c r="I564">
        <v>2018368</v>
      </c>
      <c r="J564">
        <v>1.0692094474498299E-2</v>
      </c>
      <c r="K564">
        <v>0.65362991583278496</v>
      </c>
      <c r="L564" s="130">
        <v>203585.66959999999</v>
      </c>
      <c r="M564" s="129">
        <v>41297</v>
      </c>
      <c r="N564">
        <v>79</v>
      </c>
      <c r="O564">
        <v>34.866218000000003</v>
      </c>
      <c r="P564">
        <v>1</v>
      </c>
      <c r="Q564">
        <v>-90.727631000000002</v>
      </c>
      <c r="R564">
        <v>13915.3</v>
      </c>
      <c r="S564">
        <v>808.16723500000001</v>
      </c>
      <c r="T564">
        <v>1010.15312191586</v>
      </c>
      <c r="U564">
        <v>0.42281878081830399</v>
      </c>
      <c r="V564">
        <v>0.15989050211866099</v>
      </c>
      <c r="W564">
        <v>9.8989412754403507E-3</v>
      </c>
      <c r="X564">
        <v>11132.8</v>
      </c>
      <c r="Y564">
        <v>62.5</v>
      </c>
      <c r="Z564">
        <v>55226.225919999997</v>
      </c>
      <c r="AA564">
        <v>13.063492063492101</v>
      </c>
      <c r="AB564">
        <v>12.93067576</v>
      </c>
      <c r="AC564">
        <v>7</v>
      </c>
      <c r="AD564">
        <v>115.452462142857</v>
      </c>
      <c r="AE564">
        <v>0.2024</v>
      </c>
      <c r="AF564">
        <v>0.109012444097419</v>
      </c>
      <c r="AG564">
        <v>0.186736746589789</v>
      </c>
      <c r="AH564">
        <v>0.29836288464521299</v>
      </c>
      <c r="AI564">
        <v>252.50714352457001</v>
      </c>
      <c r="AJ564">
        <v>6.5378750710547502</v>
      </c>
      <c r="AK564">
        <v>0.96297533175216099</v>
      </c>
      <c r="AL564">
        <v>2.6188076523511801</v>
      </c>
      <c r="AM564">
        <v>0.5</v>
      </c>
      <c r="AN564">
        <v>1.1032068011734</v>
      </c>
      <c r="AO564">
        <v>56</v>
      </c>
      <c r="AP564">
        <v>4.3749999999999997E-2</v>
      </c>
      <c r="AQ564">
        <v>5.38</v>
      </c>
      <c r="AR564">
        <v>5.5794970021623698</v>
      </c>
      <c r="AS564">
        <v>-732</v>
      </c>
      <c r="AT564">
        <v>0.45639618691599698</v>
      </c>
      <c r="AU564">
        <v>11245860.189999999</v>
      </c>
    </row>
    <row r="565" spans="1:47" ht="15" x14ac:dyDescent="0.25">
      <c r="A565" t="s">
        <v>1502</v>
      </c>
      <c r="B565" t="s">
        <v>390</v>
      </c>
      <c r="C565" t="s">
        <v>391</v>
      </c>
      <c r="D565" t="s">
        <v>965</v>
      </c>
      <c r="E565">
        <v>90.286000000000001</v>
      </c>
      <c r="F565">
        <v>-4.17</v>
      </c>
      <c r="G565" s="129">
        <v>-1132756</v>
      </c>
      <c r="H565">
        <v>0.104626604266254</v>
      </c>
      <c r="I565">
        <v>-1058025</v>
      </c>
      <c r="J565">
        <v>1.7077159254220601E-2</v>
      </c>
      <c r="K565">
        <v>0.86039178879882094</v>
      </c>
      <c r="L565" s="130">
        <v>127134.6902</v>
      </c>
      <c r="M565" s="129">
        <v>38136</v>
      </c>
      <c r="N565">
        <v>55</v>
      </c>
      <c r="O565">
        <v>23.188447</v>
      </c>
      <c r="P565">
        <v>0</v>
      </c>
      <c r="Q565">
        <v>22.032767</v>
      </c>
      <c r="R565">
        <v>12109.8</v>
      </c>
      <c r="S565">
        <v>1740.5294490000001</v>
      </c>
      <c r="T565">
        <v>2084.1343911149002</v>
      </c>
      <c r="U565">
        <v>0.33480318033963902</v>
      </c>
      <c r="V565">
        <v>0.14514493227629399</v>
      </c>
      <c r="W565">
        <v>2.94539204892247E-2</v>
      </c>
      <c r="X565">
        <v>10113.299999999999</v>
      </c>
      <c r="Y565">
        <v>107.16</v>
      </c>
      <c r="Z565">
        <v>66194.498973497597</v>
      </c>
      <c r="AA565">
        <v>14.3983739837398</v>
      </c>
      <c r="AB565">
        <v>16.242342749160098</v>
      </c>
      <c r="AC565">
        <v>13</v>
      </c>
      <c r="AD565">
        <v>133.88688069230801</v>
      </c>
      <c r="AE565">
        <v>0.30370000000000003</v>
      </c>
      <c r="AF565">
        <v>0.107524829314254</v>
      </c>
      <c r="AG565">
        <v>0.17589826815645901</v>
      </c>
      <c r="AH565">
        <v>0.29774231707320098</v>
      </c>
      <c r="AI565">
        <v>175.34147450095799</v>
      </c>
      <c r="AJ565">
        <v>5.2169837509461399</v>
      </c>
      <c r="AK565">
        <v>1.52120136178802</v>
      </c>
      <c r="AL565">
        <v>2.3503082700114999</v>
      </c>
      <c r="AM565">
        <v>5.5</v>
      </c>
      <c r="AN565">
        <v>1.2247282778245101</v>
      </c>
      <c r="AO565">
        <v>55</v>
      </c>
      <c r="AP565">
        <v>7.7691453940066596E-3</v>
      </c>
      <c r="AQ565">
        <v>15.42</v>
      </c>
      <c r="AR565">
        <v>4.33130760155455</v>
      </c>
      <c r="AS565">
        <v>53321.1499999999</v>
      </c>
      <c r="AT565">
        <v>0.45176228187768802</v>
      </c>
      <c r="AU565">
        <v>21077432.149999999</v>
      </c>
    </row>
    <row r="566" spans="1:47" ht="15" x14ac:dyDescent="0.25">
      <c r="A566" t="s">
        <v>1503</v>
      </c>
      <c r="B566" t="s">
        <v>649</v>
      </c>
      <c r="C566" t="s">
        <v>647</v>
      </c>
      <c r="D566" t="s">
        <v>963</v>
      </c>
      <c r="E566">
        <v>68.802999999999997</v>
      </c>
      <c r="F566">
        <v>0.4</v>
      </c>
      <c r="G566" s="129">
        <v>-1271794</v>
      </c>
      <c r="H566">
        <v>0.30188105300540102</v>
      </c>
      <c r="I566">
        <v>-1320843</v>
      </c>
      <c r="J566">
        <v>2.8411131811230499E-2</v>
      </c>
      <c r="K566">
        <v>0.81723169212064695</v>
      </c>
      <c r="L566" s="130">
        <v>126987.1292</v>
      </c>
      <c r="M566" s="129">
        <v>36434.5</v>
      </c>
      <c r="N566" t="s">
        <v>943</v>
      </c>
      <c r="O566">
        <v>27.783567999999999</v>
      </c>
      <c r="P566">
        <v>8.2820199999999993</v>
      </c>
      <c r="Q566">
        <v>34.739524000000003</v>
      </c>
      <c r="R566">
        <v>14829.8</v>
      </c>
      <c r="S566">
        <v>1687.806241</v>
      </c>
      <c r="T566">
        <v>2293.9679414594202</v>
      </c>
      <c r="U566">
        <v>0.81457724269666298</v>
      </c>
      <c r="V566">
        <v>0.18200395314215501</v>
      </c>
      <c r="W566">
        <v>0</v>
      </c>
      <c r="X566">
        <v>10911.1</v>
      </c>
      <c r="Y566">
        <v>126.5</v>
      </c>
      <c r="Z566">
        <v>64003.592885375503</v>
      </c>
      <c r="AA566">
        <v>13.21875</v>
      </c>
      <c r="AB566">
        <v>13.342341826087001</v>
      </c>
      <c r="AC566">
        <v>15</v>
      </c>
      <c r="AD566">
        <v>112.520416066667</v>
      </c>
      <c r="AE566">
        <v>0.32900000000000001</v>
      </c>
      <c r="AF566">
        <v>0.107600024907091</v>
      </c>
      <c r="AG566">
        <v>0.225102954026561</v>
      </c>
      <c r="AH566">
        <v>0.33328465149565201</v>
      </c>
      <c r="AI566">
        <v>132.76168469861699</v>
      </c>
      <c r="AJ566">
        <v>9.4274447508880908</v>
      </c>
      <c r="AK566">
        <v>1.67589509809172</v>
      </c>
      <c r="AL566">
        <v>5.6871446295007102</v>
      </c>
      <c r="AM566">
        <v>1.5</v>
      </c>
      <c r="AN566">
        <v>1.23170580063344</v>
      </c>
      <c r="AO566">
        <v>119</v>
      </c>
      <c r="AP566">
        <v>8.3769633507853394E-3</v>
      </c>
      <c r="AQ566">
        <v>7.89</v>
      </c>
      <c r="AR566">
        <v>4.2894146378647102</v>
      </c>
      <c r="AS566">
        <v>-481013.05</v>
      </c>
      <c r="AT566">
        <v>0.64383706839381305</v>
      </c>
      <c r="AU566">
        <v>25029779.359999999</v>
      </c>
    </row>
    <row r="567" spans="1:47" ht="15" x14ac:dyDescent="0.25">
      <c r="A567" t="s">
        <v>1504</v>
      </c>
      <c r="B567" t="s">
        <v>760</v>
      </c>
      <c r="C567" t="s">
        <v>182</v>
      </c>
      <c r="D567" t="s">
        <v>975</v>
      </c>
      <c r="E567">
        <v>102.551</v>
      </c>
      <c r="F567">
        <v>2.4500000000000002</v>
      </c>
      <c r="G567" s="129">
        <v>-2015553</v>
      </c>
      <c r="H567">
        <v>0.79134627787739398</v>
      </c>
      <c r="I567">
        <v>-2015553</v>
      </c>
      <c r="J567">
        <v>0</v>
      </c>
      <c r="K567">
        <v>0.85622075405175102</v>
      </c>
      <c r="L567" s="130">
        <v>248382.88209999999</v>
      </c>
      <c r="M567" s="129">
        <v>50262.5</v>
      </c>
      <c r="N567">
        <v>145</v>
      </c>
      <c r="O567">
        <v>26.566099000000001</v>
      </c>
      <c r="P567">
        <v>0</v>
      </c>
      <c r="Q567">
        <v>66.492451000000003</v>
      </c>
      <c r="R567">
        <v>12878</v>
      </c>
      <c r="S567">
        <v>1515.4496939999999</v>
      </c>
      <c r="T567">
        <v>1677.4766903756599</v>
      </c>
      <c r="U567">
        <v>0.114438067912533</v>
      </c>
      <c r="V567">
        <v>9.5309757606510198E-2</v>
      </c>
      <c r="W567">
        <v>1.04392841693365E-2</v>
      </c>
      <c r="X567">
        <v>11634.1</v>
      </c>
      <c r="Y567">
        <v>88.62</v>
      </c>
      <c r="Z567">
        <v>75076.957120288906</v>
      </c>
      <c r="AA567">
        <v>14.0183486238532</v>
      </c>
      <c r="AB567">
        <v>17.100538185511201</v>
      </c>
      <c r="AC567">
        <v>11.83</v>
      </c>
      <c r="AD567">
        <v>128.10225646660999</v>
      </c>
      <c r="AE567">
        <v>0.32900000000000001</v>
      </c>
      <c r="AF567">
        <v>0.101770857516117</v>
      </c>
      <c r="AG567">
        <v>0.182445322816714</v>
      </c>
      <c r="AH567">
        <v>0.28698186009298299</v>
      </c>
      <c r="AI567">
        <v>144.637595604675</v>
      </c>
      <c r="AJ567">
        <v>7.2256126392050799</v>
      </c>
      <c r="AK567">
        <v>1.3803844135936201</v>
      </c>
      <c r="AL567">
        <v>2.9186216587359901</v>
      </c>
      <c r="AM567">
        <v>2.2799999999999998</v>
      </c>
      <c r="AN567">
        <v>1.6644600199619399</v>
      </c>
      <c r="AO567">
        <v>50</v>
      </c>
      <c r="AP567">
        <v>0.113413304252999</v>
      </c>
      <c r="AQ567">
        <v>15.98</v>
      </c>
      <c r="AR567">
        <v>4.1785353286962197</v>
      </c>
      <c r="AS567">
        <v>21425.13</v>
      </c>
      <c r="AT567">
        <v>0.24473850260904101</v>
      </c>
      <c r="AU567">
        <v>19515984.969999999</v>
      </c>
    </row>
    <row r="568" spans="1:47" ht="15" x14ac:dyDescent="0.25">
      <c r="A568" t="s">
        <v>1505</v>
      </c>
      <c r="B568" t="s">
        <v>640</v>
      </c>
      <c r="C568" t="s">
        <v>383</v>
      </c>
      <c r="D568" t="s">
        <v>963</v>
      </c>
      <c r="E568">
        <v>95.132999999999996</v>
      </c>
      <c r="F568">
        <v>-0.89</v>
      </c>
      <c r="G568" s="129">
        <v>210049</v>
      </c>
      <c r="H568">
        <v>0.54118434219711598</v>
      </c>
      <c r="I568">
        <v>236054</v>
      </c>
      <c r="J568">
        <v>0</v>
      </c>
      <c r="K568">
        <v>0.61471435382799999</v>
      </c>
      <c r="L568" s="130">
        <v>217567.6741</v>
      </c>
      <c r="M568" s="129">
        <v>37723.5</v>
      </c>
      <c r="N568">
        <v>56</v>
      </c>
      <c r="O568">
        <v>12.543792</v>
      </c>
      <c r="P568">
        <v>0</v>
      </c>
      <c r="Q568">
        <v>10.124179</v>
      </c>
      <c r="R568">
        <v>17764.5</v>
      </c>
      <c r="S568">
        <v>868.46941600000002</v>
      </c>
      <c r="T568">
        <v>1043.71982161511</v>
      </c>
      <c r="U568">
        <v>0.384366060393312</v>
      </c>
      <c r="V568">
        <v>0.17116816465992901</v>
      </c>
      <c r="W568">
        <v>1.2686633284965301E-2</v>
      </c>
      <c r="X568">
        <v>14781.6</v>
      </c>
      <c r="Y568">
        <v>69.34</v>
      </c>
      <c r="Z568">
        <v>60568.629939428902</v>
      </c>
      <c r="AA568">
        <v>14.285714285714301</v>
      </c>
      <c r="AB568">
        <v>12.524796884914901</v>
      </c>
      <c r="AC568">
        <v>7</v>
      </c>
      <c r="AD568">
        <v>124.067059428571</v>
      </c>
      <c r="AE568">
        <v>0.25309999999999999</v>
      </c>
      <c r="AF568">
        <v>0.103786608544544</v>
      </c>
      <c r="AG568">
        <v>0.21026082072305199</v>
      </c>
      <c r="AH568">
        <v>0.31697946137368699</v>
      </c>
      <c r="AI568">
        <v>295.89297592489999</v>
      </c>
      <c r="AJ568">
        <v>8.0139411769284106</v>
      </c>
      <c r="AK568">
        <v>1.29818763765984</v>
      </c>
      <c r="AL568">
        <v>2.0252328251107099</v>
      </c>
      <c r="AM568">
        <v>0.5</v>
      </c>
      <c r="AN568">
        <v>2.1795212713236198</v>
      </c>
      <c r="AO568">
        <v>176</v>
      </c>
      <c r="AP568">
        <v>1.67173252279635E-2</v>
      </c>
      <c r="AQ568">
        <v>3.74</v>
      </c>
      <c r="AR568">
        <v>4.6044794832826703</v>
      </c>
      <c r="AS568">
        <v>-88465.64</v>
      </c>
      <c r="AT568">
        <v>0.69793924543784802</v>
      </c>
      <c r="AU568">
        <v>15427890.67</v>
      </c>
    </row>
    <row r="569" spans="1:47" ht="15" x14ac:dyDescent="0.25">
      <c r="A569" t="s">
        <v>1506</v>
      </c>
      <c r="B569" t="s">
        <v>413</v>
      </c>
      <c r="C569" t="s">
        <v>281</v>
      </c>
      <c r="D569" t="s">
        <v>963</v>
      </c>
      <c r="E569">
        <v>85.195999999999998</v>
      </c>
      <c r="F569">
        <v>-0.08</v>
      </c>
      <c r="G569" s="129">
        <v>-784842</v>
      </c>
      <c r="H569">
        <v>0.58668252000556698</v>
      </c>
      <c r="I569">
        <v>-784842</v>
      </c>
      <c r="J569">
        <v>0</v>
      </c>
      <c r="K569">
        <v>0.85359938716343498</v>
      </c>
      <c r="L569" s="130">
        <v>157366.76120000001</v>
      </c>
      <c r="M569" s="129">
        <v>42896.5</v>
      </c>
      <c r="N569">
        <v>19</v>
      </c>
      <c r="O569">
        <v>8.4678500000000003</v>
      </c>
      <c r="P569">
        <v>0.09</v>
      </c>
      <c r="Q569">
        <v>7.2157460000000002</v>
      </c>
      <c r="R569">
        <v>17890.5</v>
      </c>
      <c r="S569">
        <v>477.277241</v>
      </c>
      <c r="T569">
        <v>569.65789283501294</v>
      </c>
      <c r="U569">
        <v>0.182899159023591</v>
      </c>
      <c r="V569">
        <v>0.147598485635731</v>
      </c>
      <c r="W569">
        <v>0</v>
      </c>
      <c r="X569">
        <v>14989.2</v>
      </c>
      <c r="Y569">
        <v>41.68</v>
      </c>
      <c r="Z569">
        <v>62504.995441458697</v>
      </c>
      <c r="AA569">
        <v>14.02</v>
      </c>
      <c r="AB569">
        <v>11.4509894673704</v>
      </c>
      <c r="AC569">
        <v>5</v>
      </c>
      <c r="AD569">
        <v>95.455448200000006</v>
      </c>
      <c r="AE569">
        <v>0.2152</v>
      </c>
      <c r="AF569">
        <v>0.114352457382846</v>
      </c>
      <c r="AG569">
        <v>0.17760938005684401</v>
      </c>
      <c r="AH569">
        <v>0.298634623243762</v>
      </c>
      <c r="AI569">
        <v>283.52703287605499</v>
      </c>
      <c r="AJ569">
        <v>9.19072575579548</v>
      </c>
      <c r="AK569">
        <v>1.39393745242793</v>
      </c>
      <c r="AL569">
        <v>3.02229166204802</v>
      </c>
      <c r="AM569">
        <v>5.4</v>
      </c>
      <c r="AN569">
        <v>0.95743113319652196</v>
      </c>
      <c r="AO569">
        <v>63</v>
      </c>
      <c r="AP569">
        <v>0</v>
      </c>
      <c r="AQ569">
        <v>3.03</v>
      </c>
      <c r="AR569">
        <v>5.6964761323310604</v>
      </c>
      <c r="AS569">
        <v>-43786.61</v>
      </c>
      <c r="AT569">
        <v>0.46559242213409202</v>
      </c>
      <c r="AU569">
        <v>8538711.6699999999</v>
      </c>
    </row>
    <row r="570" spans="1:47" ht="15" x14ac:dyDescent="0.25">
      <c r="A570" t="s">
        <v>1507</v>
      </c>
      <c r="B570" t="s">
        <v>744</v>
      </c>
      <c r="C570" t="s">
        <v>191</v>
      </c>
      <c r="D570" t="s">
        <v>975</v>
      </c>
      <c r="E570">
        <v>93.811000000000007</v>
      </c>
      <c r="F570">
        <v>2.16</v>
      </c>
      <c r="G570" s="129">
        <v>80377</v>
      </c>
      <c r="H570">
        <v>0.53482679655461096</v>
      </c>
      <c r="I570">
        <v>80377</v>
      </c>
      <c r="J570">
        <v>0</v>
      </c>
      <c r="K570">
        <v>0.75193864853968295</v>
      </c>
      <c r="L570" s="130">
        <v>154440.13099999999</v>
      </c>
      <c r="M570" s="129">
        <v>35168.5</v>
      </c>
      <c r="N570">
        <v>3</v>
      </c>
      <c r="O570">
        <v>24.512613999999999</v>
      </c>
      <c r="P570">
        <v>0</v>
      </c>
      <c r="Q570">
        <v>248.90987699999999</v>
      </c>
      <c r="R570">
        <v>14057.5</v>
      </c>
      <c r="S570">
        <v>902.93852200000003</v>
      </c>
      <c r="T570">
        <v>1095.81227478148</v>
      </c>
      <c r="U570">
        <v>0.40541651849028099</v>
      </c>
      <c r="V570">
        <v>0.152861966387563</v>
      </c>
      <c r="W570">
        <v>0</v>
      </c>
      <c r="X570">
        <v>11583.3</v>
      </c>
      <c r="Y570">
        <v>62.08</v>
      </c>
      <c r="Z570">
        <v>62738.120167525798</v>
      </c>
      <c r="AA570">
        <v>13.1527777777778</v>
      </c>
      <c r="AB570">
        <v>14.5447571198454</v>
      </c>
      <c r="AC570">
        <v>12.13</v>
      </c>
      <c r="AD570">
        <v>74.438460181368498</v>
      </c>
      <c r="AE570">
        <v>0.27839999999999998</v>
      </c>
      <c r="AF570">
        <v>0.114860144586288</v>
      </c>
      <c r="AG570">
        <v>0.120590097772193</v>
      </c>
      <c r="AH570">
        <v>0.23737026804208999</v>
      </c>
      <c r="AI570">
        <v>175.375173549191</v>
      </c>
      <c r="AJ570">
        <v>11.4317203336849</v>
      </c>
      <c r="AK570">
        <v>1.87454175165611</v>
      </c>
      <c r="AL570">
        <v>4.9248340100913799</v>
      </c>
      <c r="AM570">
        <v>1</v>
      </c>
      <c r="AN570">
        <v>0.80691201248355404</v>
      </c>
      <c r="AO570">
        <v>13</v>
      </c>
      <c r="AP570">
        <v>9.6153846153846194E-3</v>
      </c>
      <c r="AQ570">
        <v>30.92</v>
      </c>
      <c r="AR570">
        <v>4.4271074961623702</v>
      </c>
      <c r="AS570">
        <v>5135.4099999999698</v>
      </c>
      <c r="AT570">
        <v>0.37868949546637398</v>
      </c>
      <c r="AU570">
        <v>12693088.359999999</v>
      </c>
    </row>
    <row r="571" spans="1:47" ht="15" x14ac:dyDescent="0.25">
      <c r="A571" t="s">
        <v>1508</v>
      </c>
      <c r="B571" t="s">
        <v>392</v>
      </c>
      <c r="C571" t="s">
        <v>172</v>
      </c>
      <c r="D571" t="s">
        <v>965</v>
      </c>
      <c r="E571">
        <v>79.986999999999995</v>
      </c>
      <c r="F571">
        <v>-4.09</v>
      </c>
      <c r="G571" s="129">
        <v>1054510</v>
      </c>
      <c r="H571">
        <v>0.39756285020182902</v>
      </c>
      <c r="I571">
        <v>1077837</v>
      </c>
      <c r="J571">
        <v>0</v>
      </c>
      <c r="K571">
        <v>0.62678754996024499</v>
      </c>
      <c r="L571" s="130">
        <v>240342.95920000001</v>
      </c>
      <c r="M571" s="129">
        <v>39619</v>
      </c>
      <c r="N571">
        <v>50</v>
      </c>
      <c r="O571">
        <v>22.095341000000001</v>
      </c>
      <c r="P571">
        <v>19</v>
      </c>
      <c r="Q571">
        <v>-14.164979000000001</v>
      </c>
      <c r="R571">
        <v>16076.5</v>
      </c>
      <c r="S571">
        <v>904.66165899999999</v>
      </c>
      <c r="T571">
        <v>1084.1767388420899</v>
      </c>
      <c r="U571">
        <v>0.35969750653487098</v>
      </c>
      <c r="V571">
        <v>0.14801822722101199</v>
      </c>
      <c r="W571">
        <v>2.0417113753242399E-3</v>
      </c>
      <c r="X571">
        <v>13414.6</v>
      </c>
      <c r="Y571">
        <v>58.07</v>
      </c>
      <c r="Z571">
        <v>60961.519545376301</v>
      </c>
      <c r="AA571">
        <v>15.2380952380952</v>
      </c>
      <c r="AB571">
        <v>15.578812794902699</v>
      </c>
      <c r="AC571">
        <v>8.4600000000000009</v>
      </c>
      <c r="AD571">
        <v>106.934002245863</v>
      </c>
      <c r="AE571">
        <v>0.25309999999999999</v>
      </c>
      <c r="AF571">
        <v>0.120099196687886</v>
      </c>
      <c r="AG571">
        <v>0.162016184460782</v>
      </c>
      <c r="AH571">
        <v>0.28415603753896201</v>
      </c>
      <c r="AI571">
        <v>230.036277020998</v>
      </c>
      <c r="AJ571">
        <v>6.0848288123783698</v>
      </c>
      <c r="AK571">
        <v>1.43331275077485</v>
      </c>
      <c r="AL571">
        <v>3.4133532111193898</v>
      </c>
      <c r="AM571">
        <v>0.5</v>
      </c>
      <c r="AN571">
        <v>1.03137268106987</v>
      </c>
      <c r="AO571">
        <v>68</v>
      </c>
      <c r="AP571">
        <v>0.14098360655737699</v>
      </c>
      <c r="AQ571">
        <v>3.63</v>
      </c>
      <c r="AR571">
        <v>5.4634534852902199</v>
      </c>
      <c r="AS571">
        <v>-70796.489999999903</v>
      </c>
      <c r="AT571">
        <v>0.483550944873193</v>
      </c>
      <c r="AU571">
        <v>14543812.35</v>
      </c>
    </row>
    <row r="572" spans="1:47" ht="15" x14ac:dyDescent="0.25">
      <c r="A572" t="s">
        <v>1509</v>
      </c>
      <c r="B572" t="s">
        <v>317</v>
      </c>
      <c r="C572" t="s">
        <v>207</v>
      </c>
      <c r="D572" t="s">
        <v>963</v>
      </c>
      <c r="E572">
        <v>73.266999999999996</v>
      </c>
      <c r="F572">
        <v>0.82</v>
      </c>
      <c r="G572" s="129">
        <v>-724304</v>
      </c>
      <c r="H572">
        <v>0.44709682883449697</v>
      </c>
      <c r="I572">
        <v>-724304</v>
      </c>
      <c r="J572">
        <v>0</v>
      </c>
      <c r="K572">
        <v>0.78057535097377295</v>
      </c>
      <c r="L572" s="130">
        <v>103375.7901</v>
      </c>
      <c r="M572" s="129">
        <v>33729</v>
      </c>
      <c r="N572">
        <v>52</v>
      </c>
      <c r="O572">
        <v>33.148791000000003</v>
      </c>
      <c r="P572">
        <v>27</v>
      </c>
      <c r="Q572">
        <v>-92.148184000000001</v>
      </c>
      <c r="R572">
        <v>17602.3</v>
      </c>
      <c r="S572">
        <v>1204.9657139999999</v>
      </c>
      <c r="T572">
        <v>1744.8204055125</v>
      </c>
      <c r="U572">
        <v>0.99520915580175595</v>
      </c>
      <c r="V572">
        <v>0.18603745434038099</v>
      </c>
      <c r="W572">
        <v>5.2283645308765999E-4</v>
      </c>
      <c r="X572">
        <v>12156.1</v>
      </c>
      <c r="Y572">
        <v>92.75</v>
      </c>
      <c r="Z572">
        <v>63251.9137466307</v>
      </c>
      <c r="AA572">
        <v>13.435643564356401</v>
      </c>
      <c r="AB572">
        <v>12.9915440862534</v>
      </c>
      <c r="AC572">
        <v>8.9499999999999993</v>
      </c>
      <c r="AD572">
        <v>134.63304067039101</v>
      </c>
      <c r="AE572">
        <v>0.1898</v>
      </c>
      <c r="AF572">
        <v>0.104635930492244</v>
      </c>
      <c r="AG572">
        <v>0.20754088534162299</v>
      </c>
      <c r="AH572">
        <v>0.31428527244586701</v>
      </c>
      <c r="AI572">
        <v>235.76770417552299</v>
      </c>
      <c r="AJ572">
        <v>8.9671923883812301</v>
      </c>
      <c r="AK572">
        <v>1.41039754727342</v>
      </c>
      <c r="AL572">
        <v>3.34666488320685</v>
      </c>
      <c r="AM572">
        <v>0</v>
      </c>
      <c r="AN572">
        <v>1.4095772073293</v>
      </c>
      <c r="AO572">
        <v>85</v>
      </c>
      <c r="AP572">
        <v>3.6992840095465399E-2</v>
      </c>
      <c r="AQ572">
        <v>9.4600000000000009</v>
      </c>
      <c r="AR572">
        <v>2.97874490379801</v>
      </c>
      <c r="AS572">
        <v>-37533.42</v>
      </c>
      <c r="AT572">
        <v>0.70784402233852906</v>
      </c>
      <c r="AU572">
        <v>21210204.309999999</v>
      </c>
    </row>
    <row r="573" spans="1:47" ht="15" x14ac:dyDescent="0.25">
      <c r="A573" t="s">
        <v>1510</v>
      </c>
      <c r="B573" t="s">
        <v>318</v>
      </c>
      <c r="C573" t="s">
        <v>167</v>
      </c>
      <c r="D573" t="s">
        <v>967</v>
      </c>
      <c r="E573">
        <v>71.89</v>
      </c>
      <c r="F573">
        <v>-11.28</v>
      </c>
      <c r="G573" s="129">
        <v>109276</v>
      </c>
      <c r="H573">
        <v>0.17274695144416799</v>
      </c>
      <c r="I573">
        <v>-90268</v>
      </c>
      <c r="J573">
        <v>2.3805422751042599E-2</v>
      </c>
      <c r="K573">
        <v>0.753174433893123</v>
      </c>
      <c r="L573" s="130">
        <v>82182.522299999997</v>
      </c>
      <c r="M573" s="129">
        <v>29697</v>
      </c>
      <c r="N573">
        <v>1</v>
      </c>
      <c r="O573">
        <v>26.833202</v>
      </c>
      <c r="P573">
        <v>1</v>
      </c>
      <c r="Q573">
        <v>-10.742803</v>
      </c>
      <c r="R573">
        <v>18564.599999999999</v>
      </c>
      <c r="S573">
        <v>675.69410200000004</v>
      </c>
      <c r="T573">
        <v>919.38016904061897</v>
      </c>
      <c r="U573">
        <v>0.99746313162283595</v>
      </c>
      <c r="V573">
        <v>0.15727187152508201</v>
      </c>
      <c r="W573">
        <v>0</v>
      </c>
      <c r="X573">
        <v>13643.9</v>
      </c>
      <c r="Y573">
        <v>60.66</v>
      </c>
      <c r="Z573">
        <v>63232.928453676199</v>
      </c>
      <c r="AA573">
        <v>12.1612903225806</v>
      </c>
      <c r="AB573">
        <v>11.1390389383449</v>
      </c>
      <c r="AC573">
        <v>9</v>
      </c>
      <c r="AD573">
        <v>75.077122444444498</v>
      </c>
      <c r="AE573">
        <v>0.31630000000000003</v>
      </c>
      <c r="AF573">
        <v>0.119262359997451</v>
      </c>
      <c r="AG573">
        <v>0.21004980182864999</v>
      </c>
      <c r="AH573">
        <v>0.33885667257415297</v>
      </c>
      <c r="AI573">
        <v>287.83587043949098</v>
      </c>
      <c r="AJ573">
        <v>6.0246112119451496</v>
      </c>
      <c r="AK573">
        <v>0.88317298150538104</v>
      </c>
      <c r="AL573">
        <v>3.3854401534276999</v>
      </c>
      <c r="AM573">
        <v>4</v>
      </c>
      <c r="AN573">
        <v>1.5045525739836201</v>
      </c>
      <c r="AO573">
        <v>10</v>
      </c>
      <c r="AP573">
        <v>4.296875E-2</v>
      </c>
      <c r="AQ573">
        <v>24.6</v>
      </c>
      <c r="AR573">
        <v>5.4444127452185</v>
      </c>
      <c r="AS573">
        <v>-146777.35</v>
      </c>
      <c r="AT573">
        <v>0.66973929112213704</v>
      </c>
      <c r="AU573">
        <v>12543967.859999999</v>
      </c>
    </row>
    <row r="574" spans="1:47" ht="15" x14ac:dyDescent="0.25">
      <c r="A574" t="s">
        <v>1511</v>
      </c>
      <c r="B574" t="s">
        <v>592</v>
      </c>
      <c r="C574" t="s">
        <v>135</v>
      </c>
      <c r="D574" t="s">
        <v>965</v>
      </c>
      <c r="E574">
        <v>91.231999999999999</v>
      </c>
      <c r="F574">
        <v>-4.17</v>
      </c>
      <c r="G574" s="129">
        <v>566352</v>
      </c>
      <c r="H574">
        <v>0.29509140198731398</v>
      </c>
      <c r="I574">
        <v>566352</v>
      </c>
      <c r="J574">
        <v>6.5266723497461503E-3</v>
      </c>
      <c r="K574">
        <v>0.73416594890451503</v>
      </c>
      <c r="L574" s="130">
        <v>182105.72459999999</v>
      </c>
      <c r="M574" s="129">
        <v>35651</v>
      </c>
      <c r="N574">
        <v>97</v>
      </c>
      <c r="O574">
        <v>20.763379</v>
      </c>
      <c r="P574">
        <v>0</v>
      </c>
      <c r="Q574">
        <v>142.27312900000001</v>
      </c>
      <c r="R574">
        <v>12239.8</v>
      </c>
      <c r="S574">
        <v>1741.028045</v>
      </c>
      <c r="T574">
        <v>2106.3451315601101</v>
      </c>
      <c r="U574">
        <v>0.36529542463516201</v>
      </c>
      <c r="V574">
        <v>0.156664483253628</v>
      </c>
      <c r="W574">
        <v>4.5949862915620103E-3</v>
      </c>
      <c r="X574">
        <v>10117</v>
      </c>
      <c r="Y574">
        <v>123.8</v>
      </c>
      <c r="Z574">
        <v>65958.608642972496</v>
      </c>
      <c r="AA574">
        <v>15.6524822695035</v>
      </c>
      <c r="AB574">
        <v>14.063231381260101</v>
      </c>
      <c r="AC574">
        <v>12.2</v>
      </c>
      <c r="AD574">
        <v>142.70721680327901</v>
      </c>
      <c r="AE574">
        <v>0.2152</v>
      </c>
      <c r="AF574">
        <v>0.10524104469366399</v>
      </c>
      <c r="AG574">
        <v>0.181136791803851</v>
      </c>
      <c r="AH574">
        <v>0.28846363900155603</v>
      </c>
      <c r="AI574">
        <v>214.89659576391301</v>
      </c>
      <c r="AJ574">
        <v>6.8408367968225896</v>
      </c>
      <c r="AK574">
        <v>1.36475580062062</v>
      </c>
      <c r="AL574">
        <v>2.7998017057740299</v>
      </c>
      <c r="AM574">
        <v>0.5</v>
      </c>
      <c r="AN574">
        <v>1.3620050487284501</v>
      </c>
      <c r="AO574">
        <v>111</v>
      </c>
      <c r="AP574">
        <v>6.7713444553483798E-2</v>
      </c>
      <c r="AQ574">
        <v>8.85</v>
      </c>
      <c r="AR574">
        <v>4.2301408267700804</v>
      </c>
      <c r="AS574">
        <v>84843.480000000098</v>
      </c>
      <c r="AT574">
        <v>0.51932917982758098</v>
      </c>
      <c r="AU574">
        <v>21309899</v>
      </c>
    </row>
    <row r="575" spans="1:47" ht="15" x14ac:dyDescent="0.25">
      <c r="A575" t="s">
        <v>1512</v>
      </c>
      <c r="B575" t="s">
        <v>320</v>
      </c>
      <c r="C575" t="s">
        <v>140</v>
      </c>
      <c r="D575" t="s">
        <v>975</v>
      </c>
      <c r="E575">
        <v>73.171000000000006</v>
      </c>
      <c r="F575">
        <v>2.0499999999999998</v>
      </c>
      <c r="G575" s="129">
        <v>2016047</v>
      </c>
      <c r="H575">
        <v>0.45822534942104598</v>
      </c>
      <c r="I575">
        <v>2551651</v>
      </c>
      <c r="J575">
        <v>3.0288842930324801E-3</v>
      </c>
      <c r="K575">
        <v>0.751525365850641</v>
      </c>
      <c r="L575" s="130">
        <v>134824.17989999999</v>
      </c>
      <c r="M575" s="129">
        <v>36195.5</v>
      </c>
      <c r="N575">
        <v>128</v>
      </c>
      <c r="O575">
        <v>147.10683499999999</v>
      </c>
      <c r="P575">
        <v>41.08</v>
      </c>
      <c r="Q575">
        <v>103.01241400000001</v>
      </c>
      <c r="R575">
        <v>15611.5</v>
      </c>
      <c r="S575">
        <v>3350.509294</v>
      </c>
      <c r="T575">
        <v>4504.6361863703396</v>
      </c>
      <c r="U575">
        <v>0.61311106155672102</v>
      </c>
      <c r="V575">
        <v>0.205234146412131</v>
      </c>
      <c r="W575">
        <v>9.0902134653204195E-2</v>
      </c>
      <c r="X575">
        <v>11611.7</v>
      </c>
      <c r="Y575">
        <v>233.75</v>
      </c>
      <c r="Z575">
        <v>71972.677090909099</v>
      </c>
      <c r="AA575">
        <v>14.4478764478764</v>
      </c>
      <c r="AB575">
        <v>14.3337296</v>
      </c>
      <c r="AC575">
        <v>21</v>
      </c>
      <c r="AD575">
        <v>159.54806161904801</v>
      </c>
      <c r="AE575">
        <v>0.31630000000000003</v>
      </c>
      <c r="AF575">
        <v>0.109948176853844</v>
      </c>
      <c r="AG575">
        <v>0.17733553137514399</v>
      </c>
      <c r="AH575">
        <v>0.28971445365661602</v>
      </c>
      <c r="AI575">
        <v>203.02077693624801</v>
      </c>
      <c r="AJ575">
        <v>5.3982904870902599</v>
      </c>
      <c r="AK575">
        <v>0.86766476581944496</v>
      </c>
      <c r="AL575">
        <v>3.0241092700482</v>
      </c>
      <c r="AM575">
        <v>2.5</v>
      </c>
      <c r="AN575">
        <v>0.81286261759603196</v>
      </c>
      <c r="AO575">
        <v>10</v>
      </c>
      <c r="AP575">
        <v>7.7097505668934196E-2</v>
      </c>
      <c r="AQ575">
        <v>205.2</v>
      </c>
      <c r="AR575">
        <v>3.7318316077636</v>
      </c>
      <c r="AS575">
        <v>-10955.6499999999</v>
      </c>
      <c r="AT575">
        <v>0.45178869520909998</v>
      </c>
      <c r="AU575">
        <v>52306439.229999997</v>
      </c>
    </row>
    <row r="576" spans="1:47" ht="15" x14ac:dyDescent="0.25">
      <c r="A576" t="s">
        <v>1513</v>
      </c>
      <c r="B576" t="s">
        <v>443</v>
      </c>
      <c r="C576" t="s">
        <v>374</v>
      </c>
      <c r="D576" t="s">
        <v>975</v>
      </c>
      <c r="E576">
        <v>80.525000000000006</v>
      </c>
      <c r="F576">
        <v>7.58</v>
      </c>
      <c r="G576" s="129">
        <v>5692909</v>
      </c>
      <c r="H576">
        <v>0.183024649295151</v>
      </c>
      <c r="I576">
        <v>4978954</v>
      </c>
      <c r="J576">
        <v>0</v>
      </c>
      <c r="K576">
        <v>0.68453584003645696</v>
      </c>
      <c r="L576" s="130">
        <v>191401.39079999999</v>
      </c>
      <c r="M576" s="129">
        <v>41821</v>
      </c>
      <c r="N576">
        <v>486</v>
      </c>
      <c r="O576">
        <v>327.02895799999999</v>
      </c>
      <c r="P576">
        <v>12.99</v>
      </c>
      <c r="Q576">
        <v>-350.17773899999997</v>
      </c>
      <c r="R576">
        <v>12468.6</v>
      </c>
      <c r="S576">
        <v>7717.609727</v>
      </c>
      <c r="T576">
        <v>9634.0122798753491</v>
      </c>
      <c r="U576">
        <v>0.345283786465301</v>
      </c>
      <c r="V576">
        <v>0.15240374968497</v>
      </c>
      <c r="W576">
        <v>2.1120601166154301E-2</v>
      </c>
      <c r="X576">
        <v>9988.2999999999993</v>
      </c>
      <c r="Y576">
        <v>458.27</v>
      </c>
      <c r="Z576">
        <v>65995.215200645893</v>
      </c>
      <c r="AA576">
        <v>12.380457380457401</v>
      </c>
      <c r="AB576">
        <v>16.840748307766201</v>
      </c>
      <c r="AC576">
        <v>44.88</v>
      </c>
      <c r="AD576">
        <v>171.961001047237</v>
      </c>
      <c r="AE576">
        <v>0.29110000000000003</v>
      </c>
      <c r="AF576">
        <v>0.11935611262575301</v>
      </c>
      <c r="AG576">
        <v>0.17241427470610601</v>
      </c>
      <c r="AH576">
        <v>0.29451533133358399</v>
      </c>
      <c r="AI576">
        <v>143.021225359249</v>
      </c>
      <c r="AJ576">
        <v>6.26947786791232</v>
      </c>
      <c r="AK576">
        <v>1.35594058428204</v>
      </c>
      <c r="AL576">
        <v>3.4466065038205</v>
      </c>
      <c r="AM576">
        <v>4.2</v>
      </c>
      <c r="AN576">
        <v>0.91306460152155899</v>
      </c>
      <c r="AO576">
        <v>47</v>
      </c>
      <c r="AP576">
        <v>0.100302637267618</v>
      </c>
      <c r="AQ576">
        <v>91.3</v>
      </c>
      <c r="AR576">
        <v>4.3859431976699703</v>
      </c>
      <c r="AS576">
        <v>206602.76</v>
      </c>
      <c r="AT576">
        <v>0.39180236948223901</v>
      </c>
      <c r="AU576">
        <v>96227413.079999998</v>
      </c>
    </row>
    <row r="577" spans="1:47" ht="15" x14ac:dyDescent="0.25">
      <c r="A577" t="s">
        <v>1514</v>
      </c>
      <c r="B577" t="s">
        <v>505</v>
      </c>
      <c r="C577" t="s">
        <v>501</v>
      </c>
      <c r="D577" t="s">
        <v>970</v>
      </c>
      <c r="E577">
        <v>106.667</v>
      </c>
      <c r="F577">
        <v>10.58</v>
      </c>
      <c r="G577" s="129">
        <v>891845</v>
      </c>
      <c r="H577">
        <v>0.81733521036126899</v>
      </c>
      <c r="I577">
        <v>788050</v>
      </c>
      <c r="J577">
        <v>0</v>
      </c>
      <c r="K577">
        <v>0.75647257431290305</v>
      </c>
      <c r="L577" s="130">
        <v>425502.22600000002</v>
      </c>
      <c r="M577" s="129">
        <v>55125</v>
      </c>
      <c r="N577">
        <v>125</v>
      </c>
      <c r="O577">
        <v>41.315232999999999</v>
      </c>
      <c r="P577">
        <v>0.71</v>
      </c>
      <c r="Q577">
        <v>-28.558083</v>
      </c>
      <c r="R577">
        <v>15266.4</v>
      </c>
      <c r="S577">
        <v>2045.430744</v>
      </c>
      <c r="T577">
        <v>2377.8278304191299</v>
      </c>
      <c r="U577">
        <v>0.102177722033888</v>
      </c>
      <c r="V577">
        <v>0.12100664797673499</v>
      </c>
      <c r="W577">
        <v>1.21655167611972E-2</v>
      </c>
      <c r="X577">
        <v>13132.3</v>
      </c>
      <c r="Y577">
        <v>119.55</v>
      </c>
      <c r="Z577">
        <v>86950.231367628599</v>
      </c>
      <c r="AA577">
        <v>18.5</v>
      </c>
      <c r="AB577">
        <v>17.109416511919701</v>
      </c>
      <c r="AC577">
        <v>18</v>
      </c>
      <c r="AD577">
        <v>113.63504133333301</v>
      </c>
      <c r="AE577">
        <v>0.46820000000000001</v>
      </c>
      <c r="AF577">
        <v>0.11252897261830901</v>
      </c>
      <c r="AG577">
        <v>0.152519927633673</v>
      </c>
      <c r="AH577">
        <v>0.268368437373526</v>
      </c>
      <c r="AI577">
        <v>264.71979146119702</v>
      </c>
      <c r="AJ577">
        <v>6.0413800497168797</v>
      </c>
      <c r="AK577">
        <v>0.83138132403512</v>
      </c>
      <c r="AL577">
        <v>3.1797346832488098</v>
      </c>
      <c r="AM577">
        <v>1</v>
      </c>
      <c r="AN577">
        <v>0.99302019881247605</v>
      </c>
      <c r="AO577">
        <v>47</v>
      </c>
      <c r="AP577">
        <v>7.8518518518518501E-2</v>
      </c>
      <c r="AQ577">
        <v>26.62</v>
      </c>
      <c r="AR577">
        <v>5.1550698398754102</v>
      </c>
      <c r="AS577">
        <v>193445.51</v>
      </c>
      <c r="AT577">
        <v>0.28562036059171803</v>
      </c>
      <c r="AU577">
        <v>31226403.140000001</v>
      </c>
    </row>
    <row r="578" spans="1:47" ht="15" x14ac:dyDescent="0.25">
      <c r="A578" t="s">
        <v>1515</v>
      </c>
      <c r="B578" t="s">
        <v>537</v>
      </c>
      <c r="C578" t="s">
        <v>536</v>
      </c>
      <c r="D578" t="s">
        <v>967</v>
      </c>
      <c r="E578">
        <v>87.543999999999997</v>
      </c>
      <c r="F578">
        <v>-7.47</v>
      </c>
      <c r="G578" s="129">
        <v>-156849</v>
      </c>
      <c r="H578">
        <v>0.48390015848384899</v>
      </c>
      <c r="I578">
        <v>-164608</v>
      </c>
      <c r="J578">
        <v>0</v>
      </c>
      <c r="K578">
        <v>0.78902077110237001</v>
      </c>
      <c r="L578" s="130">
        <v>253065.20600000001</v>
      </c>
      <c r="M578" s="129">
        <v>35262</v>
      </c>
      <c r="N578">
        <v>237</v>
      </c>
      <c r="O578">
        <v>42.844607000000003</v>
      </c>
      <c r="P578">
        <v>0</v>
      </c>
      <c r="Q578">
        <v>-43.683230999999999</v>
      </c>
      <c r="R578">
        <v>15981.4</v>
      </c>
      <c r="S578">
        <v>1802.228036</v>
      </c>
      <c r="T578">
        <v>2197.8570992064401</v>
      </c>
      <c r="U578">
        <v>0.42889068006930098</v>
      </c>
      <c r="V578">
        <v>0.18629369219290101</v>
      </c>
      <c r="W578">
        <v>8.3036384414563597E-3</v>
      </c>
      <c r="X578">
        <v>13104.7</v>
      </c>
      <c r="Y578">
        <v>142.85</v>
      </c>
      <c r="Z578">
        <v>64424.463423171102</v>
      </c>
      <c r="AA578">
        <v>13.9444444444444</v>
      </c>
      <c r="AB578">
        <v>12.6162270633532</v>
      </c>
      <c r="AC578">
        <v>17</v>
      </c>
      <c r="AD578">
        <v>106.01341388235301</v>
      </c>
      <c r="AE578">
        <v>0.25309999999999999</v>
      </c>
      <c r="AF578">
        <v>0.108952304532358</v>
      </c>
      <c r="AG578">
        <v>0.19636649155271099</v>
      </c>
      <c r="AH578">
        <v>0.306900305221459</v>
      </c>
      <c r="AI578">
        <v>0</v>
      </c>
      <c r="AJ578" t="s">
        <v>943</v>
      </c>
      <c r="AK578" t="s">
        <v>943</v>
      </c>
      <c r="AL578" t="s">
        <v>943</v>
      </c>
      <c r="AM578">
        <v>2.5</v>
      </c>
      <c r="AN578">
        <v>1.5492936184672501</v>
      </c>
      <c r="AO578">
        <v>243</v>
      </c>
      <c r="AP578">
        <v>0</v>
      </c>
      <c r="AQ578">
        <v>4.1900000000000004</v>
      </c>
      <c r="AR578">
        <v>4.9197101327781896</v>
      </c>
      <c r="AS578">
        <v>-63623.14</v>
      </c>
      <c r="AT578">
        <v>0.54239652402245897</v>
      </c>
      <c r="AU578">
        <v>28802177.350000001</v>
      </c>
    </row>
    <row r="579" spans="1:47" ht="15" x14ac:dyDescent="0.25">
      <c r="A579" t="s">
        <v>1516</v>
      </c>
      <c r="B579" t="s">
        <v>431</v>
      </c>
      <c r="C579" t="s">
        <v>307</v>
      </c>
      <c r="D579" t="s">
        <v>963</v>
      </c>
      <c r="E579">
        <v>94.929000000000002</v>
      </c>
      <c r="F579">
        <v>0.52</v>
      </c>
      <c r="G579" s="129">
        <v>1129755</v>
      </c>
      <c r="H579">
        <v>0.65450052700804096</v>
      </c>
      <c r="I579">
        <v>1083646</v>
      </c>
      <c r="J579">
        <v>0</v>
      </c>
      <c r="K579">
        <v>0.66294325414969801</v>
      </c>
      <c r="L579" s="130">
        <v>161801.23499999999</v>
      </c>
      <c r="M579" s="129">
        <v>43208.5</v>
      </c>
      <c r="N579">
        <v>64</v>
      </c>
      <c r="O579">
        <v>15.575569</v>
      </c>
      <c r="P579">
        <v>0</v>
      </c>
      <c r="Q579">
        <v>210.34545</v>
      </c>
      <c r="R579">
        <v>12824.3</v>
      </c>
      <c r="S579">
        <v>1167.2967659999999</v>
      </c>
      <c r="T579">
        <v>1326.2349868317301</v>
      </c>
      <c r="U579">
        <v>0.218192943233084</v>
      </c>
      <c r="V579">
        <v>9.8313512332646999E-2</v>
      </c>
      <c r="W579">
        <v>8.5668017690712899E-4</v>
      </c>
      <c r="X579">
        <v>11287.4</v>
      </c>
      <c r="Y579">
        <v>80.540000000000006</v>
      </c>
      <c r="Z579">
        <v>63516.603923516297</v>
      </c>
      <c r="AA579">
        <v>15.189473684210499</v>
      </c>
      <c r="AB579">
        <v>14.493379264961501</v>
      </c>
      <c r="AC579">
        <v>12</v>
      </c>
      <c r="AD579">
        <v>97.274730500000004</v>
      </c>
      <c r="AE579">
        <v>0.2152</v>
      </c>
      <c r="AF579">
        <v>0.111423971083323</v>
      </c>
      <c r="AG579">
        <v>0.16282796110428299</v>
      </c>
      <c r="AH579">
        <v>0.30308747983853401</v>
      </c>
      <c r="AI579">
        <v>150.873372675822</v>
      </c>
      <c r="AJ579">
        <v>8.2346861124044697</v>
      </c>
      <c r="AK579">
        <v>0.77020884200006801</v>
      </c>
      <c r="AL579">
        <v>0.15092002907207799</v>
      </c>
      <c r="AM579">
        <v>1.5</v>
      </c>
      <c r="AN579">
        <v>1.02804532445728</v>
      </c>
      <c r="AO579">
        <v>90</v>
      </c>
      <c r="AP579">
        <v>0</v>
      </c>
      <c r="AQ579">
        <v>6.9</v>
      </c>
      <c r="AR579">
        <v>4.74734718725683</v>
      </c>
      <c r="AS579">
        <v>64398.989999999903</v>
      </c>
      <c r="AT579">
        <v>0.42889693056855399</v>
      </c>
      <c r="AU579">
        <v>14969715.75</v>
      </c>
    </row>
    <row r="580" spans="1:47" ht="15" x14ac:dyDescent="0.25">
      <c r="A580" t="s">
        <v>1517</v>
      </c>
      <c r="B580" t="s">
        <v>633</v>
      </c>
      <c r="C580" t="s">
        <v>334</v>
      </c>
      <c r="D580" t="s">
        <v>975</v>
      </c>
      <c r="E580">
        <v>83.384</v>
      </c>
      <c r="F580">
        <v>3.43</v>
      </c>
      <c r="G580" s="129">
        <v>1908273</v>
      </c>
      <c r="H580">
        <v>0.30163112045541102</v>
      </c>
      <c r="I580">
        <v>1431627</v>
      </c>
      <c r="J580">
        <v>6.7614459411332699E-3</v>
      </c>
      <c r="K580">
        <v>0.60040430899270902</v>
      </c>
      <c r="L580" s="130">
        <v>259400.46410000001</v>
      </c>
      <c r="M580" s="129">
        <v>38752</v>
      </c>
      <c r="N580">
        <v>82</v>
      </c>
      <c r="O580">
        <v>51.829405000000001</v>
      </c>
      <c r="P580">
        <v>2</v>
      </c>
      <c r="Q580">
        <v>32.198137000000003</v>
      </c>
      <c r="R580">
        <v>10495.1</v>
      </c>
      <c r="S580">
        <v>1531.5790440000001</v>
      </c>
      <c r="T580">
        <v>1878.0426684781701</v>
      </c>
      <c r="U580">
        <v>0.44467595431529</v>
      </c>
      <c r="V580">
        <v>0.14234046088188701</v>
      </c>
      <c r="W580">
        <v>8.7929291359512707E-3</v>
      </c>
      <c r="X580">
        <v>8558.9</v>
      </c>
      <c r="Y580">
        <v>86.58</v>
      </c>
      <c r="Z580">
        <v>58729.0482790483</v>
      </c>
      <c r="AA580">
        <v>15.9021739130435</v>
      </c>
      <c r="AB580">
        <v>17.6897556479556</v>
      </c>
      <c r="AC580">
        <v>9.5</v>
      </c>
      <c r="AD580">
        <v>161.21884673684201</v>
      </c>
      <c r="AE580">
        <v>0.3417</v>
      </c>
      <c r="AF580">
        <v>9.6108640164739106E-2</v>
      </c>
      <c r="AG580">
        <v>0.22924411727886601</v>
      </c>
      <c r="AH580">
        <v>0.32693159775861502</v>
      </c>
      <c r="AI580">
        <v>166.46218881015201</v>
      </c>
      <c r="AJ580">
        <v>7.5910997450480497</v>
      </c>
      <c r="AK580">
        <v>1.83358282016082</v>
      </c>
      <c r="AL580">
        <v>3.59046754265542</v>
      </c>
      <c r="AM580">
        <v>0</v>
      </c>
      <c r="AN580">
        <v>1.3642585095450199</v>
      </c>
      <c r="AO580">
        <v>81</v>
      </c>
      <c r="AP580">
        <v>2.20820189274448E-2</v>
      </c>
      <c r="AQ580">
        <v>11.49</v>
      </c>
      <c r="AR580">
        <v>3.22763273242114</v>
      </c>
      <c r="AS580">
        <v>192990.21</v>
      </c>
      <c r="AT580">
        <v>0.52045414814820801</v>
      </c>
      <c r="AU580">
        <v>16074027.810000001</v>
      </c>
    </row>
    <row r="581" spans="1:47" ht="15" x14ac:dyDescent="0.25">
      <c r="A581" t="s">
        <v>1518</v>
      </c>
      <c r="B581" t="s">
        <v>419</v>
      </c>
      <c r="C581" t="s">
        <v>359</v>
      </c>
      <c r="D581" t="s">
        <v>965</v>
      </c>
      <c r="E581">
        <v>81.251999999999995</v>
      </c>
      <c r="F581">
        <v>-8.0299999999999994</v>
      </c>
      <c r="G581" s="129">
        <v>-1408952</v>
      </c>
      <c r="H581">
        <v>0.55772320994484104</v>
      </c>
      <c r="I581">
        <v>-2530709</v>
      </c>
      <c r="J581">
        <v>0</v>
      </c>
      <c r="K581">
        <v>0.68917509900199103</v>
      </c>
      <c r="L581" s="130">
        <v>109663.3009</v>
      </c>
      <c r="M581" s="129">
        <v>37930.5</v>
      </c>
      <c r="N581">
        <v>90</v>
      </c>
      <c r="O581">
        <v>53.648015999999998</v>
      </c>
      <c r="P581">
        <v>6.931826</v>
      </c>
      <c r="Q581">
        <v>-47.099331999999997</v>
      </c>
      <c r="R581">
        <v>12499.1</v>
      </c>
      <c r="S581">
        <v>2697.482023</v>
      </c>
      <c r="T581">
        <v>3319.4816815824902</v>
      </c>
      <c r="U581">
        <v>0.51083412984806398</v>
      </c>
      <c r="V581">
        <v>0.159444822368701</v>
      </c>
      <c r="W581">
        <v>0</v>
      </c>
      <c r="X581">
        <v>10157.1</v>
      </c>
      <c r="Y581">
        <v>178.48</v>
      </c>
      <c r="Z581">
        <v>67422.503473778605</v>
      </c>
      <c r="AA581">
        <v>14.5891891891892</v>
      </c>
      <c r="AB581">
        <v>15.113637511205701</v>
      </c>
      <c r="AC581">
        <v>20</v>
      </c>
      <c r="AD581">
        <v>134.87410115</v>
      </c>
      <c r="AE581">
        <v>0.40500000000000003</v>
      </c>
      <c r="AF581">
        <v>0.118709304512763</v>
      </c>
      <c r="AG581">
        <v>0.17871648693737499</v>
      </c>
      <c r="AH581">
        <v>0.30404080456858301</v>
      </c>
      <c r="AI581">
        <v>177.47365725447099</v>
      </c>
      <c r="AJ581">
        <v>7.3006999740982401</v>
      </c>
      <c r="AK581">
        <v>1.7571839567858401</v>
      </c>
      <c r="AL581">
        <v>4.5620191673002903</v>
      </c>
      <c r="AM581">
        <v>0</v>
      </c>
      <c r="AN581">
        <v>1.2304767459275601</v>
      </c>
      <c r="AO581">
        <v>139</v>
      </c>
      <c r="AP581">
        <v>3.51370344342937E-3</v>
      </c>
      <c r="AQ581">
        <v>9.99</v>
      </c>
      <c r="AR581">
        <v>3.48652482840046</v>
      </c>
      <c r="AS581">
        <v>119749.27</v>
      </c>
      <c r="AT581">
        <v>0.49384326641472998</v>
      </c>
      <c r="AU581">
        <v>33716156.210000001</v>
      </c>
    </row>
    <row r="582" spans="1:47" ht="15" x14ac:dyDescent="0.25">
      <c r="A582" t="s">
        <v>1519</v>
      </c>
      <c r="B582" t="s">
        <v>650</v>
      </c>
      <c r="C582" t="s">
        <v>647</v>
      </c>
      <c r="D582" t="s">
        <v>970</v>
      </c>
      <c r="E582">
        <v>72.180000000000007</v>
      </c>
      <c r="F582">
        <v>6.45</v>
      </c>
      <c r="G582" s="129">
        <v>538621</v>
      </c>
      <c r="H582">
        <v>0.58200451433634504</v>
      </c>
      <c r="I582">
        <v>395978</v>
      </c>
      <c r="J582">
        <v>3.1484838300456599E-3</v>
      </c>
      <c r="K582">
        <v>0.73964232694660303</v>
      </c>
      <c r="L582" s="130">
        <v>97469.640700000004</v>
      </c>
      <c r="M582" s="129">
        <v>27456</v>
      </c>
      <c r="N582">
        <v>8</v>
      </c>
      <c r="O582">
        <v>10.292248000000001</v>
      </c>
      <c r="P582">
        <v>4</v>
      </c>
      <c r="Q582">
        <v>1.5609280000000001</v>
      </c>
      <c r="R582">
        <v>21203.3</v>
      </c>
      <c r="S582">
        <v>679.338075</v>
      </c>
      <c r="T582">
        <v>957.41995708366403</v>
      </c>
      <c r="U582">
        <v>0.999194003663051</v>
      </c>
      <c r="V582">
        <v>0.16732949643666001</v>
      </c>
      <c r="W582">
        <v>0</v>
      </c>
      <c r="X582">
        <v>15044.8</v>
      </c>
      <c r="Y582">
        <v>36</v>
      </c>
      <c r="Z582">
        <v>65582.5</v>
      </c>
      <c r="AA582">
        <v>11.5277777777778</v>
      </c>
      <c r="AB582">
        <v>18.870502083333299</v>
      </c>
      <c r="AC582">
        <v>7</v>
      </c>
      <c r="AD582">
        <v>97.048296428571405</v>
      </c>
      <c r="AE582">
        <v>0.2024</v>
      </c>
      <c r="AF582">
        <v>0.103859183499405</v>
      </c>
      <c r="AG582">
        <v>0.22736014320071599</v>
      </c>
      <c r="AH582">
        <v>0.33341333837171599</v>
      </c>
      <c r="AI582">
        <v>251.949664384703</v>
      </c>
      <c r="AJ582">
        <v>7.4571171250124104</v>
      </c>
      <c r="AK582">
        <v>1.83337890499477</v>
      </c>
      <c r="AL582">
        <v>3.54074281808143</v>
      </c>
      <c r="AM582">
        <v>0</v>
      </c>
      <c r="AN582">
        <v>1.0789766882138101</v>
      </c>
      <c r="AO582">
        <v>118</v>
      </c>
      <c r="AP582">
        <v>7.9365079365079395E-3</v>
      </c>
      <c r="AQ582">
        <v>3.16</v>
      </c>
      <c r="AR582">
        <v>5.07117337234821</v>
      </c>
      <c r="AS582">
        <v>-187771.69</v>
      </c>
      <c r="AT582">
        <v>0.62937081151465801</v>
      </c>
      <c r="AU582">
        <v>14404190.449999999</v>
      </c>
    </row>
    <row r="583" spans="1:47" ht="15" x14ac:dyDescent="0.25">
      <c r="A583" t="s">
        <v>1520</v>
      </c>
      <c r="B583" t="s">
        <v>541</v>
      </c>
      <c r="C583" t="s">
        <v>116</v>
      </c>
      <c r="D583" t="s">
        <v>963</v>
      </c>
      <c r="E583">
        <v>82.343000000000004</v>
      </c>
      <c r="F583">
        <v>-1.65</v>
      </c>
      <c r="G583" s="129">
        <v>728230</v>
      </c>
      <c r="H583">
        <v>0.28595840258015198</v>
      </c>
      <c r="I583">
        <v>428230</v>
      </c>
      <c r="J583">
        <v>5.1197242980855102E-3</v>
      </c>
      <c r="K583">
        <v>0.67357494145894903</v>
      </c>
      <c r="L583" s="130">
        <v>172883.36489999999</v>
      </c>
      <c r="M583" s="129">
        <v>38550</v>
      </c>
      <c r="N583">
        <v>48</v>
      </c>
      <c r="O583">
        <v>24.744817999999999</v>
      </c>
      <c r="P583">
        <v>1.23</v>
      </c>
      <c r="Q583">
        <v>-13.192503</v>
      </c>
      <c r="R583">
        <v>14136.9</v>
      </c>
      <c r="S583">
        <v>994.08546799999999</v>
      </c>
      <c r="T583">
        <v>1218.4821041784101</v>
      </c>
      <c r="U583">
        <v>0.51008487330588403</v>
      </c>
      <c r="V583">
        <v>0.180739908975312</v>
      </c>
      <c r="W583">
        <v>0</v>
      </c>
      <c r="X583">
        <v>11533.4</v>
      </c>
      <c r="Y583">
        <v>59.47</v>
      </c>
      <c r="Z583">
        <v>67052.407768622797</v>
      </c>
      <c r="AA583">
        <v>18.5846153846154</v>
      </c>
      <c r="AB583">
        <v>16.715746897595398</v>
      </c>
      <c r="AC583">
        <v>7</v>
      </c>
      <c r="AD583">
        <v>142.012209714286</v>
      </c>
      <c r="AE583">
        <v>0.29110000000000003</v>
      </c>
      <c r="AF583">
        <v>0.101497735492747</v>
      </c>
      <c r="AG583">
        <v>0.19597359207071799</v>
      </c>
      <c r="AH583">
        <v>0.29942084711912298</v>
      </c>
      <c r="AI583">
        <v>240.72779223043599</v>
      </c>
      <c r="AJ583">
        <v>6.1070043125062696</v>
      </c>
      <c r="AK583">
        <v>0.891091707618761</v>
      </c>
      <c r="AL583">
        <v>2.6002056380169201</v>
      </c>
      <c r="AM583">
        <v>0.5</v>
      </c>
      <c r="AN583">
        <v>1.8951804000530501</v>
      </c>
      <c r="AO583">
        <v>91</v>
      </c>
      <c r="AP583">
        <v>3.2448377581120902E-2</v>
      </c>
      <c r="AQ583">
        <v>7.22</v>
      </c>
      <c r="AR583">
        <v>3.8326653297939899</v>
      </c>
      <c r="AS583">
        <v>35468.639999999999</v>
      </c>
      <c r="AT583">
        <v>0.467481601558496</v>
      </c>
      <c r="AU583">
        <v>14053273.359999999</v>
      </c>
    </row>
    <row r="584" spans="1:47" ht="15" x14ac:dyDescent="0.25">
      <c r="A584" t="s">
        <v>1520</v>
      </c>
      <c r="B584" t="s">
        <v>593</v>
      </c>
      <c r="C584" t="s">
        <v>135</v>
      </c>
      <c r="D584" t="s">
        <v>963</v>
      </c>
      <c r="E584">
        <v>96.241</v>
      </c>
      <c r="F584">
        <v>0.95</v>
      </c>
      <c r="G584" s="129">
        <v>33486</v>
      </c>
      <c r="H584">
        <v>0.41273327547015598</v>
      </c>
      <c r="I584">
        <v>44410</v>
      </c>
      <c r="J584">
        <v>0</v>
      </c>
      <c r="K584">
        <v>0.80664249987532499</v>
      </c>
      <c r="L584" s="130">
        <v>261471.9852</v>
      </c>
      <c r="M584" s="129">
        <v>42399.5</v>
      </c>
      <c r="N584">
        <v>14</v>
      </c>
      <c r="O584">
        <v>5.4268919999999996</v>
      </c>
      <c r="P584">
        <v>0</v>
      </c>
      <c r="Q584">
        <v>139.50878399999999</v>
      </c>
      <c r="R584">
        <v>15085.2</v>
      </c>
      <c r="S584">
        <v>561.22923400000002</v>
      </c>
      <c r="T584">
        <v>642.21978651752795</v>
      </c>
      <c r="U584">
        <v>0.22460458822071999</v>
      </c>
      <c r="V584">
        <v>0.15601735030075101</v>
      </c>
      <c r="W584">
        <v>1.78180311968567E-3</v>
      </c>
      <c r="X584">
        <v>13182.8</v>
      </c>
      <c r="Y584">
        <v>51.01</v>
      </c>
      <c r="Z584">
        <v>61005.307782787699</v>
      </c>
      <c r="AA584">
        <v>16.6727272727273</v>
      </c>
      <c r="AB584">
        <v>11.002337463242499</v>
      </c>
      <c r="AC584">
        <v>6.2</v>
      </c>
      <c r="AD584">
        <v>90.520844193548399</v>
      </c>
      <c r="AE584">
        <v>0.2278</v>
      </c>
      <c r="AF584">
        <v>0.110740241088309</v>
      </c>
      <c r="AG584">
        <v>0.14775961666501899</v>
      </c>
      <c r="AH584">
        <v>0.26008098704643701</v>
      </c>
      <c r="AI584">
        <v>212.96823607731</v>
      </c>
      <c r="AJ584">
        <v>6.0486691375790604</v>
      </c>
      <c r="AK584">
        <v>1.3926827248084099</v>
      </c>
      <c r="AL584">
        <v>3.1314671530403899</v>
      </c>
      <c r="AM584">
        <v>3</v>
      </c>
      <c r="AN584">
        <v>1.19401202277193</v>
      </c>
      <c r="AO584">
        <v>49</v>
      </c>
      <c r="AP584">
        <v>2.2435897435897401E-2</v>
      </c>
      <c r="AQ584">
        <v>6.12</v>
      </c>
      <c r="AR584">
        <v>6.8752612055047297</v>
      </c>
      <c r="AS584">
        <v>-39153.919999999998</v>
      </c>
      <c r="AT584">
        <v>0.41286358064361101</v>
      </c>
      <c r="AU584">
        <v>8466242.1699999999</v>
      </c>
    </row>
    <row r="585" spans="1:47" ht="15" x14ac:dyDescent="0.25">
      <c r="A585" t="s">
        <v>1521</v>
      </c>
      <c r="B585" t="s">
        <v>319</v>
      </c>
      <c r="C585" t="s">
        <v>121</v>
      </c>
      <c r="D585" t="s">
        <v>975</v>
      </c>
      <c r="E585">
        <v>86.13</v>
      </c>
      <c r="F585">
        <v>5.27</v>
      </c>
      <c r="G585" s="129">
        <v>19752393</v>
      </c>
      <c r="H585">
        <v>0.73460248338205503</v>
      </c>
      <c r="I585">
        <v>19720800</v>
      </c>
      <c r="J585">
        <v>0</v>
      </c>
      <c r="K585">
        <v>0.74007548987750205</v>
      </c>
      <c r="L585" s="130">
        <v>210765.2934</v>
      </c>
      <c r="M585" s="129">
        <v>49604</v>
      </c>
      <c r="N585">
        <v>399</v>
      </c>
      <c r="O585">
        <v>679.54422399999999</v>
      </c>
      <c r="P585">
        <v>17.649999999999999</v>
      </c>
      <c r="Q585">
        <v>-166.563647</v>
      </c>
      <c r="R585">
        <v>15250.4</v>
      </c>
      <c r="S585">
        <v>14230.968263999999</v>
      </c>
      <c r="T585">
        <v>18201.495491367401</v>
      </c>
      <c r="U585">
        <v>0.37759570257727598</v>
      </c>
      <c r="V585">
        <v>0.15873512484139701</v>
      </c>
      <c r="W585">
        <v>0.105140626852852</v>
      </c>
      <c r="X585">
        <v>11923.7</v>
      </c>
      <c r="Y585">
        <v>908.08</v>
      </c>
      <c r="Z585">
        <v>80998.679477579106</v>
      </c>
      <c r="AA585">
        <v>12.985611510791401</v>
      </c>
      <c r="AB585">
        <v>15.6714917892697</v>
      </c>
      <c r="AC585">
        <v>102.5</v>
      </c>
      <c r="AD585">
        <v>138.838714770732</v>
      </c>
      <c r="AE585">
        <v>0.39229999999999998</v>
      </c>
      <c r="AF585">
        <v>0.124283053132567</v>
      </c>
      <c r="AG585">
        <v>0.12354382755127701</v>
      </c>
      <c r="AH585">
        <v>0.25033571499567697</v>
      </c>
      <c r="AI585">
        <v>153.85748596874299</v>
      </c>
      <c r="AJ585">
        <v>6.7921812471198297</v>
      </c>
      <c r="AK585">
        <v>1.42141072032906</v>
      </c>
      <c r="AL585">
        <v>4.0105360392886</v>
      </c>
      <c r="AM585">
        <v>3.95</v>
      </c>
      <c r="AN585">
        <v>0.90412953906590499</v>
      </c>
      <c r="AO585">
        <v>37</v>
      </c>
      <c r="AP585">
        <v>6.6754791804362196E-2</v>
      </c>
      <c r="AQ585">
        <v>186.65</v>
      </c>
      <c r="AR585">
        <v>3.7193659878921301</v>
      </c>
      <c r="AS585">
        <v>929171.79</v>
      </c>
      <c r="AT585">
        <v>0.46058199668386102</v>
      </c>
      <c r="AU585">
        <v>217028358.12</v>
      </c>
    </row>
    <row r="586" spans="1:47" ht="15" x14ac:dyDescent="0.25">
      <c r="A586" t="s">
        <v>1522</v>
      </c>
      <c r="B586" t="s">
        <v>645</v>
      </c>
      <c r="C586" t="s">
        <v>146</v>
      </c>
      <c r="D586" t="s">
        <v>965</v>
      </c>
      <c r="E586">
        <v>81.524000000000001</v>
      </c>
      <c r="F586">
        <v>-5.09</v>
      </c>
      <c r="G586" s="129">
        <v>660287</v>
      </c>
      <c r="H586">
        <v>0.97456777023596197</v>
      </c>
      <c r="I586">
        <v>660287</v>
      </c>
      <c r="J586">
        <v>2.3554025303929301E-2</v>
      </c>
      <c r="K586">
        <v>0.784776346061964</v>
      </c>
      <c r="L586" s="130">
        <v>275703.10389999999</v>
      </c>
      <c r="M586" s="129">
        <v>45760</v>
      </c>
      <c r="N586">
        <v>69</v>
      </c>
      <c r="O586">
        <v>31.156489000000001</v>
      </c>
      <c r="P586">
        <v>0</v>
      </c>
      <c r="Q586">
        <v>61.872385999999999</v>
      </c>
      <c r="R586">
        <v>29237.1</v>
      </c>
      <c r="S586">
        <v>1345.3790959999999</v>
      </c>
      <c r="T586">
        <v>1722.9383311303</v>
      </c>
      <c r="U586">
        <v>0.40957633550149902</v>
      </c>
      <c r="V586">
        <v>0.195306633484366</v>
      </c>
      <c r="W586">
        <v>1.1482785815485901E-3</v>
      </c>
      <c r="X586">
        <v>22830.2</v>
      </c>
      <c r="Y586">
        <v>65.75</v>
      </c>
      <c r="Z586">
        <v>68357.885931558907</v>
      </c>
      <c r="AA586">
        <v>11.7272727272727</v>
      </c>
      <c r="AB586">
        <v>20.462039482889701</v>
      </c>
      <c r="AC586">
        <v>7</v>
      </c>
      <c r="AD586">
        <v>192.19701371428599</v>
      </c>
      <c r="AE586">
        <v>0.41760000000000003</v>
      </c>
      <c r="AF586">
        <v>0.107022054537719</v>
      </c>
      <c r="AG586">
        <v>0.19177658752947799</v>
      </c>
      <c r="AH586">
        <v>0.30448149988811102</v>
      </c>
      <c r="AI586">
        <v>166.81989534940701</v>
      </c>
      <c r="AJ586">
        <v>9.5629002031759605</v>
      </c>
      <c r="AK586">
        <v>1.7394863569124399</v>
      </c>
      <c r="AL586">
        <v>4.1199873906146998</v>
      </c>
      <c r="AM586">
        <v>4.25</v>
      </c>
      <c r="AN586">
        <v>1.9751514663657099</v>
      </c>
      <c r="AO586">
        <v>200</v>
      </c>
      <c r="AP586">
        <v>1.4084507042253501E-2</v>
      </c>
      <c r="AQ586">
        <v>4.88</v>
      </c>
      <c r="AR586">
        <v>3.87909124544966</v>
      </c>
      <c r="AS586">
        <v>3657.91999999993</v>
      </c>
      <c r="AT586">
        <v>0.458561375543246</v>
      </c>
      <c r="AU586">
        <v>39335016.850000001</v>
      </c>
    </row>
    <row r="587" spans="1:47" ht="15" x14ac:dyDescent="0.25">
      <c r="A587" t="s">
        <v>1523</v>
      </c>
      <c r="B587" t="s">
        <v>321</v>
      </c>
      <c r="C587" t="s">
        <v>108</v>
      </c>
      <c r="D587" t="s">
        <v>975</v>
      </c>
      <c r="E587">
        <v>98.311999999999998</v>
      </c>
      <c r="F587">
        <v>3.45</v>
      </c>
      <c r="G587" s="129">
        <v>11779</v>
      </c>
      <c r="H587">
        <v>0.54315186567680596</v>
      </c>
      <c r="I587">
        <v>210006</v>
      </c>
      <c r="J587">
        <v>0</v>
      </c>
      <c r="K587">
        <v>0.82345722316479497</v>
      </c>
      <c r="L587" s="130">
        <v>538754.04350000003</v>
      </c>
      <c r="M587" s="129">
        <v>56464.5</v>
      </c>
      <c r="N587">
        <v>48</v>
      </c>
      <c r="O587">
        <v>58.962954000000003</v>
      </c>
      <c r="P587">
        <v>5.81</v>
      </c>
      <c r="Q587">
        <v>-8.3779070000000004</v>
      </c>
      <c r="R587">
        <v>17619.099999999999</v>
      </c>
      <c r="S587">
        <v>3251.3459630000002</v>
      </c>
      <c r="T587">
        <v>4035.0327773505101</v>
      </c>
      <c r="U587">
        <v>0.156453526259211</v>
      </c>
      <c r="V587">
        <v>0.12636391533705299</v>
      </c>
      <c r="W587">
        <v>5.4847064886155303E-2</v>
      </c>
      <c r="X587">
        <v>14197.1</v>
      </c>
      <c r="Y587">
        <v>233.89</v>
      </c>
      <c r="Z587">
        <v>91173.699773397806</v>
      </c>
      <c r="AA587">
        <v>18.51171875</v>
      </c>
      <c r="AB587">
        <v>13.901175608191901</v>
      </c>
      <c r="AC587">
        <v>23</v>
      </c>
      <c r="AD587">
        <v>141.362867956522</v>
      </c>
      <c r="AE587">
        <v>0.44290000000000002</v>
      </c>
      <c r="AF587">
        <v>0.116960416621688</v>
      </c>
      <c r="AG587">
        <v>0.15663543811588099</v>
      </c>
      <c r="AH587">
        <v>0.27700050822001099</v>
      </c>
      <c r="AI587">
        <v>180.56983374918701</v>
      </c>
      <c r="AJ587">
        <v>9.2224898355462095</v>
      </c>
      <c r="AK587">
        <v>1.7286651223396601</v>
      </c>
      <c r="AL587">
        <v>5.6573840860508096</v>
      </c>
      <c r="AM587">
        <v>0.8</v>
      </c>
      <c r="AN587">
        <v>0.86232411639516604</v>
      </c>
      <c r="AO587">
        <v>16</v>
      </c>
      <c r="AP587">
        <v>0.113911290322581</v>
      </c>
      <c r="AQ587">
        <v>115.06</v>
      </c>
      <c r="AR587">
        <v>5.2485749635509498</v>
      </c>
      <c r="AS587">
        <v>175138.12</v>
      </c>
      <c r="AT587">
        <v>0.42191073893349901</v>
      </c>
      <c r="AU587">
        <v>57285933.060000002</v>
      </c>
    </row>
    <row r="588" spans="1:47" ht="15" x14ac:dyDescent="0.25">
      <c r="A588" t="s">
        <v>1524</v>
      </c>
      <c r="B588" t="s">
        <v>694</v>
      </c>
      <c r="C588" t="s">
        <v>249</v>
      </c>
      <c r="D588" t="s">
        <v>970</v>
      </c>
      <c r="E588">
        <v>91.266000000000005</v>
      </c>
      <c r="F588">
        <v>12.77</v>
      </c>
      <c r="G588" s="129">
        <v>-69454</v>
      </c>
      <c r="H588">
        <v>0.20601256986702099</v>
      </c>
      <c r="I588">
        <v>-118825</v>
      </c>
      <c r="J588">
        <v>0</v>
      </c>
      <c r="K588">
        <v>0.80996282021213595</v>
      </c>
      <c r="L588" s="130">
        <v>143998.08230000001</v>
      </c>
      <c r="M588" s="129">
        <v>38796</v>
      </c>
      <c r="N588">
        <v>17</v>
      </c>
      <c r="O588">
        <v>24.021004000000001</v>
      </c>
      <c r="P588">
        <v>0</v>
      </c>
      <c r="Q588">
        <v>206.49695399999999</v>
      </c>
      <c r="R588">
        <v>10146.6</v>
      </c>
      <c r="S588">
        <v>1543.2576039999999</v>
      </c>
      <c r="T588">
        <v>1816.90979490724</v>
      </c>
      <c r="U588">
        <v>0.345107739381662</v>
      </c>
      <c r="V588">
        <v>0.106546169332855</v>
      </c>
      <c r="W588">
        <v>4.0457613711521404E-3</v>
      </c>
      <c r="X588">
        <v>8618.4</v>
      </c>
      <c r="Y588">
        <v>87.32</v>
      </c>
      <c r="Z588">
        <v>58370.722743930397</v>
      </c>
      <c r="AA588">
        <v>16.011111111111099</v>
      </c>
      <c r="AB588">
        <v>17.6735868529546</v>
      </c>
      <c r="AC588">
        <v>7.2</v>
      </c>
      <c r="AD588">
        <v>214.34133388888901</v>
      </c>
      <c r="AE588">
        <v>0.39229999999999998</v>
      </c>
      <c r="AF588">
        <v>0.111430325414374</v>
      </c>
      <c r="AG588">
        <v>0.15395140404263699</v>
      </c>
      <c r="AH588">
        <v>0.269044410465059</v>
      </c>
      <c r="AI588">
        <v>139.070754904247</v>
      </c>
      <c r="AJ588">
        <v>7.2163781904930504</v>
      </c>
      <c r="AK588">
        <v>1.1967438100474299</v>
      </c>
      <c r="AL588">
        <v>4.7298083607458699</v>
      </c>
      <c r="AM588">
        <v>3</v>
      </c>
      <c r="AN588">
        <v>1.1022735935383801</v>
      </c>
      <c r="AO588">
        <v>16</v>
      </c>
      <c r="AP588">
        <v>4.6728971962616802E-3</v>
      </c>
      <c r="AQ588">
        <v>38.880000000000003</v>
      </c>
      <c r="AR588">
        <v>4.5612982800447002</v>
      </c>
      <c r="AS588">
        <v>84185.650000000096</v>
      </c>
      <c r="AT588">
        <v>0.24325527674870001</v>
      </c>
      <c r="AU588">
        <v>15658880.85</v>
      </c>
    </row>
    <row r="589" spans="1:47" ht="15" x14ac:dyDescent="0.25">
      <c r="A589" t="s">
        <v>1525</v>
      </c>
      <c r="B589" t="s">
        <v>322</v>
      </c>
      <c r="C589" t="s">
        <v>121</v>
      </c>
      <c r="D589" t="s">
        <v>970</v>
      </c>
      <c r="E589">
        <v>65.372</v>
      </c>
      <c r="F589">
        <v>12.28</v>
      </c>
      <c r="G589" s="129">
        <v>7391348</v>
      </c>
      <c r="H589">
        <v>0.55790054708407699</v>
      </c>
      <c r="I589">
        <v>8441307</v>
      </c>
      <c r="J589">
        <v>0</v>
      </c>
      <c r="K589">
        <v>0.65394110130047201</v>
      </c>
      <c r="L589" s="130">
        <v>78927.284400000004</v>
      </c>
      <c r="M589" s="129">
        <v>29553</v>
      </c>
      <c r="N589">
        <v>18</v>
      </c>
      <c r="O589">
        <v>368.08081900000002</v>
      </c>
      <c r="P589">
        <v>162.06</v>
      </c>
      <c r="Q589">
        <v>-62.753700000000002</v>
      </c>
      <c r="R589">
        <v>14478.6</v>
      </c>
      <c r="S589">
        <v>3165.0839230000001</v>
      </c>
      <c r="T589">
        <v>4811.8499838611897</v>
      </c>
      <c r="U589">
        <v>0.99959595069773499</v>
      </c>
      <c r="V589">
        <v>0.17733781752316499</v>
      </c>
      <c r="W589">
        <v>0.18470018995766199</v>
      </c>
      <c r="X589">
        <v>9523.5</v>
      </c>
      <c r="Y589">
        <v>213.61</v>
      </c>
      <c r="Z589">
        <v>69649.418566546505</v>
      </c>
      <c r="AA589">
        <v>8.1515151515151505</v>
      </c>
      <c r="AB589">
        <v>14.8171149431206</v>
      </c>
      <c r="AC589">
        <v>32</v>
      </c>
      <c r="AD589">
        <v>98.908872593750004</v>
      </c>
      <c r="AE589">
        <v>0.50609999999999999</v>
      </c>
      <c r="AF589">
        <v>0.10939513207232</v>
      </c>
      <c r="AG589">
        <v>0.171334179634476</v>
      </c>
      <c r="AH589">
        <v>0.282182499038723</v>
      </c>
      <c r="AI589">
        <v>158.864034013799</v>
      </c>
      <c r="AJ589">
        <v>7.0158678686920499</v>
      </c>
      <c r="AK589">
        <v>1.3191199996817899</v>
      </c>
      <c r="AL589">
        <v>4.4386707516437403</v>
      </c>
      <c r="AM589">
        <v>2.5</v>
      </c>
      <c r="AN589">
        <v>0.63855279478569404</v>
      </c>
      <c r="AO589">
        <v>5</v>
      </c>
      <c r="AP589">
        <v>2.6737967914438499E-2</v>
      </c>
      <c r="AQ589">
        <v>157.19999999999999</v>
      </c>
      <c r="AR589">
        <v>3.0531572502956901</v>
      </c>
      <c r="AS589">
        <v>-134456.07999999999</v>
      </c>
      <c r="AT589">
        <v>0.715045108703671</v>
      </c>
      <c r="AU589">
        <v>45825861.810000002</v>
      </c>
    </row>
    <row r="590" spans="1:47" ht="15" x14ac:dyDescent="0.25">
      <c r="A590" t="s">
        <v>1526</v>
      </c>
      <c r="B590" t="s">
        <v>323</v>
      </c>
      <c r="C590" t="s">
        <v>268</v>
      </c>
      <c r="D590" t="s">
        <v>963</v>
      </c>
      <c r="E590">
        <v>79.756</v>
      </c>
      <c r="F590">
        <v>-0.71</v>
      </c>
      <c r="G590" s="129">
        <v>1136816</v>
      </c>
      <c r="H590">
        <v>0.249852353475321</v>
      </c>
      <c r="I590">
        <v>1243471</v>
      </c>
      <c r="J590">
        <v>0</v>
      </c>
      <c r="K590">
        <v>0.65821440030546496</v>
      </c>
      <c r="L590" s="130">
        <v>250679.5828</v>
      </c>
      <c r="M590" s="129">
        <v>40206</v>
      </c>
      <c r="N590">
        <v>35</v>
      </c>
      <c r="O590">
        <v>33.057274</v>
      </c>
      <c r="P590">
        <v>3</v>
      </c>
      <c r="Q590">
        <v>-9.6247030000000002</v>
      </c>
      <c r="R590">
        <v>16108.5</v>
      </c>
      <c r="S590">
        <v>1300.1140290000001</v>
      </c>
      <c r="T590">
        <v>1582.87399228753</v>
      </c>
      <c r="U590">
        <v>0.36180350146810097</v>
      </c>
      <c r="V590">
        <v>0.15562921212043901</v>
      </c>
      <c r="W590">
        <v>1.38449386734523E-2</v>
      </c>
      <c r="X590">
        <v>13230.9</v>
      </c>
      <c r="Y590">
        <v>102.17</v>
      </c>
      <c r="Z590">
        <v>68943.057649016395</v>
      </c>
      <c r="AA590">
        <v>16.601851851851901</v>
      </c>
      <c r="AB590">
        <v>12.725007624547301</v>
      </c>
      <c r="AC590">
        <v>14.34</v>
      </c>
      <c r="AD590">
        <v>90.663460878661098</v>
      </c>
      <c r="AE590">
        <v>0.2278</v>
      </c>
      <c r="AF590">
        <v>0.110149785125515</v>
      </c>
      <c r="AG590">
        <v>0.15428419668482701</v>
      </c>
      <c r="AH590">
        <v>0.26736867188781699</v>
      </c>
      <c r="AI590">
        <v>218.88157011803199</v>
      </c>
      <c r="AJ590">
        <v>4.8910192886836699</v>
      </c>
      <c r="AK590">
        <v>0.96945858854205103</v>
      </c>
      <c r="AL590">
        <v>3.0981239831184499</v>
      </c>
      <c r="AM590">
        <v>0.5</v>
      </c>
      <c r="AN590">
        <v>0.62018231393068401</v>
      </c>
      <c r="AO590">
        <v>5</v>
      </c>
      <c r="AP590">
        <v>0.25436893203883498</v>
      </c>
      <c r="AQ590">
        <v>85.6</v>
      </c>
      <c r="AR590">
        <v>4.1063597686631699</v>
      </c>
      <c r="AS590">
        <v>-62444.58</v>
      </c>
      <c r="AT590">
        <v>0.32159144984932397</v>
      </c>
      <c r="AU590">
        <v>20942901.829999998</v>
      </c>
    </row>
    <row r="591" spans="1:47" ht="15" x14ac:dyDescent="0.25">
      <c r="A591" t="s">
        <v>1527</v>
      </c>
      <c r="B591" t="s">
        <v>324</v>
      </c>
      <c r="C591" t="s">
        <v>116</v>
      </c>
      <c r="D591" t="s">
        <v>975</v>
      </c>
      <c r="E591">
        <v>73.971000000000004</v>
      </c>
      <c r="F591">
        <v>2.19</v>
      </c>
      <c r="G591" s="129">
        <v>1358065</v>
      </c>
      <c r="H591">
        <v>0.25005196957731601</v>
      </c>
      <c r="I591">
        <v>798391</v>
      </c>
      <c r="J591">
        <v>0</v>
      </c>
      <c r="K591">
        <v>0.72420595223034501</v>
      </c>
      <c r="L591" s="130">
        <v>141986.37059999999</v>
      </c>
      <c r="M591" t="s">
        <v>943</v>
      </c>
      <c r="N591">
        <v>67</v>
      </c>
      <c r="O591">
        <v>66.318438999999998</v>
      </c>
      <c r="P591">
        <v>113.58</v>
      </c>
      <c r="Q591">
        <v>-119.29056199999999</v>
      </c>
      <c r="R591">
        <v>15431.5</v>
      </c>
      <c r="S591">
        <v>1238.4675580000001</v>
      </c>
      <c r="T591">
        <v>1574.40822784034</v>
      </c>
      <c r="U591">
        <v>0</v>
      </c>
      <c r="V591">
        <v>0</v>
      </c>
      <c r="W591">
        <v>0</v>
      </c>
      <c r="X591">
        <v>12138.8</v>
      </c>
      <c r="Y591">
        <v>96.43</v>
      </c>
      <c r="Z591">
        <v>66642.386186871299</v>
      </c>
      <c r="AA591">
        <v>17.660377358490599</v>
      </c>
      <c r="AB591">
        <v>12.843176998859301</v>
      </c>
      <c r="AC591">
        <v>13</v>
      </c>
      <c r="AD591">
        <v>95.2667352307692</v>
      </c>
      <c r="AE591">
        <v>0.25309999999999999</v>
      </c>
      <c r="AF591">
        <v>9.7554576187416697E-2</v>
      </c>
      <c r="AG591">
        <v>0.17701296400352401</v>
      </c>
      <c r="AH591">
        <v>0.27670645649615799</v>
      </c>
      <c r="AI591">
        <v>109.463505220054</v>
      </c>
      <c r="AJ591">
        <v>12.734121799553</v>
      </c>
      <c r="AK591">
        <v>3.3083568272514698</v>
      </c>
      <c r="AL591">
        <v>4.2964998856653898</v>
      </c>
      <c r="AM591">
        <v>0</v>
      </c>
      <c r="AN591">
        <v>1.3812555932900501</v>
      </c>
      <c r="AO591">
        <v>85</v>
      </c>
      <c r="AP591">
        <v>8.7689713322091106E-2</v>
      </c>
      <c r="AQ591">
        <v>6.64</v>
      </c>
      <c r="AR591">
        <v>3.2800448790627401</v>
      </c>
      <c r="AS591">
        <v>27429.930000000099</v>
      </c>
      <c r="AT591">
        <v>0.79845540137363102</v>
      </c>
      <c r="AU591">
        <v>19111367.77</v>
      </c>
    </row>
    <row r="592" spans="1:47" ht="15" x14ac:dyDescent="0.25">
      <c r="A592" t="s">
        <v>1528</v>
      </c>
      <c r="B592" t="s">
        <v>444</v>
      </c>
      <c r="C592" t="s">
        <v>374</v>
      </c>
      <c r="D592" t="s">
        <v>963</v>
      </c>
      <c r="E592">
        <v>90.207999999999998</v>
      </c>
      <c r="F592">
        <v>-1.74</v>
      </c>
      <c r="G592" s="129">
        <v>-1181450</v>
      </c>
      <c r="H592">
        <v>0.32857736723190101</v>
      </c>
      <c r="I592">
        <v>-621023</v>
      </c>
      <c r="J592">
        <v>2.1884672467824499E-2</v>
      </c>
      <c r="K592">
        <v>0.74595011261819899</v>
      </c>
      <c r="L592" s="130">
        <v>162762.55129999999</v>
      </c>
      <c r="M592" s="129">
        <v>39449.5</v>
      </c>
      <c r="N592">
        <v>46</v>
      </c>
      <c r="O592">
        <v>19.993735000000001</v>
      </c>
      <c r="P592">
        <v>8</v>
      </c>
      <c r="Q592">
        <v>106.986538</v>
      </c>
      <c r="R592">
        <v>12150.2</v>
      </c>
      <c r="S592">
        <v>946.29359599999998</v>
      </c>
      <c r="T592">
        <v>1102.7301279364899</v>
      </c>
      <c r="U592">
        <v>0.36180531861065202</v>
      </c>
      <c r="V592">
        <v>0.11893844201815799</v>
      </c>
      <c r="W592">
        <v>0</v>
      </c>
      <c r="X592">
        <v>10426.5</v>
      </c>
      <c r="Y592">
        <v>56.26</v>
      </c>
      <c r="Z592">
        <v>73331.2575542126</v>
      </c>
      <c r="AA592">
        <v>15.2923076923077</v>
      </c>
      <c r="AB592">
        <v>16.820007038748699</v>
      </c>
      <c r="AC592">
        <v>8.9700000000000006</v>
      </c>
      <c r="AD592">
        <v>105.495384169454</v>
      </c>
      <c r="AE592">
        <v>0.2024</v>
      </c>
      <c r="AF592">
        <v>0.118279178325322</v>
      </c>
      <c r="AG592">
        <v>0.140802335050593</v>
      </c>
      <c r="AH592">
        <v>0.26638767964909899</v>
      </c>
      <c r="AI592">
        <v>155.78780266838001</v>
      </c>
      <c r="AJ592">
        <v>9.4343101729061694</v>
      </c>
      <c r="AK592">
        <v>1.71635920255595</v>
      </c>
      <c r="AL592">
        <v>4.0922045705835703</v>
      </c>
      <c r="AM592">
        <v>0</v>
      </c>
      <c r="AN592">
        <v>1.44393088366665</v>
      </c>
      <c r="AO592">
        <v>42</v>
      </c>
      <c r="AP592">
        <v>1.46341463414634E-2</v>
      </c>
      <c r="AQ592">
        <v>14.62</v>
      </c>
      <c r="AR592" t="s">
        <v>943</v>
      </c>
      <c r="AS592">
        <v>5959.81</v>
      </c>
      <c r="AT592" t="s">
        <v>943</v>
      </c>
      <c r="AU592">
        <v>11497624.74</v>
      </c>
    </row>
    <row r="593" spans="1:47" ht="15" x14ac:dyDescent="0.25">
      <c r="A593" t="s">
        <v>1529</v>
      </c>
      <c r="B593" t="s">
        <v>325</v>
      </c>
      <c r="C593" t="s">
        <v>268</v>
      </c>
      <c r="D593" t="s">
        <v>963</v>
      </c>
      <c r="E593">
        <v>78.239000000000004</v>
      </c>
      <c r="F593">
        <v>-1.35</v>
      </c>
      <c r="G593" s="129">
        <v>7297397</v>
      </c>
      <c r="H593">
        <v>0.28472073540257298</v>
      </c>
      <c r="I593">
        <v>7311392</v>
      </c>
      <c r="J593">
        <v>1.4052176437277899E-2</v>
      </c>
      <c r="K593">
        <v>0.680979663078223</v>
      </c>
      <c r="L593" s="130">
        <v>273286.60550000001</v>
      </c>
      <c r="M593" s="129">
        <v>41214</v>
      </c>
      <c r="N593">
        <v>133</v>
      </c>
      <c r="O593">
        <v>122.755236</v>
      </c>
      <c r="P593">
        <v>2</v>
      </c>
      <c r="Q593">
        <v>-38.659227999999999</v>
      </c>
      <c r="R593">
        <v>14853.8</v>
      </c>
      <c r="S593">
        <v>6983.7768599999999</v>
      </c>
      <c r="T593">
        <v>9046.1273445729603</v>
      </c>
      <c r="U593">
        <v>0.39888005814664601</v>
      </c>
      <c r="V593">
        <v>0.18657710693236601</v>
      </c>
      <c r="W593">
        <v>1.3932437411810401E-2</v>
      </c>
      <c r="X593">
        <v>11467.4</v>
      </c>
      <c r="Y593">
        <v>444.61</v>
      </c>
      <c r="Z593">
        <v>77246.191898517805</v>
      </c>
      <c r="AA593">
        <v>17.008830022075099</v>
      </c>
      <c r="AB593">
        <v>15.707646836553399</v>
      </c>
      <c r="AC593">
        <v>48.3</v>
      </c>
      <c r="AD593">
        <v>144.591653416149</v>
      </c>
      <c r="AE593">
        <v>0.43020000000000003</v>
      </c>
      <c r="AF593">
        <v>0.13201771929595299</v>
      </c>
      <c r="AG593">
        <v>0.103609012720281</v>
      </c>
      <c r="AH593">
        <v>0.24355756181275401</v>
      </c>
      <c r="AI593">
        <v>172.42160282881699</v>
      </c>
      <c r="AJ593">
        <v>6.2947326006474302</v>
      </c>
      <c r="AK593">
        <v>1.3712952828292699</v>
      </c>
      <c r="AL593">
        <v>3.1613030642259998</v>
      </c>
      <c r="AM593">
        <v>1.3</v>
      </c>
      <c r="AN593">
        <v>0.79465355548719796</v>
      </c>
      <c r="AO593">
        <v>31</v>
      </c>
      <c r="AP593">
        <v>0.120361328125</v>
      </c>
      <c r="AQ593">
        <v>112.23</v>
      </c>
      <c r="AR593">
        <v>4.1127306823099499</v>
      </c>
      <c r="AS593">
        <v>348370.15</v>
      </c>
      <c r="AT593">
        <v>0.373312805606068</v>
      </c>
      <c r="AU593">
        <v>103735412.04000001</v>
      </c>
    </row>
    <row r="594" spans="1:47" ht="15" x14ac:dyDescent="0.25">
      <c r="A594" t="s">
        <v>1530</v>
      </c>
      <c r="B594" t="s">
        <v>326</v>
      </c>
      <c r="C594" t="s">
        <v>327</v>
      </c>
      <c r="D594" t="s">
        <v>965</v>
      </c>
      <c r="E594">
        <v>75.216999999999999</v>
      </c>
      <c r="F594">
        <v>-4.0599999999999996</v>
      </c>
      <c r="G594" s="129">
        <v>3381514</v>
      </c>
      <c r="H594">
        <v>0.697816118833817</v>
      </c>
      <c r="I594">
        <v>3225417</v>
      </c>
      <c r="J594">
        <v>5.0871101045477096E-3</v>
      </c>
      <c r="K594">
        <v>0.71929153429290005</v>
      </c>
      <c r="L594" s="130">
        <v>205889.31690000001</v>
      </c>
      <c r="M594" s="129">
        <v>37066</v>
      </c>
      <c r="N594">
        <v>192</v>
      </c>
      <c r="O594">
        <v>109.504396</v>
      </c>
      <c r="P594">
        <v>134.78</v>
      </c>
      <c r="Q594">
        <v>-181.16255000000001</v>
      </c>
      <c r="R594">
        <v>13766.2</v>
      </c>
      <c r="S594">
        <v>2185.2156100000002</v>
      </c>
      <c r="T594">
        <v>2714.94923858846</v>
      </c>
      <c r="U594">
        <v>0.50248235596303503</v>
      </c>
      <c r="V594">
        <v>0.158602351829255</v>
      </c>
      <c r="W594">
        <v>1.2260760392426399E-2</v>
      </c>
      <c r="X594">
        <v>11080.2</v>
      </c>
      <c r="Y594">
        <v>144.84</v>
      </c>
      <c r="Z594">
        <v>64181.488815244396</v>
      </c>
      <c r="AA594">
        <v>11.64</v>
      </c>
      <c r="AB594">
        <v>15.087100317591799</v>
      </c>
      <c r="AC594">
        <v>18.600000000000001</v>
      </c>
      <c r="AD594">
        <v>117.48471021505399</v>
      </c>
      <c r="AE594">
        <v>0.32900000000000001</v>
      </c>
      <c r="AF594">
        <v>0.105180844185205</v>
      </c>
      <c r="AG594">
        <v>0.17240321863750999</v>
      </c>
      <c r="AH594">
        <v>0.28158936970566201</v>
      </c>
      <c r="AI594">
        <v>197.18969516239201</v>
      </c>
      <c r="AJ594">
        <v>7.0455287745241399</v>
      </c>
      <c r="AK594">
        <v>0.99555601969821494</v>
      </c>
      <c r="AL594">
        <v>2.6019898027857802</v>
      </c>
      <c r="AM594">
        <v>0.2</v>
      </c>
      <c r="AN594">
        <v>1.6690130114639801</v>
      </c>
      <c r="AO594">
        <v>161</v>
      </c>
      <c r="AP594">
        <v>2.5146689019279099E-2</v>
      </c>
      <c r="AQ594">
        <v>7.16</v>
      </c>
      <c r="AR594">
        <v>4.4209830480822303</v>
      </c>
      <c r="AS594">
        <v>54529.809999999801</v>
      </c>
      <c r="AT594">
        <v>0.45506315558083998</v>
      </c>
      <c r="AU594">
        <v>30082205.440000001</v>
      </c>
    </row>
    <row r="595" spans="1:47" ht="15" x14ac:dyDescent="0.25">
      <c r="A595" t="s">
        <v>1531</v>
      </c>
      <c r="B595" t="s">
        <v>393</v>
      </c>
      <c r="C595" t="s">
        <v>209</v>
      </c>
      <c r="D595" t="s">
        <v>963</v>
      </c>
      <c r="E595">
        <v>72.793000000000006</v>
      </c>
      <c r="F595">
        <v>0.35</v>
      </c>
      <c r="G595" s="129">
        <v>415441</v>
      </c>
      <c r="H595">
        <v>0.49387716706865198</v>
      </c>
      <c r="I595">
        <v>415441</v>
      </c>
      <c r="J595">
        <v>0</v>
      </c>
      <c r="K595">
        <v>0.73134025899172195</v>
      </c>
      <c r="L595" s="130">
        <v>103582.1796</v>
      </c>
      <c r="M595" s="129">
        <v>35597</v>
      </c>
      <c r="N595">
        <v>11</v>
      </c>
      <c r="O595">
        <v>17.636816</v>
      </c>
      <c r="P595">
        <v>0</v>
      </c>
      <c r="Q595">
        <v>-76.286536999999996</v>
      </c>
      <c r="R595">
        <v>20228.099999999999</v>
      </c>
      <c r="S595">
        <v>463.31839000000002</v>
      </c>
      <c r="T595">
        <v>714.23241643558299</v>
      </c>
      <c r="U595">
        <v>1</v>
      </c>
      <c r="V595">
        <v>0.239845990140819</v>
      </c>
      <c r="W595">
        <v>2.15834299173836E-3</v>
      </c>
      <c r="X595">
        <v>13121.8</v>
      </c>
      <c r="Y595">
        <v>45.76</v>
      </c>
      <c r="Z595">
        <v>63669.908216783202</v>
      </c>
      <c r="AA595">
        <v>13.6666666666667</v>
      </c>
      <c r="AB595">
        <v>10.1249648164336</v>
      </c>
      <c r="AC595">
        <v>5.6</v>
      </c>
      <c r="AD595">
        <v>82.735426785714296</v>
      </c>
      <c r="AE595">
        <v>0.54410000000000003</v>
      </c>
      <c r="AF595">
        <v>0.113849728613188</v>
      </c>
      <c r="AG595">
        <v>0.17283361868157501</v>
      </c>
      <c r="AH595">
        <v>0.304107691313726</v>
      </c>
      <c r="AI595">
        <v>460.67241147065198</v>
      </c>
      <c r="AJ595">
        <v>7.8213159324956196</v>
      </c>
      <c r="AK595">
        <v>0.93741620517433599</v>
      </c>
      <c r="AL595">
        <v>2.1161886824276799</v>
      </c>
      <c r="AM595">
        <v>0</v>
      </c>
      <c r="AN595">
        <v>0.97107672083319296</v>
      </c>
      <c r="AO595">
        <v>15</v>
      </c>
      <c r="AP595">
        <v>4.4642857142857097E-3</v>
      </c>
      <c r="AQ595">
        <v>13.73</v>
      </c>
      <c r="AR595">
        <v>3.6463918698428999</v>
      </c>
      <c r="AS595">
        <v>27142.639999999999</v>
      </c>
      <c r="AT595">
        <v>0.71166563834813001</v>
      </c>
      <c r="AU595">
        <v>9372031.4299999997</v>
      </c>
    </row>
    <row r="596" spans="1:47" ht="15" x14ac:dyDescent="0.25">
      <c r="A596" t="s">
        <v>1532</v>
      </c>
      <c r="B596" t="s">
        <v>193</v>
      </c>
      <c r="C596" t="s">
        <v>144</v>
      </c>
      <c r="D596" t="s">
        <v>965</v>
      </c>
      <c r="E596">
        <v>58.988999999999997</v>
      </c>
      <c r="F596">
        <v>-5.3</v>
      </c>
      <c r="G596" s="129">
        <v>408594</v>
      </c>
      <c r="H596">
        <v>0.31727766309144201</v>
      </c>
      <c r="I596">
        <v>428867</v>
      </c>
      <c r="J596">
        <v>0</v>
      </c>
      <c r="K596">
        <v>0.78181691922675001</v>
      </c>
      <c r="L596" s="130">
        <v>131117.2243</v>
      </c>
      <c r="M596" s="129">
        <v>37991.5</v>
      </c>
      <c r="N596">
        <v>126</v>
      </c>
      <c r="O596">
        <v>268.562116</v>
      </c>
      <c r="P596">
        <v>291.913521</v>
      </c>
      <c r="Q596">
        <v>129.743188</v>
      </c>
      <c r="R596">
        <v>15188.2</v>
      </c>
      <c r="S596">
        <v>3811.9133849999998</v>
      </c>
      <c r="T596">
        <v>5305.6994495397403</v>
      </c>
      <c r="U596">
        <v>0.74241567715998902</v>
      </c>
      <c r="V596">
        <v>0.15326652339452401</v>
      </c>
      <c r="W596">
        <v>0.22037511668172399</v>
      </c>
      <c r="X596">
        <v>10912.1</v>
      </c>
      <c r="Y596">
        <v>266.38</v>
      </c>
      <c r="Z596">
        <v>64615.9720699752</v>
      </c>
      <c r="AA596">
        <v>11.2</v>
      </c>
      <c r="AB596">
        <v>14.3100585066446</v>
      </c>
      <c r="AC596">
        <v>30</v>
      </c>
      <c r="AD596">
        <v>127.0637795</v>
      </c>
      <c r="AE596">
        <v>0.36699999999999999</v>
      </c>
      <c r="AF596">
        <v>0.111352700511876</v>
      </c>
      <c r="AG596">
        <v>0.14968828563666001</v>
      </c>
      <c r="AH596">
        <v>0.26559430244745302</v>
      </c>
      <c r="AI596">
        <v>170.37349341556501</v>
      </c>
      <c r="AJ596">
        <v>5.50917462341154</v>
      </c>
      <c r="AK596">
        <v>0.842369916652424</v>
      </c>
      <c r="AL596">
        <v>1.27819297589187</v>
      </c>
      <c r="AM596">
        <v>2</v>
      </c>
      <c r="AN596">
        <v>1.11787961072444</v>
      </c>
      <c r="AO596">
        <v>12</v>
      </c>
      <c r="AP596">
        <v>9.4718309859154901E-2</v>
      </c>
      <c r="AQ596">
        <v>217.67</v>
      </c>
      <c r="AR596">
        <v>3.3370004747381699</v>
      </c>
      <c r="AS596">
        <v>240007.06</v>
      </c>
      <c r="AT596">
        <v>0.54605268937808105</v>
      </c>
      <c r="AU596">
        <v>57896169.899999999</v>
      </c>
    </row>
    <row r="597" spans="1:47" ht="15" x14ac:dyDescent="0.25">
      <c r="A597" t="s">
        <v>1533</v>
      </c>
      <c r="B597" t="s">
        <v>764</v>
      </c>
      <c r="C597" t="s">
        <v>118</v>
      </c>
      <c r="D597" t="s">
        <v>965</v>
      </c>
      <c r="E597">
        <v>80.572999999999993</v>
      </c>
      <c r="F597">
        <v>-3.83</v>
      </c>
      <c r="G597" s="129">
        <v>-1249651</v>
      </c>
      <c r="H597">
        <v>0.99866984367841005</v>
      </c>
      <c r="I597">
        <v>-1052313</v>
      </c>
      <c r="J597">
        <v>0</v>
      </c>
      <c r="K597">
        <v>0.74053037307050495</v>
      </c>
      <c r="L597" s="130">
        <v>426835.41330000001</v>
      </c>
      <c r="M597" s="129">
        <v>39474</v>
      </c>
      <c r="N597">
        <v>14</v>
      </c>
      <c r="O597">
        <v>1.571877</v>
      </c>
      <c r="P597">
        <v>1</v>
      </c>
      <c r="Q597">
        <v>96.180565000000001</v>
      </c>
      <c r="R597">
        <v>17176.3</v>
      </c>
      <c r="S597">
        <v>578.40103499999998</v>
      </c>
      <c r="T597">
        <v>682.81498427044198</v>
      </c>
      <c r="U597">
        <v>0.29301543348725201</v>
      </c>
      <c r="V597">
        <v>0.18127425377100201</v>
      </c>
      <c r="W597">
        <v>1.7289042368328401E-3</v>
      </c>
      <c r="X597">
        <v>14549.8</v>
      </c>
      <c r="Y597">
        <v>49.79</v>
      </c>
      <c r="Z597">
        <v>57570.3554930709</v>
      </c>
      <c r="AA597">
        <v>13.0769230769231</v>
      </c>
      <c r="AB597">
        <v>11.616811307491499</v>
      </c>
      <c r="AC597">
        <v>7</v>
      </c>
      <c r="AD597">
        <v>82.628719285714297</v>
      </c>
      <c r="AE597">
        <v>0.2024</v>
      </c>
      <c r="AF597">
        <v>0.100782085419881</v>
      </c>
      <c r="AG597">
        <v>0.25039567706854599</v>
      </c>
      <c r="AH597">
        <v>0.35477214274795899</v>
      </c>
      <c r="AI597">
        <v>247.60502027801499</v>
      </c>
      <c r="AJ597">
        <v>5.8122385225011302</v>
      </c>
      <c r="AK597">
        <v>1.67179869427085</v>
      </c>
      <c r="AL597">
        <v>2.7061359494466402</v>
      </c>
      <c r="AM597">
        <v>0</v>
      </c>
      <c r="AN597">
        <v>1.1325571465895901</v>
      </c>
      <c r="AO597">
        <v>74</v>
      </c>
      <c r="AP597">
        <v>1.8126888217522698E-2</v>
      </c>
      <c r="AQ597">
        <v>4.3600000000000003</v>
      </c>
      <c r="AR597">
        <v>4.2393312804136203</v>
      </c>
      <c r="AS597">
        <v>-86281.379999999903</v>
      </c>
      <c r="AT597">
        <v>0.64952050670748396</v>
      </c>
      <c r="AU597">
        <v>9934790.6199999992</v>
      </c>
    </row>
    <row r="598" spans="1:47" ht="15" x14ac:dyDescent="0.25">
      <c r="A598" t="s">
        <v>1534</v>
      </c>
      <c r="B598" t="s">
        <v>686</v>
      </c>
      <c r="C598" t="s">
        <v>184</v>
      </c>
      <c r="D598" t="s">
        <v>965</v>
      </c>
      <c r="E598">
        <v>87.055999999999997</v>
      </c>
      <c r="F598">
        <v>-5.01</v>
      </c>
      <c r="G598" s="129">
        <v>845008</v>
      </c>
      <c r="H598">
        <v>0.40179280775395798</v>
      </c>
      <c r="I598">
        <v>924630</v>
      </c>
      <c r="J598">
        <v>0</v>
      </c>
      <c r="K598">
        <v>0.76682874470385798</v>
      </c>
      <c r="L598" s="130">
        <v>244047.0294</v>
      </c>
      <c r="M598" s="129">
        <v>46614</v>
      </c>
      <c r="N598">
        <v>54</v>
      </c>
      <c r="O598">
        <v>18.725090999999999</v>
      </c>
      <c r="P598">
        <v>0</v>
      </c>
      <c r="Q598">
        <v>-26.195815</v>
      </c>
      <c r="R598">
        <v>12976.6</v>
      </c>
      <c r="S598">
        <v>915.97557099999995</v>
      </c>
      <c r="T598">
        <v>1121.45043539067</v>
      </c>
      <c r="U598">
        <v>0.231688992282088</v>
      </c>
      <c r="V598">
        <v>0.14980479976141201</v>
      </c>
      <c r="W598">
        <v>3.4167428685715501E-3</v>
      </c>
      <c r="X598">
        <v>10599</v>
      </c>
      <c r="Y598">
        <v>63.2</v>
      </c>
      <c r="Z598">
        <v>60246.457594936699</v>
      </c>
      <c r="AA598">
        <v>14.575757575757599</v>
      </c>
      <c r="AB598">
        <v>14.4932843512658</v>
      </c>
      <c r="AC598">
        <v>17</v>
      </c>
      <c r="AD598">
        <v>53.880915941176497</v>
      </c>
      <c r="AE598">
        <v>0.41760000000000003</v>
      </c>
      <c r="AF598">
        <v>0.117357940290963</v>
      </c>
      <c r="AG598">
        <v>0.160294393110613</v>
      </c>
      <c r="AH598">
        <v>0.28259326659481798</v>
      </c>
      <c r="AI598">
        <v>279.61444399700002</v>
      </c>
      <c r="AJ598">
        <v>5.6005377557395004</v>
      </c>
      <c r="AK598">
        <v>1.30951026862408</v>
      </c>
      <c r="AL598">
        <v>2.3458789239418998</v>
      </c>
      <c r="AM598">
        <v>3.5</v>
      </c>
      <c r="AN598">
        <v>1.4823360742291201</v>
      </c>
      <c r="AO598">
        <v>70</v>
      </c>
      <c r="AP598">
        <v>7.4141048824593103E-2</v>
      </c>
      <c r="AQ598">
        <v>7.44</v>
      </c>
      <c r="AR598">
        <v>3.9033110426092601</v>
      </c>
      <c r="AS598">
        <v>56471.839999999997</v>
      </c>
      <c r="AT598">
        <v>0.41286884688956199</v>
      </c>
      <c r="AU598">
        <v>11886254.41</v>
      </c>
    </row>
    <row r="599" spans="1:47" ht="15" x14ac:dyDescent="0.25">
      <c r="A599" t="s">
        <v>1535</v>
      </c>
      <c r="B599" t="s">
        <v>719</v>
      </c>
      <c r="C599" t="s">
        <v>97</v>
      </c>
      <c r="D599" t="s">
        <v>970</v>
      </c>
      <c r="E599">
        <v>83.474999999999994</v>
      </c>
      <c r="F599">
        <v>7.17</v>
      </c>
      <c r="G599" s="129">
        <v>2122556</v>
      </c>
      <c r="H599">
        <v>0.50677901336222897</v>
      </c>
      <c r="I599">
        <v>1854990</v>
      </c>
      <c r="J599">
        <v>0</v>
      </c>
      <c r="K599">
        <v>0.72142749015923602</v>
      </c>
      <c r="L599" s="130">
        <v>323105.03000000003</v>
      </c>
      <c r="M599" s="129">
        <v>40613.5</v>
      </c>
      <c r="N599">
        <v>50</v>
      </c>
      <c r="O599">
        <v>38.085264000000002</v>
      </c>
      <c r="P599">
        <v>0.64</v>
      </c>
      <c r="Q599">
        <v>160.83626100000001</v>
      </c>
      <c r="R599">
        <v>15614.3</v>
      </c>
      <c r="S599">
        <v>1878.9820769999999</v>
      </c>
      <c r="T599">
        <v>2367.8371125767198</v>
      </c>
      <c r="U599">
        <v>0.44389958808532098</v>
      </c>
      <c r="V599">
        <v>0.15075774935132599</v>
      </c>
      <c r="W599">
        <v>3.8906518531948701E-2</v>
      </c>
      <c r="X599">
        <v>12390.6</v>
      </c>
      <c r="Y599">
        <v>134.5</v>
      </c>
      <c r="Z599">
        <v>78786.371747211902</v>
      </c>
      <c r="AA599">
        <v>15.7463768115942</v>
      </c>
      <c r="AB599">
        <v>13.9701269665428</v>
      </c>
      <c r="AC599">
        <v>24</v>
      </c>
      <c r="AD599">
        <v>78.290919875</v>
      </c>
      <c r="AE599">
        <v>0.29110000000000003</v>
      </c>
      <c r="AF599">
        <v>0.118491217263525</v>
      </c>
      <c r="AG599">
        <v>0.15026416192338199</v>
      </c>
      <c r="AH599">
        <v>0.270721422631714</v>
      </c>
      <c r="AI599">
        <v>188.40360657681799</v>
      </c>
      <c r="AJ599">
        <v>6.6144526803142298</v>
      </c>
      <c r="AK599">
        <v>1.5029906188295701</v>
      </c>
      <c r="AL599">
        <v>3.69875022245323</v>
      </c>
      <c r="AM599">
        <v>0.89</v>
      </c>
      <c r="AN599">
        <v>0.815612713553725</v>
      </c>
      <c r="AO599">
        <v>41</v>
      </c>
      <c r="AP599">
        <v>0.13152804642166299</v>
      </c>
      <c r="AQ599">
        <v>22.66</v>
      </c>
      <c r="AR599">
        <v>3.67311135531734</v>
      </c>
      <c r="AS599">
        <v>136540.14000000001</v>
      </c>
      <c r="AT599">
        <v>0.47186601119334598</v>
      </c>
      <c r="AU599">
        <v>29339019.989999998</v>
      </c>
    </row>
    <row r="600" spans="1:47" ht="15" x14ac:dyDescent="0.25">
      <c r="A600" t="s">
        <v>1536</v>
      </c>
      <c r="B600" t="s">
        <v>328</v>
      </c>
      <c r="C600" t="s">
        <v>266</v>
      </c>
      <c r="D600" t="s">
        <v>963</v>
      </c>
      <c r="E600">
        <v>82.103999999999999</v>
      </c>
      <c r="F600">
        <v>1.2</v>
      </c>
      <c r="G600" s="129">
        <v>1623290</v>
      </c>
      <c r="H600">
        <v>0.88064574975681098</v>
      </c>
      <c r="I600">
        <v>2607716</v>
      </c>
      <c r="J600">
        <v>0</v>
      </c>
      <c r="K600">
        <v>0.76449325810052904</v>
      </c>
      <c r="L600" s="130">
        <v>220041.5073</v>
      </c>
      <c r="M600" s="129">
        <v>37100</v>
      </c>
      <c r="N600">
        <v>99</v>
      </c>
      <c r="O600">
        <v>82.104378999999994</v>
      </c>
      <c r="P600">
        <v>40.996667000000002</v>
      </c>
      <c r="Q600">
        <v>-146.96651700000001</v>
      </c>
      <c r="R600">
        <v>17441.5</v>
      </c>
      <c r="S600">
        <v>3237.8297200000002</v>
      </c>
      <c r="T600">
        <v>4105.4061159816001</v>
      </c>
      <c r="U600">
        <v>0.42128954144012198</v>
      </c>
      <c r="V600">
        <v>0.16377593352870901</v>
      </c>
      <c r="W600">
        <v>1.6324494050292401E-2</v>
      </c>
      <c r="X600">
        <v>13755.7</v>
      </c>
      <c r="Y600">
        <v>216.54</v>
      </c>
      <c r="Z600">
        <v>71332.079939041301</v>
      </c>
      <c r="AA600">
        <v>14.485477178423199</v>
      </c>
      <c r="AB600">
        <v>14.9525709799575</v>
      </c>
      <c r="AC600">
        <v>26</v>
      </c>
      <c r="AD600">
        <v>124.531912307692</v>
      </c>
      <c r="AE600">
        <v>0.58209999999999995</v>
      </c>
      <c r="AF600">
        <v>0.118985355661246</v>
      </c>
      <c r="AG600">
        <v>0.18336855028399399</v>
      </c>
      <c r="AH600">
        <v>0.30650067209290999</v>
      </c>
      <c r="AI600">
        <v>238.08725802912201</v>
      </c>
      <c r="AJ600">
        <v>11.6512840419984</v>
      </c>
      <c r="AK600">
        <v>1.3044481674333199</v>
      </c>
      <c r="AL600">
        <v>2.6507803877616101</v>
      </c>
      <c r="AM600">
        <v>2.75</v>
      </c>
      <c r="AN600">
        <v>0.961911838579942</v>
      </c>
      <c r="AO600">
        <v>42</v>
      </c>
      <c r="AP600">
        <v>9.8939929328621903E-2</v>
      </c>
      <c r="AQ600">
        <v>29.02</v>
      </c>
      <c r="AR600">
        <v>4.6509804123415197</v>
      </c>
      <c r="AS600">
        <v>-190977.16</v>
      </c>
      <c r="AT600">
        <v>0.48359382050654698</v>
      </c>
      <c r="AU600">
        <v>56472631.25</v>
      </c>
    </row>
    <row r="601" spans="1:47" ht="15" x14ac:dyDescent="0.25">
      <c r="A601" t="s">
        <v>1537</v>
      </c>
      <c r="B601" t="s">
        <v>329</v>
      </c>
      <c r="C601" t="s">
        <v>121</v>
      </c>
      <c r="D601" t="s">
        <v>975</v>
      </c>
      <c r="E601">
        <v>92.581000000000003</v>
      </c>
      <c r="F601">
        <v>8.4499999999999993</v>
      </c>
      <c r="G601" s="129">
        <v>25162092</v>
      </c>
      <c r="H601">
        <v>0.56247555685301498</v>
      </c>
      <c r="I601">
        <v>24571931</v>
      </c>
      <c r="J601">
        <v>0</v>
      </c>
      <c r="K601">
        <v>0.75504648382821904</v>
      </c>
      <c r="L601" s="130">
        <v>232272.2579</v>
      </c>
      <c r="M601" s="129">
        <v>55835.5</v>
      </c>
      <c r="N601">
        <v>212</v>
      </c>
      <c r="O601">
        <v>181.66237000000001</v>
      </c>
      <c r="P601">
        <v>7.1977399999999996</v>
      </c>
      <c r="Q601">
        <v>-15.779358999999999</v>
      </c>
      <c r="R601">
        <v>15736.4</v>
      </c>
      <c r="S601">
        <v>10522.74199</v>
      </c>
      <c r="T601">
        <v>13114.820238890399</v>
      </c>
      <c r="U601">
        <v>0.24720226263002801</v>
      </c>
      <c r="V601">
        <v>0.16364820715327599</v>
      </c>
      <c r="W601">
        <v>6.0864768765465101E-2</v>
      </c>
      <c r="X601">
        <v>12626.2</v>
      </c>
      <c r="Y601">
        <v>667.53</v>
      </c>
      <c r="Z601">
        <v>85665.917891330697</v>
      </c>
      <c r="AA601">
        <v>14.460106382978701</v>
      </c>
      <c r="AB601">
        <v>15.7636989948017</v>
      </c>
      <c r="AC601">
        <v>54.01</v>
      </c>
      <c r="AD601">
        <v>194.82951286798701</v>
      </c>
      <c r="AE601" t="s">
        <v>943</v>
      </c>
      <c r="AF601">
        <v>0.12031670417812999</v>
      </c>
      <c r="AG601">
        <v>0.156691616087897</v>
      </c>
      <c r="AH601">
        <v>0.28102024478964299</v>
      </c>
      <c r="AI601">
        <v>163.06120606497899</v>
      </c>
      <c r="AJ601">
        <v>8.4369690491773497</v>
      </c>
      <c r="AK601">
        <v>1.3088225259652499</v>
      </c>
      <c r="AL601">
        <v>4.1625008814867996</v>
      </c>
      <c r="AM601">
        <v>0</v>
      </c>
      <c r="AN601">
        <v>0.69999776473761</v>
      </c>
      <c r="AO601">
        <v>19</v>
      </c>
      <c r="AP601">
        <v>3.8093211321557803E-2</v>
      </c>
      <c r="AQ601">
        <v>230.42</v>
      </c>
      <c r="AR601">
        <v>3.9817862619957398</v>
      </c>
      <c r="AS601">
        <v>634441.01</v>
      </c>
      <c r="AT601">
        <v>0.41077801919109003</v>
      </c>
      <c r="AU601">
        <v>165590190.13999999</v>
      </c>
    </row>
    <row r="602" spans="1:47" ht="15" x14ac:dyDescent="0.25">
      <c r="A602" t="s">
        <v>1538</v>
      </c>
      <c r="B602" t="s">
        <v>456</v>
      </c>
      <c r="C602" t="s">
        <v>131</v>
      </c>
      <c r="D602" t="s">
        <v>975</v>
      </c>
      <c r="E602">
        <v>83.384</v>
      </c>
      <c r="F602">
        <v>2.63</v>
      </c>
      <c r="G602" s="129">
        <v>-930147</v>
      </c>
      <c r="H602">
        <v>0.38847878632597899</v>
      </c>
      <c r="I602">
        <v>-930147</v>
      </c>
      <c r="J602">
        <v>6.1078650928092799E-3</v>
      </c>
      <c r="K602">
        <v>0.82493728911007602</v>
      </c>
      <c r="L602" s="130">
        <v>206262.0502</v>
      </c>
      <c r="M602" t="s">
        <v>943</v>
      </c>
      <c r="N602">
        <v>54</v>
      </c>
      <c r="O602">
        <v>33.025317999999999</v>
      </c>
      <c r="P602">
        <v>0</v>
      </c>
      <c r="Q602">
        <v>150.36355900000001</v>
      </c>
      <c r="R602">
        <v>12885.8</v>
      </c>
      <c r="S602">
        <v>1075.5874650000001</v>
      </c>
      <c r="T602">
        <v>1353.6224398450499</v>
      </c>
      <c r="U602">
        <v>0</v>
      </c>
      <c r="V602">
        <v>0</v>
      </c>
      <c r="W602">
        <v>0</v>
      </c>
      <c r="X602">
        <v>10239</v>
      </c>
      <c r="Y602">
        <v>66.59</v>
      </c>
      <c r="Z602">
        <v>62893.978074785999</v>
      </c>
      <c r="AA602">
        <v>12.3333333333333</v>
      </c>
      <c r="AB602">
        <v>16.1523872203033</v>
      </c>
      <c r="AC602">
        <v>10.199999999999999</v>
      </c>
      <c r="AD602">
        <v>105.449751470588</v>
      </c>
      <c r="AE602">
        <v>0.3543</v>
      </c>
      <c r="AF602">
        <v>0.11880889188890199</v>
      </c>
      <c r="AG602">
        <v>0.141892212558447</v>
      </c>
      <c r="AH602">
        <v>0.30818085022354602</v>
      </c>
      <c r="AI602">
        <v>219.21415753948</v>
      </c>
      <c r="AJ602">
        <v>4.4843580141146102</v>
      </c>
      <c r="AK602">
        <v>1.1233327112950799</v>
      </c>
      <c r="AL602">
        <v>1.8471880619550101</v>
      </c>
      <c r="AM602">
        <v>1</v>
      </c>
      <c r="AN602">
        <v>1.81727146621139</v>
      </c>
      <c r="AO602">
        <v>168</v>
      </c>
      <c r="AP602">
        <v>2.9673590504451001E-3</v>
      </c>
      <c r="AQ602">
        <v>4</v>
      </c>
      <c r="AR602">
        <v>3.97757077625571</v>
      </c>
      <c r="AS602">
        <v>102243.49</v>
      </c>
      <c r="AT602">
        <v>0.46748613068135902</v>
      </c>
      <c r="AU602">
        <v>13859754.27</v>
      </c>
    </row>
    <row r="603" spans="1:47" ht="15" x14ac:dyDescent="0.25">
      <c r="A603" t="s">
        <v>1539</v>
      </c>
      <c r="B603" t="s">
        <v>330</v>
      </c>
      <c r="C603" t="s">
        <v>144</v>
      </c>
      <c r="D603" t="s">
        <v>970</v>
      </c>
      <c r="E603">
        <v>103.303</v>
      </c>
      <c r="F603">
        <v>6.51</v>
      </c>
      <c r="G603" s="129">
        <v>250563</v>
      </c>
      <c r="H603">
        <v>0.31523194263700799</v>
      </c>
      <c r="I603">
        <v>250563</v>
      </c>
      <c r="J603">
        <v>6.7146070514422602E-3</v>
      </c>
      <c r="K603">
        <v>0.79971697706686895</v>
      </c>
      <c r="L603" s="130">
        <v>178449.68770000001</v>
      </c>
      <c r="M603" s="129">
        <v>80824.5</v>
      </c>
      <c r="N603">
        <v>17</v>
      </c>
      <c r="O603">
        <v>18.654205999999999</v>
      </c>
      <c r="P603">
        <v>0</v>
      </c>
      <c r="Q603">
        <v>-7.0443239999999996</v>
      </c>
      <c r="R603">
        <v>15547</v>
      </c>
      <c r="S603">
        <v>1877.8139639999999</v>
      </c>
      <c r="T603">
        <v>2072.6065768479102</v>
      </c>
      <c r="U603">
        <v>8.5978437212217901E-2</v>
      </c>
      <c r="V603">
        <v>8.0620496972723499E-2</v>
      </c>
      <c r="W603">
        <v>4.2971168362235098E-3</v>
      </c>
      <c r="X603">
        <v>14085.8</v>
      </c>
      <c r="Y603">
        <v>129.13</v>
      </c>
      <c r="Z603">
        <v>85789.208781847803</v>
      </c>
      <c r="AA603">
        <v>15.195945945945899</v>
      </c>
      <c r="AB603">
        <v>14.542042623712501</v>
      </c>
      <c r="AC603">
        <v>11.67</v>
      </c>
      <c r="AD603">
        <v>160.90950848329001</v>
      </c>
      <c r="AE603">
        <v>0.29110000000000003</v>
      </c>
      <c r="AF603">
        <v>0.117295988268781</v>
      </c>
      <c r="AG603">
        <v>0.114276871282931</v>
      </c>
      <c r="AH603">
        <v>0.25119442275312998</v>
      </c>
      <c r="AI603">
        <v>110.47313736985301</v>
      </c>
      <c r="AJ603">
        <v>9.5124088928309796</v>
      </c>
      <c r="AK603">
        <v>2.1397402240561498</v>
      </c>
      <c r="AL603">
        <v>2.12561634722918</v>
      </c>
      <c r="AM603">
        <v>3.25</v>
      </c>
      <c r="AN603">
        <v>0.76640811216557303</v>
      </c>
      <c r="AO603">
        <v>3</v>
      </c>
      <c r="AP603">
        <v>7.1428571428571397E-2</v>
      </c>
      <c r="AQ603">
        <v>79</v>
      </c>
      <c r="AR603" t="s">
        <v>943</v>
      </c>
      <c r="AS603">
        <v>2293.98</v>
      </c>
      <c r="AT603" t="s">
        <v>943</v>
      </c>
      <c r="AU603">
        <v>29194368.23</v>
      </c>
    </row>
    <row r="604" spans="1:47" ht="15" x14ac:dyDescent="0.25">
      <c r="A604" t="s">
        <v>1540</v>
      </c>
      <c r="B604" t="s">
        <v>331</v>
      </c>
      <c r="C604" t="s">
        <v>175</v>
      </c>
      <c r="D604" t="s">
        <v>965</v>
      </c>
      <c r="E604">
        <v>77.405000000000001</v>
      </c>
      <c r="F604">
        <v>-9.1199999999999992</v>
      </c>
      <c r="G604" s="129">
        <v>5500911</v>
      </c>
      <c r="H604">
        <v>0.48674995487197398</v>
      </c>
      <c r="I604">
        <v>5500911</v>
      </c>
      <c r="J604">
        <v>2.7254451518120299E-3</v>
      </c>
      <c r="K604">
        <v>0.73438047270711704</v>
      </c>
      <c r="L604" s="130">
        <v>181872.14859999999</v>
      </c>
      <c r="M604" s="129">
        <v>36100</v>
      </c>
      <c r="N604">
        <v>422</v>
      </c>
      <c r="O604">
        <v>229.77963099999999</v>
      </c>
      <c r="P604">
        <v>6.57</v>
      </c>
      <c r="Q604">
        <v>-246.944064</v>
      </c>
      <c r="R604">
        <v>14762.4</v>
      </c>
      <c r="S604">
        <v>3777.9865439999999</v>
      </c>
      <c r="T604">
        <v>5079.2128169022999</v>
      </c>
      <c r="U604">
        <v>0.81402621930566599</v>
      </c>
      <c r="V604">
        <v>0.19332237648118</v>
      </c>
      <c r="W604">
        <v>1.9623661740601501E-3</v>
      </c>
      <c r="X604">
        <v>10980.5</v>
      </c>
      <c r="Y604">
        <v>258.81</v>
      </c>
      <c r="Z604">
        <v>72122.534137011695</v>
      </c>
      <c r="AA604">
        <v>11.337037037037</v>
      </c>
      <c r="AB604">
        <v>14.597529245392399</v>
      </c>
      <c r="AC604">
        <v>24</v>
      </c>
      <c r="AD604">
        <v>157.41610600000001</v>
      </c>
      <c r="AE604">
        <v>0.3417</v>
      </c>
      <c r="AF604">
        <v>0.12593348602443999</v>
      </c>
      <c r="AG604">
        <v>0.115392365243074</v>
      </c>
      <c r="AH604">
        <v>0.25469111528264299</v>
      </c>
      <c r="AI604">
        <v>187.12957067641699</v>
      </c>
      <c r="AJ604">
        <v>4.4497754511134104</v>
      </c>
      <c r="AK604">
        <v>0.74874684040267503</v>
      </c>
      <c r="AL604">
        <v>1.8304108643470101</v>
      </c>
      <c r="AM604">
        <v>1.8</v>
      </c>
      <c r="AN604">
        <v>0.73697006914280305</v>
      </c>
      <c r="AO604">
        <v>126</v>
      </c>
      <c r="AP604">
        <v>5.9472716125076597E-2</v>
      </c>
      <c r="AQ604">
        <v>11.95</v>
      </c>
      <c r="AR604">
        <v>3.0542707643587201</v>
      </c>
      <c r="AS604">
        <v>226668.47</v>
      </c>
      <c r="AT604">
        <v>0.559739656099974</v>
      </c>
      <c r="AU604">
        <v>55772121.93</v>
      </c>
    </row>
    <row r="605" spans="1:47" ht="15" x14ac:dyDescent="0.25">
      <c r="A605" t="s">
        <v>1541</v>
      </c>
      <c r="B605" t="s">
        <v>394</v>
      </c>
      <c r="C605" t="s">
        <v>175</v>
      </c>
      <c r="D605" t="s">
        <v>970</v>
      </c>
      <c r="E605">
        <v>87.307000000000002</v>
      </c>
      <c r="F605">
        <v>5.07</v>
      </c>
      <c r="G605" s="129">
        <v>303479</v>
      </c>
      <c r="H605">
        <v>0.61252737660674095</v>
      </c>
      <c r="I605">
        <v>303479</v>
      </c>
      <c r="J605">
        <v>0</v>
      </c>
      <c r="K605">
        <v>0.76468348095595295</v>
      </c>
      <c r="L605" s="130">
        <v>312364.28700000001</v>
      </c>
      <c r="M605" s="129">
        <v>43523</v>
      </c>
      <c r="N605">
        <v>29</v>
      </c>
      <c r="O605">
        <v>7.8118809999999996</v>
      </c>
      <c r="P605">
        <v>3</v>
      </c>
      <c r="Q605">
        <v>166.630831</v>
      </c>
      <c r="R605">
        <v>16797.8</v>
      </c>
      <c r="S605">
        <v>631.80252199999995</v>
      </c>
      <c r="T605">
        <v>791.56174040242695</v>
      </c>
      <c r="U605">
        <v>0.25354427122720502</v>
      </c>
      <c r="V605">
        <v>0.15726149792102301</v>
      </c>
      <c r="W605">
        <v>7.9138652124595404E-3</v>
      </c>
      <c r="X605">
        <v>13407.5</v>
      </c>
      <c r="Y605">
        <v>44.59</v>
      </c>
      <c r="Z605">
        <v>71722.727293115095</v>
      </c>
      <c r="AA605">
        <v>12.615384615384601</v>
      </c>
      <c r="AB605">
        <v>14.1691527696793</v>
      </c>
      <c r="AC605">
        <v>7.77</v>
      </c>
      <c r="AD605">
        <v>81.313065894465893</v>
      </c>
      <c r="AE605">
        <v>0.2152</v>
      </c>
      <c r="AF605">
        <v>0.107624598346483</v>
      </c>
      <c r="AG605">
        <v>0.142140085620683</v>
      </c>
      <c r="AH605">
        <v>0.251282492743368</v>
      </c>
      <c r="AI605">
        <v>171.514035203551</v>
      </c>
      <c r="AJ605">
        <v>8.1649818665042506</v>
      </c>
      <c r="AK605">
        <v>1.5345168553842199</v>
      </c>
      <c r="AL605">
        <v>3.5868057362752999</v>
      </c>
      <c r="AM605">
        <v>1.2</v>
      </c>
      <c r="AN605">
        <v>1.07285044826644</v>
      </c>
      <c r="AO605">
        <v>17</v>
      </c>
      <c r="AP605">
        <v>8.3916083916083906E-2</v>
      </c>
      <c r="AQ605">
        <v>7.35</v>
      </c>
      <c r="AR605">
        <v>6.4264315472190798</v>
      </c>
      <c r="AS605">
        <v>-66247.179999999993</v>
      </c>
      <c r="AT605">
        <v>0.35042595160770801</v>
      </c>
      <c r="AU605">
        <v>10612893.779999999</v>
      </c>
    </row>
    <row r="606" spans="1:47" ht="15" x14ac:dyDescent="0.25">
      <c r="A606" t="s">
        <v>1542</v>
      </c>
      <c r="B606" t="s">
        <v>332</v>
      </c>
      <c r="C606" t="s">
        <v>135</v>
      </c>
      <c r="D606" t="s">
        <v>965</v>
      </c>
      <c r="E606">
        <v>48.122</v>
      </c>
      <c r="F606">
        <v>-2.13</v>
      </c>
      <c r="G606" s="129">
        <v>-936726</v>
      </c>
      <c r="H606">
        <v>0.24999327802160601</v>
      </c>
      <c r="I606">
        <v>670526</v>
      </c>
      <c r="J606">
        <v>0</v>
      </c>
      <c r="K606">
        <v>0.80195396037218603</v>
      </c>
      <c r="L606" s="130">
        <v>58421.316800000001</v>
      </c>
      <c r="M606" s="129">
        <v>23216</v>
      </c>
      <c r="N606">
        <v>77</v>
      </c>
      <c r="O606">
        <v>2263.0390400000001</v>
      </c>
      <c r="P606">
        <v>1435.3916380000001</v>
      </c>
      <c r="Q606">
        <v>-1205.1256209999999</v>
      </c>
      <c r="R606">
        <v>25342.7</v>
      </c>
      <c r="S606">
        <v>4658.1587170000003</v>
      </c>
      <c r="T606">
        <v>6755.8757205440197</v>
      </c>
      <c r="U606">
        <v>0.99909175014055196</v>
      </c>
      <c r="V606">
        <v>0.18073744587694299</v>
      </c>
      <c r="W606">
        <v>8.6549088919762499E-2</v>
      </c>
      <c r="X606">
        <v>17473.7</v>
      </c>
      <c r="Y606">
        <v>408.2</v>
      </c>
      <c r="Z606">
        <v>53988.484321411102</v>
      </c>
      <c r="AA606">
        <v>11.097560975609801</v>
      </c>
      <c r="AB606">
        <v>11.4114618250857</v>
      </c>
      <c r="AC606">
        <v>83.17</v>
      </c>
      <c r="AD606">
        <v>56.007679656126001</v>
      </c>
      <c r="AE606">
        <v>0.77190000000000003</v>
      </c>
      <c r="AF606">
        <v>0.119386783477977</v>
      </c>
      <c r="AG606">
        <v>0.18276739555753399</v>
      </c>
      <c r="AH606">
        <v>0.30992286078042203</v>
      </c>
      <c r="AI606">
        <v>257.93539314474202</v>
      </c>
      <c r="AJ606">
        <v>12.160525624550599</v>
      </c>
      <c r="AK606">
        <v>2.4188611357099101</v>
      </c>
      <c r="AL606">
        <v>5.77560316902815</v>
      </c>
      <c r="AM606">
        <v>0.5</v>
      </c>
      <c r="AN606">
        <v>1.0334496550561301</v>
      </c>
      <c r="AO606">
        <v>46</v>
      </c>
      <c r="AP606">
        <v>0.41713312241421302</v>
      </c>
      <c r="AQ606">
        <v>86.07</v>
      </c>
      <c r="AR606">
        <v>4.0711872649448297</v>
      </c>
      <c r="AS606">
        <v>350824.76</v>
      </c>
      <c r="AT606">
        <v>0.68336133415514899</v>
      </c>
      <c r="AU606">
        <v>118050434.17</v>
      </c>
    </row>
    <row r="607" spans="1:47" ht="15" x14ac:dyDescent="0.25">
      <c r="A607" t="s">
        <v>1543</v>
      </c>
      <c r="B607" t="s">
        <v>684</v>
      </c>
      <c r="C607" t="s">
        <v>142</v>
      </c>
      <c r="D607" t="s">
        <v>967</v>
      </c>
      <c r="E607">
        <v>79.254999999999995</v>
      </c>
      <c r="F607">
        <v>-9.41</v>
      </c>
      <c r="G607" s="129">
        <v>183631</v>
      </c>
      <c r="H607">
        <v>0.31928655135459599</v>
      </c>
      <c r="I607">
        <v>183631</v>
      </c>
      <c r="J607">
        <v>4.0169601725686198E-2</v>
      </c>
      <c r="K607">
        <v>0.75022542779173296</v>
      </c>
      <c r="L607" s="130">
        <v>188151.4748</v>
      </c>
      <c r="M607" s="129">
        <v>43898.5</v>
      </c>
      <c r="N607">
        <v>45</v>
      </c>
      <c r="O607">
        <v>42.621274999999997</v>
      </c>
      <c r="P607">
        <v>29.346352</v>
      </c>
      <c r="Q607">
        <v>21.789922000000001</v>
      </c>
      <c r="R607">
        <v>13974.4</v>
      </c>
      <c r="S607">
        <v>1211.856524</v>
      </c>
      <c r="T607">
        <v>1483.7761404042401</v>
      </c>
      <c r="U607">
        <v>0.38780762548421899</v>
      </c>
      <c r="V607">
        <v>0.15714085968810601</v>
      </c>
      <c r="W607">
        <v>2.90413091838915E-4</v>
      </c>
      <c r="X607">
        <v>11413.4</v>
      </c>
      <c r="Y607">
        <v>80.069999999999993</v>
      </c>
      <c r="Z607">
        <v>65101.532409141997</v>
      </c>
      <c r="AA607">
        <v>15.422222222222199</v>
      </c>
      <c r="AB607">
        <v>15.1349634569751</v>
      </c>
      <c r="AC607">
        <v>8</v>
      </c>
      <c r="AD607">
        <v>151.4820655</v>
      </c>
      <c r="AE607">
        <v>0.36699999999999999</v>
      </c>
      <c r="AF607">
        <v>9.92819058145053E-2</v>
      </c>
      <c r="AG607">
        <v>0.23016548906341699</v>
      </c>
      <c r="AH607">
        <v>0.33143124191821099</v>
      </c>
      <c r="AI607">
        <v>180.348082195909</v>
      </c>
      <c r="AJ607">
        <v>10.231348670363699</v>
      </c>
      <c r="AK607">
        <v>1.2047141236113399</v>
      </c>
      <c r="AL607">
        <v>4.4639370687604103</v>
      </c>
      <c r="AM607">
        <v>0</v>
      </c>
      <c r="AN607">
        <v>1.53093502149191</v>
      </c>
      <c r="AO607">
        <v>104</v>
      </c>
      <c r="AP607">
        <v>1.5988372093023302E-2</v>
      </c>
      <c r="AQ607">
        <v>6.5</v>
      </c>
      <c r="AR607">
        <v>4.3680072903021099</v>
      </c>
      <c r="AS607">
        <v>16058.9</v>
      </c>
      <c r="AT607">
        <v>0.42852982707271903</v>
      </c>
      <c r="AU607">
        <v>16934971.07</v>
      </c>
    </row>
    <row r="608" spans="1:47" ht="15" x14ac:dyDescent="0.25">
      <c r="A608" t="s">
        <v>1544</v>
      </c>
      <c r="B608" t="s">
        <v>333</v>
      </c>
      <c r="C608" t="s">
        <v>334</v>
      </c>
      <c r="D608" t="s">
        <v>965</v>
      </c>
      <c r="E608">
        <v>68.980999999999995</v>
      </c>
      <c r="F608">
        <v>-6</v>
      </c>
      <c r="G608" s="129">
        <v>4004290</v>
      </c>
      <c r="H608">
        <v>0.280172885413218</v>
      </c>
      <c r="I608">
        <v>4004290</v>
      </c>
      <c r="J608">
        <v>1.59694905614378E-3</v>
      </c>
      <c r="K608">
        <v>0.69595930476328305</v>
      </c>
      <c r="L608" s="130">
        <v>111795.25900000001</v>
      </c>
      <c r="M608" s="129">
        <v>28852</v>
      </c>
      <c r="N608">
        <v>104</v>
      </c>
      <c r="O608">
        <v>386.84582699999999</v>
      </c>
      <c r="P608">
        <v>104.03335800000001</v>
      </c>
      <c r="Q608">
        <v>-619.95108200000004</v>
      </c>
      <c r="R608">
        <v>17603.5</v>
      </c>
      <c r="S608">
        <v>2978.546249</v>
      </c>
      <c r="T608">
        <v>4601.9165567428299</v>
      </c>
      <c r="U608">
        <v>0.99620340278195196</v>
      </c>
      <c r="V608">
        <v>0.27194143714733099</v>
      </c>
      <c r="W608">
        <v>1.88956892409023E-3</v>
      </c>
      <c r="X608">
        <v>11393.7</v>
      </c>
      <c r="Y608">
        <v>213.59</v>
      </c>
      <c r="Z608">
        <v>57725.488084648197</v>
      </c>
      <c r="AA608">
        <v>8.9307359307359295</v>
      </c>
      <c r="AB608">
        <v>13.9451577742404</v>
      </c>
      <c r="AC608">
        <v>33</v>
      </c>
      <c r="AD608">
        <v>90.258977242424194</v>
      </c>
      <c r="AE608">
        <v>0.37959999999999999</v>
      </c>
      <c r="AF608">
        <v>9.7268048287728698E-2</v>
      </c>
      <c r="AG608">
        <v>0.23610178515300301</v>
      </c>
      <c r="AH608">
        <v>0.33605991439242</v>
      </c>
      <c r="AI608">
        <v>170.863890453561</v>
      </c>
      <c r="AJ608">
        <v>16.005205805952102</v>
      </c>
      <c r="AK608">
        <v>1.71484559641284</v>
      </c>
      <c r="AL608">
        <v>4.33101930339578</v>
      </c>
      <c r="AM608">
        <v>0.5</v>
      </c>
      <c r="AN608">
        <v>1.2637420761099201</v>
      </c>
      <c r="AO608">
        <v>18</v>
      </c>
      <c r="AP608">
        <v>2.0153550863723599E-2</v>
      </c>
      <c r="AQ608">
        <v>53.28</v>
      </c>
      <c r="AR608">
        <v>3.8532008774009601</v>
      </c>
      <c r="AS608">
        <v>151063.59</v>
      </c>
      <c r="AT608">
        <v>0.72154700026318497</v>
      </c>
      <c r="AU608">
        <v>52432913.530000001</v>
      </c>
    </row>
    <row r="609" spans="1:47" ht="15" x14ac:dyDescent="0.25">
      <c r="A609"/>
      <c r="B609"/>
      <c r="C609"/>
      <c r="D609"/>
      <c r="E609"/>
      <c r="F609"/>
      <c r="G609"/>
      <c r="H609"/>
      <c r="I609"/>
      <c r="J609"/>
      <c r="K609"/>
      <c r="L609" s="126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</row>
    <row r="610" spans="1:47" ht="15" x14ac:dyDescent="0.25">
      <c r="A610"/>
      <c r="B610"/>
      <c r="C610"/>
      <c r="D610"/>
      <c r="E610"/>
      <c r="F610"/>
      <c r="G610"/>
      <c r="H610"/>
      <c r="I610"/>
      <c r="J610"/>
      <c r="K610"/>
      <c r="L610" s="126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ht="15" x14ac:dyDescent="0.25">
      <c r="A611"/>
      <c r="B611"/>
      <c r="C611"/>
      <c r="D611"/>
      <c r="E611"/>
      <c r="F611"/>
      <c r="G611"/>
      <c r="H611"/>
      <c r="I611"/>
      <c r="J611"/>
      <c r="K611"/>
      <c r="L611" s="126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5" x14ac:dyDescent="0.25">
      <c r="A612"/>
      <c r="B612"/>
    </row>
  </sheetData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15.140625" style="34" bestFit="1" customWidth="1"/>
    <col min="2" max="2" width="12.5703125" style="34" bestFit="1" customWidth="1"/>
    <col min="3" max="3" width="12" style="34" bestFit="1" customWidth="1"/>
    <col min="4" max="4" width="12.5703125" style="34" bestFit="1" customWidth="1"/>
    <col min="5" max="9" width="12" style="34" bestFit="1" customWidth="1"/>
    <col min="10" max="10" width="12.5703125" style="34" bestFit="1" customWidth="1"/>
    <col min="11" max="12" width="12" style="34" bestFit="1" customWidth="1"/>
    <col min="13" max="13" width="7.42578125" style="34" bestFit="1" customWidth="1"/>
    <col min="14" max="16" width="12" style="34" bestFit="1" customWidth="1"/>
    <col min="17" max="17" width="14" style="34" bestFit="1" customWidth="1"/>
    <col min="18" max="20" width="12" style="34" bestFit="1" customWidth="1"/>
    <col min="21" max="21" width="15.5703125" style="34" bestFit="1" customWidth="1"/>
    <col min="22" max="22" width="12" style="34" bestFit="1" customWidth="1"/>
    <col min="23" max="23" width="16.42578125" style="34" bestFit="1" customWidth="1"/>
    <col min="24" max="24" width="14.42578125" style="34" bestFit="1" customWidth="1"/>
    <col min="25" max="25" width="15" style="34" bestFit="1" customWidth="1"/>
    <col min="26" max="26" width="15.85546875" style="34" bestFit="1" customWidth="1"/>
    <col min="27" max="32" width="12" style="34" bestFit="1" customWidth="1"/>
    <col min="33" max="33" width="16" style="34" bestFit="1" customWidth="1"/>
    <col min="34" max="35" width="12" style="34" bestFit="1" customWidth="1"/>
    <col min="36" max="36" width="12.5703125" style="34" bestFit="1" customWidth="1"/>
    <col min="37" max="39" width="12" style="34" bestFit="1" customWidth="1"/>
    <col min="40" max="16384" width="9.140625" style="34"/>
  </cols>
  <sheetData>
    <row r="1" spans="1:39" x14ac:dyDescent="0.2">
      <c r="A1" s="33" t="s">
        <v>57</v>
      </c>
      <c r="B1" s="33" t="s">
        <v>850</v>
      </c>
      <c r="C1" s="33" t="s">
        <v>66</v>
      </c>
      <c r="D1" s="33" t="s">
        <v>851</v>
      </c>
      <c r="E1" s="33" t="s">
        <v>68</v>
      </c>
      <c r="F1" s="33" t="s">
        <v>69</v>
      </c>
      <c r="G1" s="33" t="s">
        <v>852</v>
      </c>
      <c r="H1" s="33" t="s">
        <v>869</v>
      </c>
      <c r="I1" s="33" t="s">
        <v>870</v>
      </c>
      <c r="J1" s="33" t="s">
        <v>64</v>
      </c>
      <c r="K1" s="33" t="s">
        <v>853</v>
      </c>
      <c r="L1" s="33" t="s">
        <v>854</v>
      </c>
      <c r="M1" s="33" t="s">
        <v>910</v>
      </c>
      <c r="N1" s="33" t="s">
        <v>855</v>
      </c>
      <c r="O1" s="33" t="s">
        <v>856</v>
      </c>
      <c r="P1" s="33" t="s">
        <v>857</v>
      </c>
      <c r="Q1" s="33" t="s">
        <v>858</v>
      </c>
      <c r="R1" s="33" t="s">
        <v>859</v>
      </c>
      <c r="S1" s="33" t="s">
        <v>860</v>
      </c>
      <c r="T1" s="33" t="s">
        <v>861</v>
      </c>
      <c r="U1" s="33" t="s">
        <v>78</v>
      </c>
      <c r="V1" s="33" t="s">
        <v>862</v>
      </c>
      <c r="W1" s="33" t="s">
        <v>80</v>
      </c>
      <c r="X1" s="33" t="s">
        <v>81</v>
      </c>
      <c r="Y1" s="33" t="s">
        <v>82</v>
      </c>
      <c r="Z1" s="33" t="s">
        <v>83</v>
      </c>
      <c r="AA1" s="33" t="s">
        <v>84</v>
      </c>
      <c r="AB1" s="33" t="s">
        <v>85</v>
      </c>
      <c r="AC1" s="33" t="s">
        <v>86</v>
      </c>
      <c r="AD1" s="33" t="s">
        <v>87</v>
      </c>
      <c r="AE1" s="33" t="s">
        <v>863</v>
      </c>
      <c r="AF1" s="33" t="s">
        <v>864</v>
      </c>
      <c r="AG1" s="33" t="s">
        <v>865</v>
      </c>
      <c r="AH1" s="33" t="s">
        <v>866</v>
      </c>
      <c r="AI1" s="33" t="s">
        <v>90</v>
      </c>
      <c r="AJ1" s="33" t="s">
        <v>91</v>
      </c>
      <c r="AK1" s="33" t="s">
        <v>92</v>
      </c>
      <c r="AL1" s="33" t="s">
        <v>867</v>
      </c>
      <c r="AM1" s="33" t="s">
        <v>868</v>
      </c>
    </row>
    <row r="2" spans="1:39" ht="15" x14ac:dyDescent="0.25">
      <c r="A2" t="s">
        <v>95</v>
      </c>
      <c r="B2">
        <v>1188966.31578947</v>
      </c>
      <c r="C2">
        <v>0.66731972523757599</v>
      </c>
      <c r="D2">
        <v>1357325.05263158</v>
      </c>
      <c r="E2">
        <v>2.1809985675188201E-3</v>
      </c>
      <c r="F2">
        <v>0.71127569306364802</v>
      </c>
      <c r="G2">
        <v>228</v>
      </c>
      <c r="H2">
        <v>27.483077842105299</v>
      </c>
      <c r="I2">
        <v>12.706861263157901</v>
      </c>
      <c r="J2">
        <v>-1.3579954210526199</v>
      </c>
      <c r="K2">
        <v>15469.530423092499</v>
      </c>
      <c r="L2">
        <v>1118.3035958947401</v>
      </c>
      <c r="M2">
        <v>1516.19796149278</v>
      </c>
      <c r="N2">
        <v>0.71402103435453701</v>
      </c>
      <c r="O2">
        <v>0.21312556605350599</v>
      </c>
      <c r="P2">
        <v>2.8238259703667701E-4</v>
      </c>
      <c r="Q2">
        <v>11409.876505779601</v>
      </c>
      <c r="R2">
        <v>85.236842105263193</v>
      </c>
      <c r="S2">
        <v>65185.607255325704</v>
      </c>
      <c r="T2">
        <v>15.0737882062365</v>
      </c>
      <c r="U2">
        <v>13.1199557406607</v>
      </c>
      <c r="V2">
        <v>11.2631578947368</v>
      </c>
      <c r="W2">
        <v>99.288637018691603</v>
      </c>
      <c r="X2">
        <v>0.109125195406194</v>
      </c>
      <c r="Y2">
        <v>0.205165343729832</v>
      </c>
      <c r="Z2">
        <v>0.316750065945201</v>
      </c>
      <c r="AA2">
        <v>244.078103705144</v>
      </c>
      <c r="AB2">
        <v>4.7222491980991599</v>
      </c>
      <c r="AC2">
        <v>1.1187640902679601</v>
      </c>
      <c r="AD2">
        <v>2.6394877938495398</v>
      </c>
      <c r="AE2">
        <v>2.1862980655009601</v>
      </c>
      <c r="AF2">
        <v>173.73684210526301</v>
      </c>
      <c r="AG2">
        <v>1.8252378317810802E-2</v>
      </c>
      <c r="AH2">
        <v>2.9405263157894699</v>
      </c>
      <c r="AI2">
        <v>3.61721986505919</v>
      </c>
      <c r="AJ2">
        <v>32135.032631578899</v>
      </c>
      <c r="AK2">
        <v>0.65163575514043903</v>
      </c>
      <c r="AL2">
        <v>17299631.498947401</v>
      </c>
      <c r="AM2">
        <v>1118.3035958947401</v>
      </c>
    </row>
    <row r="3" spans="1:39" ht="15" x14ac:dyDescent="0.25">
      <c r="A3" t="s">
        <v>163</v>
      </c>
      <c r="B3">
        <v>219969.386554622</v>
      </c>
      <c r="C3">
        <v>0.47150059195383898</v>
      </c>
      <c r="D3">
        <v>17576.2016806723</v>
      </c>
      <c r="E3">
        <v>3.8822103513271298E-3</v>
      </c>
      <c r="F3">
        <v>0.74225869636665898</v>
      </c>
      <c r="G3">
        <v>66.521008403361293</v>
      </c>
      <c r="H3">
        <v>69.143204155462101</v>
      </c>
      <c r="I3">
        <v>62.662826478991597</v>
      </c>
      <c r="J3">
        <v>-30.428299256302498</v>
      </c>
      <c r="K3">
        <v>14520.8653744285</v>
      </c>
      <c r="L3">
        <v>1632.4631039874</v>
      </c>
      <c r="M3">
        <v>2041.93208322439</v>
      </c>
      <c r="N3">
        <v>0.52508435384329999</v>
      </c>
      <c r="O3">
        <v>0.15061034233523099</v>
      </c>
      <c r="P3">
        <v>1.0266561175313899E-2</v>
      </c>
      <c r="Q3">
        <v>11608.9938330812</v>
      </c>
      <c r="R3">
        <v>118.03218487395</v>
      </c>
      <c r="S3">
        <v>62033.6674073373</v>
      </c>
      <c r="T3">
        <v>13.779285382209499</v>
      </c>
      <c r="U3">
        <v>13.830660728095101</v>
      </c>
      <c r="V3">
        <v>16.711428571428598</v>
      </c>
      <c r="W3">
        <v>97.685431081482207</v>
      </c>
      <c r="X3">
        <v>0.11656382504169301</v>
      </c>
      <c r="Y3">
        <v>0.13068026976783501</v>
      </c>
      <c r="Z3">
        <v>0.252270010106184</v>
      </c>
      <c r="AA3">
        <v>211.64387635091001</v>
      </c>
      <c r="AB3">
        <v>9.9419398253868394</v>
      </c>
      <c r="AC3">
        <v>1.4012757729173899</v>
      </c>
      <c r="AD3">
        <v>2.98043761318592</v>
      </c>
      <c r="AE3">
        <v>1.30000994152048</v>
      </c>
      <c r="AF3">
        <v>55.9789915966387</v>
      </c>
      <c r="AG3">
        <v>5.4191437884360698E-2</v>
      </c>
      <c r="AH3">
        <v>23.926638655462199</v>
      </c>
      <c r="AI3">
        <v>3.9049674443522</v>
      </c>
      <c r="AJ3">
        <v>105509.22382353101</v>
      </c>
      <c r="AK3">
        <v>0.61605972520013297</v>
      </c>
      <c r="AL3">
        <v>23704776.961722702</v>
      </c>
      <c r="AM3">
        <v>1632.4631039874</v>
      </c>
    </row>
    <row r="4" spans="1:39" ht="15" x14ac:dyDescent="0.25">
      <c r="A4" t="s">
        <v>101</v>
      </c>
      <c r="B4">
        <v>979307.15053763404</v>
      </c>
      <c r="C4">
        <v>0.44485561018813302</v>
      </c>
      <c r="D4">
        <v>1089435.2580645201</v>
      </c>
      <c r="E4">
        <v>4.8454143904193298E-3</v>
      </c>
      <c r="F4">
        <v>0.65775219306803101</v>
      </c>
      <c r="G4">
        <v>97.344086021505404</v>
      </c>
      <c r="H4">
        <v>45.521615107526898</v>
      </c>
      <c r="I4">
        <v>0.29032258064516098</v>
      </c>
      <c r="J4">
        <v>-8.0309340860215901</v>
      </c>
      <c r="K4">
        <v>14146.223425558101</v>
      </c>
      <c r="L4">
        <v>1170.5623555806401</v>
      </c>
      <c r="M4">
        <v>1383.4362419645499</v>
      </c>
      <c r="N4">
        <v>0.342976045796485</v>
      </c>
      <c r="O4">
        <v>0.13391105514646701</v>
      </c>
      <c r="P4">
        <v>4.2318283642714897E-3</v>
      </c>
      <c r="Q4">
        <v>11969.497482642701</v>
      </c>
      <c r="R4">
        <v>81.401075268817195</v>
      </c>
      <c r="S4">
        <v>57435.930825726799</v>
      </c>
      <c r="T4">
        <v>16.828527271046099</v>
      </c>
      <c r="U4">
        <v>14.3801829609131</v>
      </c>
      <c r="V4">
        <v>11.370215053763401</v>
      </c>
      <c r="W4">
        <v>102.949887055408</v>
      </c>
      <c r="X4">
        <v>0.124344960897976</v>
      </c>
      <c r="Y4">
        <v>0.189634429139383</v>
      </c>
      <c r="Z4">
        <v>0.31712697755243402</v>
      </c>
      <c r="AA4">
        <v>180.078228805131</v>
      </c>
      <c r="AB4">
        <v>5.8042480420817801</v>
      </c>
      <c r="AC4">
        <v>1.0851543073690599</v>
      </c>
      <c r="AD4">
        <v>2.90105924076693</v>
      </c>
      <c r="AE4">
        <v>1.2973819946326299</v>
      </c>
      <c r="AF4">
        <v>101.086021505376</v>
      </c>
      <c r="AG4">
        <v>1.7349251272575101E-2</v>
      </c>
      <c r="AH4">
        <v>7.40818181818182</v>
      </c>
      <c r="AI4">
        <v>3.8827016222292099</v>
      </c>
      <c r="AJ4">
        <v>38067.9824731197</v>
      </c>
      <c r="AK4">
        <v>0.46586605678661303</v>
      </c>
      <c r="AL4">
        <v>16559036.615591399</v>
      </c>
      <c r="AM4">
        <v>1170.5623555806401</v>
      </c>
    </row>
    <row r="5" spans="1:39" ht="15" x14ac:dyDescent="0.25">
      <c r="A5" t="s">
        <v>103</v>
      </c>
      <c r="B5">
        <v>1348997.36551724</v>
      </c>
      <c r="C5">
        <v>0.43676509954401599</v>
      </c>
      <c r="D5">
        <v>1301833.5517241401</v>
      </c>
      <c r="E5">
        <v>1.43570839060221E-3</v>
      </c>
      <c r="F5">
        <v>0.71603771814904404</v>
      </c>
      <c r="G5">
        <v>83.986206896551707</v>
      </c>
      <c r="H5">
        <v>54.7675256482759</v>
      </c>
      <c r="I5">
        <v>18.854644662068999</v>
      </c>
      <c r="J5">
        <v>35.8844619379311</v>
      </c>
      <c r="K5">
        <v>13569.3833367979</v>
      </c>
      <c r="L5">
        <v>1717.7185422069001</v>
      </c>
      <c r="M5">
        <v>2253.4310272750099</v>
      </c>
      <c r="N5">
        <v>0.60196994124290804</v>
      </c>
      <c r="O5">
        <v>0.190088204347241</v>
      </c>
      <c r="P5">
        <v>1.85196561467805E-2</v>
      </c>
      <c r="Q5">
        <v>10343.507780718301</v>
      </c>
      <c r="R5">
        <v>111.061103448276</v>
      </c>
      <c r="S5">
        <v>62040.423930660101</v>
      </c>
      <c r="T5">
        <v>16.848320837364501</v>
      </c>
      <c r="U5">
        <v>15.466427839039801</v>
      </c>
      <c r="V5">
        <v>13.387931034482801</v>
      </c>
      <c r="W5">
        <v>128.303509913715</v>
      </c>
      <c r="X5">
        <v>0.110505173760151</v>
      </c>
      <c r="Y5">
        <v>0.19511998259829</v>
      </c>
      <c r="Z5">
        <v>0.308633039238419</v>
      </c>
      <c r="AA5">
        <v>208.406725406709</v>
      </c>
      <c r="AB5">
        <v>7.0950564540586196</v>
      </c>
      <c r="AC5">
        <v>1.48476727457783</v>
      </c>
      <c r="AD5">
        <v>3.44672929469762</v>
      </c>
      <c r="AE5">
        <v>1.5020460105317199</v>
      </c>
      <c r="AF5">
        <v>96.931034482758605</v>
      </c>
      <c r="AG5">
        <v>1.28910042711722E-2</v>
      </c>
      <c r="AH5">
        <v>11.909034482758599</v>
      </c>
      <c r="AI5">
        <v>3.9590649176497101</v>
      </c>
      <c r="AJ5">
        <v>-6505.39855172427</v>
      </c>
      <c r="AK5">
        <v>0.526546127175747</v>
      </c>
      <c r="AL5">
        <v>23308381.363931</v>
      </c>
      <c r="AM5">
        <v>1717.7185422069001</v>
      </c>
    </row>
    <row r="6" spans="1:39" ht="15" x14ac:dyDescent="0.25">
      <c r="A6" t="s">
        <v>105</v>
      </c>
      <c r="B6">
        <v>-328524.47058823501</v>
      </c>
      <c r="C6">
        <v>0.45171992456440901</v>
      </c>
      <c r="D6">
        <v>-320248.235294118</v>
      </c>
      <c r="E6">
        <v>8.2540450650016306E-3</v>
      </c>
      <c r="F6">
        <v>0.74867941662710402</v>
      </c>
      <c r="G6">
        <v>50.230769230769198</v>
      </c>
      <c r="H6">
        <v>32.423792441176502</v>
      </c>
      <c r="I6">
        <v>4.4117647058823498E-2</v>
      </c>
      <c r="J6">
        <v>21.6132197647058</v>
      </c>
      <c r="K6">
        <v>17278.8449372139</v>
      </c>
      <c r="L6">
        <v>1074.38420986765</v>
      </c>
      <c r="M6">
        <v>1473.99441902938</v>
      </c>
      <c r="N6">
        <v>0.75326451004047601</v>
      </c>
      <c r="O6">
        <v>0.2211075905106</v>
      </c>
      <c r="P6">
        <v>2.77356645102509E-3</v>
      </c>
      <c r="Q6">
        <v>12594.4290735636</v>
      </c>
      <c r="R6">
        <v>89.558676470588196</v>
      </c>
      <c r="S6">
        <v>63272.761644928803</v>
      </c>
      <c r="T6">
        <v>15.831553089578099</v>
      </c>
      <c r="U6">
        <v>11.996427953247901</v>
      </c>
      <c r="V6">
        <v>10.6547058823529</v>
      </c>
      <c r="W6">
        <v>100.83659011621501</v>
      </c>
      <c r="X6">
        <v>0.110577915437878</v>
      </c>
      <c r="Y6">
        <v>0.19047350789519499</v>
      </c>
      <c r="Z6">
        <v>0.30511575697721099</v>
      </c>
      <c r="AA6">
        <v>181.190699456174</v>
      </c>
      <c r="AB6">
        <v>9.9957133891240204</v>
      </c>
      <c r="AC6">
        <v>1.4080130716989101</v>
      </c>
      <c r="AD6">
        <v>4.4067985691809399</v>
      </c>
      <c r="AE6">
        <v>1.18784750677319</v>
      </c>
      <c r="AF6">
        <v>122.294117647059</v>
      </c>
      <c r="AG6">
        <v>0</v>
      </c>
      <c r="AH6">
        <v>7.3026470588235304</v>
      </c>
      <c r="AI6">
        <v>3.8999134134754798</v>
      </c>
      <c r="AJ6">
        <v>-114544.267941176</v>
      </c>
      <c r="AK6">
        <v>0.60737748661267099</v>
      </c>
      <c r="AL6">
        <v>18564118.1652941</v>
      </c>
      <c r="AM6">
        <v>1074.38420986765</v>
      </c>
    </row>
    <row r="7" spans="1:39" ht="15" x14ac:dyDescent="0.25">
      <c r="A7" t="s">
        <v>281</v>
      </c>
      <c r="B7">
        <v>569496.48275862099</v>
      </c>
      <c r="C7">
        <v>0.60501355836718795</v>
      </c>
      <c r="D7">
        <v>713650.57471264398</v>
      </c>
      <c r="E7">
        <v>0</v>
      </c>
      <c r="F7">
        <v>0.74090801982656695</v>
      </c>
      <c r="G7">
        <v>25.735632183907999</v>
      </c>
      <c r="H7">
        <v>15.3137034712644</v>
      </c>
      <c r="I7">
        <v>0.148620689655173</v>
      </c>
      <c r="J7">
        <v>-17.936588965517199</v>
      </c>
      <c r="K7">
        <v>12878.7731681108</v>
      </c>
      <c r="L7">
        <v>1304.9839784023</v>
      </c>
      <c r="M7">
        <v>1544.8085856528301</v>
      </c>
      <c r="N7">
        <v>0.30179850582286899</v>
      </c>
      <c r="O7">
        <v>0.131604528971588</v>
      </c>
      <c r="P7">
        <v>4.2814149449454499E-3</v>
      </c>
      <c r="Q7">
        <v>10879.4013717626</v>
      </c>
      <c r="R7">
        <v>86.912413793103497</v>
      </c>
      <c r="S7">
        <v>65676.813966498099</v>
      </c>
      <c r="T7">
        <v>16.865307655480901</v>
      </c>
      <c r="U7">
        <v>15.0149319464172</v>
      </c>
      <c r="V7">
        <v>10.857241379310301</v>
      </c>
      <c r="W7">
        <v>120.194802050647</v>
      </c>
      <c r="X7">
        <v>0.11189957206624999</v>
      </c>
      <c r="Y7">
        <v>0.15941512896586699</v>
      </c>
      <c r="Z7">
        <v>0.27405128012570701</v>
      </c>
      <c r="AA7">
        <v>193.99308938119</v>
      </c>
      <c r="AB7">
        <v>6.6914076514427903</v>
      </c>
      <c r="AC7">
        <v>1.44107891650002</v>
      </c>
      <c r="AD7">
        <v>2.8841636991319102</v>
      </c>
      <c r="AE7">
        <v>1.1879676171235201</v>
      </c>
      <c r="AF7">
        <v>66.862068965517196</v>
      </c>
      <c r="AG7">
        <v>1.8740038282449901E-2</v>
      </c>
      <c r="AH7">
        <v>9.74977011494253</v>
      </c>
      <c r="AI7">
        <v>4.0521056093571497</v>
      </c>
      <c r="AJ7">
        <v>-105802.661724139</v>
      </c>
      <c r="AK7">
        <v>0.67809883069780796</v>
      </c>
      <c r="AL7">
        <v>16806592.645862099</v>
      </c>
      <c r="AM7">
        <v>1304.9839784023</v>
      </c>
    </row>
    <row r="8" spans="1:39" ht="15" x14ac:dyDescent="0.25">
      <c r="A8" t="s">
        <v>112</v>
      </c>
      <c r="B8">
        <v>165610.37288135599</v>
      </c>
      <c r="C8">
        <v>0.41427006049620602</v>
      </c>
      <c r="D8">
        <v>117816.050847458</v>
      </c>
      <c r="E8">
        <v>5.5574429262125399E-3</v>
      </c>
      <c r="F8">
        <v>0.69074146605272702</v>
      </c>
      <c r="G8">
        <v>34.604519774011301</v>
      </c>
      <c r="H8">
        <v>26.850729661016999</v>
      </c>
      <c r="I8">
        <v>12.871638418079099</v>
      </c>
      <c r="J8">
        <v>40.586098152542398</v>
      </c>
      <c r="K8">
        <v>13964.9879060362</v>
      </c>
      <c r="L8">
        <v>1220.3842526101701</v>
      </c>
      <c r="M8">
        <v>1517.47256800934</v>
      </c>
      <c r="N8">
        <v>0.41291044798379001</v>
      </c>
      <c r="O8">
        <v>0.166297984394189</v>
      </c>
      <c r="P8">
        <v>3.0843575644959802E-3</v>
      </c>
      <c r="Q8">
        <v>11230.945249161899</v>
      </c>
      <c r="R8">
        <v>84.398644067796596</v>
      </c>
      <c r="S8">
        <v>64872.113571857</v>
      </c>
      <c r="T8">
        <v>15.7371928753508</v>
      </c>
      <c r="U8">
        <v>14.459761363344199</v>
      </c>
      <c r="V8">
        <v>13.6892655367232</v>
      </c>
      <c r="W8">
        <v>89.148994103177799</v>
      </c>
      <c r="X8">
        <v>0.102780533873013</v>
      </c>
      <c r="Y8">
        <v>0.198595173209177</v>
      </c>
      <c r="Z8">
        <v>0.30666183435433703</v>
      </c>
      <c r="AA8">
        <v>192.284214268375</v>
      </c>
      <c r="AB8">
        <v>7.1596706680456599</v>
      </c>
      <c r="AC8">
        <v>1.32951619300872</v>
      </c>
      <c r="AD8">
        <v>3.30046991988503</v>
      </c>
      <c r="AE8">
        <v>1.52652316558108</v>
      </c>
      <c r="AF8">
        <v>71.254237288135599</v>
      </c>
      <c r="AG8">
        <v>1.34297898019813E-2</v>
      </c>
      <c r="AH8">
        <v>9.11509803921569</v>
      </c>
      <c r="AI8">
        <v>5.6620030951805802</v>
      </c>
      <c r="AJ8">
        <v>1852.5481920908201</v>
      </c>
      <c r="AK8">
        <v>0.33010498697236901</v>
      </c>
      <c r="AL8">
        <v>17042651.328418098</v>
      </c>
      <c r="AM8">
        <v>1220.3842526101701</v>
      </c>
    </row>
    <row r="9" spans="1:39" ht="15" x14ac:dyDescent="0.25">
      <c r="A9" t="s">
        <v>359</v>
      </c>
      <c r="B9">
        <v>75162.407766990305</v>
      </c>
      <c r="C9">
        <v>0.45552753833520199</v>
      </c>
      <c r="D9">
        <v>295.359223300971</v>
      </c>
      <c r="E9">
        <v>5.0341979356951898E-4</v>
      </c>
      <c r="F9">
        <v>0.69654343707836897</v>
      </c>
      <c r="G9">
        <v>41.2815533980583</v>
      </c>
      <c r="H9">
        <v>27.994697912621401</v>
      </c>
      <c r="I9">
        <v>0.82965638834951505</v>
      </c>
      <c r="J9">
        <v>6.6665008155339898</v>
      </c>
      <c r="K9">
        <v>14488.2452379071</v>
      </c>
      <c r="L9">
        <v>1035.04362957282</v>
      </c>
      <c r="M9">
        <v>1253.0514659866701</v>
      </c>
      <c r="N9">
        <v>0.49676461619357898</v>
      </c>
      <c r="O9">
        <v>0.14548470555919399</v>
      </c>
      <c r="P9">
        <v>0</v>
      </c>
      <c r="Q9">
        <v>11967.557873112901</v>
      </c>
      <c r="R9">
        <v>75.420582524271794</v>
      </c>
      <c r="S9">
        <v>60031.2932603187</v>
      </c>
      <c r="T9">
        <v>15.131199538639001</v>
      </c>
      <c r="U9">
        <v>13.723622848440799</v>
      </c>
      <c r="V9">
        <v>9.9757281553398105</v>
      </c>
      <c r="W9">
        <v>103.756198390268</v>
      </c>
      <c r="X9">
        <v>0.108468877255972</v>
      </c>
      <c r="Y9">
        <v>0.18626093424390799</v>
      </c>
      <c r="Z9">
        <v>0.30314006955506001</v>
      </c>
      <c r="AA9">
        <v>226.01688771552099</v>
      </c>
      <c r="AB9">
        <v>7.8805376595325898</v>
      </c>
      <c r="AC9">
        <v>1.49936273533706</v>
      </c>
      <c r="AD9">
        <v>2.8945758253413301</v>
      </c>
      <c r="AE9">
        <v>1.4949331211916199</v>
      </c>
      <c r="AF9">
        <v>90.533980582524293</v>
      </c>
      <c r="AG9">
        <v>3.6959156687784801E-2</v>
      </c>
      <c r="AH9">
        <v>6.9848543689320399</v>
      </c>
      <c r="AI9">
        <v>3.39043670293304</v>
      </c>
      <c r="AJ9">
        <v>29935.339126213599</v>
      </c>
      <c r="AK9">
        <v>0.52770456586102199</v>
      </c>
      <c r="AL9">
        <v>14995965.9371845</v>
      </c>
      <c r="AM9">
        <v>1035.04362957282</v>
      </c>
    </row>
    <row r="10" spans="1:39" ht="15" x14ac:dyDescent="0.25">
      <c r="A10" t="s">
        <v>197</v>
      </c>
      <c r="B10">
        <v>1212102.83783784</v>
      </c>
      <c r="C10">
        <v>0.47158726522781003</v>
      </c>
      <c r="D10">
        <v>715627.05945945997</v>
      </c>
      <c r="E10">
        <v>2.2700428065137702E-3</v>
      </c>
      <c r="F10">
        <v>0.74468103975310895</v>
      </c>
      <c r="G10">
        <v>173.475675675676</v>
      </c>
      <c r="H10">
        <v>249.48806441621599</v>
      </c>
      <c r="I10">
        <v>85.466946810810896</v>
      </c>
      <c r="J10">
        <v>-31.875405129729799</v>
      </c>
      <c r="K10">
        <v>13392.505987746699</v>
      </c>
      <c r="L10">
        <v>5090.61146076757</v>
      </c>
      <c r="M10">
        <v>6709.2114925004298</v>
      </c>
      <c r="N10">
        <v>0.55242921717970095</v>
      </c>
      <c r="O10">
        <v>0.16234148367236301</v>
      </c>
      <c r="P10">
        <v>8.6910550059517894E-2</v>
      </c>
      <c r="Q10">
        <v>10161.558410526901</v>
      </c>
      <c r="R10">
        <v>311.18545945945903</v>
      </c>
      <c r="S10">
        <v>67031.373867951406</v>
      </c>
      <c r="T10">
        <v>12.673401852480101</v>
      </c>
      <c r="U10">
        <v>16.3587703281835</v>
      </c>
      <c r="V10">
        <v>30.800864864864899</v>
      </c>
      <c r="W10">
        <v>165.27495195677199</v>
      </c>
      <c r="X10">
        <v>0.11944015985442701</v>
      </c>
      <c r="Y10">
        <v>0.13795628609346799</v>
      </c>
      <c r="Z10">
        <v>0.25984479981123898</v>
      </c>
      <c r="AA10">
        <v>147.82904109074201</v>
      </c>
      <c r="AB10">
        <v>7.0140017392910696</v>
      </c>
      <c r="AC10">
        <v>1.34036025076839</v>
      </c>
      <c r="AD10">
        <v>2.86450157645882</v>
      </c>
      <c r="AE10">
        <v>1.06972750119364</v>
      </c>
      <c r="AF10">
        <v>36.064864864864902</v>
      </c>
      <c r="AG10">
        <v>4.4313010241265598E-2</v>
      </c>
      <c r="AH10">
        <v>98.765351351351399</v>
      </c>
      <c r="AI10">
        <v>3.6821573652067698</v>
      </c>
      <c r="AJ10">
        <v>480223.52572973003</v>
      </c>
      <c r="AK10">
        <v>0.51974862719524295</v>
      </c>
      <c r="AL10">
        <v>68176044.469621599</v>
      </c>
      <c r="AM10">
        <v>5090.61146076757</v>
      </c>
    </row>
    <row r="11" spans="1:39" ht="15" x14ac:dyDescent="0.25">
      <c r="A11" t="s">
        <v>348</v>
      </c>
      <c r="B11">
        <v>1502985.5454545501</v>
      </c>
      <c r="C11">
        <v>0.62796763732927696</v>
      </c>
      <c r="D11">
        <v>1359451.81818182</v>
      </c>
      <c r="E11">
        <v>4.0326694800173402E-4</v>
      </c>
      <c r="F11">
        <v>0.73630843185222405</v>
      </c>
      <c r="G11">
        <v>67.181818181818201</v>
      </c>
      <c r="H11">
        <v>30.6545062727273</v>
      </c>
      <c r="I11">
        <v>0.45</v>
      </c>
      <c r="J11">
        <v>-73.883263090909097</v>
      </c>
      <c r="K11">
        <v>15259.657394800701</v>
      </c>
      <c r="L11">
        <v>1258.6557857272701</v>
      </c>
      <c r="M11">
        <v>1534.9470649151001</v>
      </c>
      <c r="N11">
        <v>0.46760681777368202</v>
      </c>
      <c r="O11">
        <v>0.15760990659059099</v>
      </c>
      <c r="P11">
        <v>8.1146575196983407E-3</v>
      </c>
      <c r="Q11">
        <v>12512.911035954299</v>
      </c>
      <c r="R11">
        <v>85.758181818181797</v>
      </c>
      <c r="S11">
        <v>63612.249825089501</v>
      </c>
      <c r="T11">
        <v>15.375156359319</v>
      </c>
      <c r="U11">
        <v>14.6768011989315</v>
      </c>
      <c r="V11">
        <v>18.045454545454501</v>
      </c>
      <c r="W11">
        <v>69.749187118387894</v>
      </c>
      <c r="X11">
        <v>0.100659775581838</v>
      </c>
      <c r="Y11">
        <v>0.23538579295871501</v>
      </c>
      <c r="Z11">
        <v>0.33920515795531098</v>
      </c>
      <c r="AA11">
        <v>162.75371822371801</v>
      </c>
      <c r="AB11">
        <v>8.28222499289949</v>
      </c>
      <c r="AC11">
        <v>1.5134623051798199</v>
      </c>
      <c r="AD11">
        <v>4.0568245065147197</v>
      </c>
      <c r="AE11">
        <v>1.7514603409259</v>
      </c>
      <c r="AF11">
        <v>172.636363636364</v>
      </c>
      <c r="AG11">
        <v>6.3372967888743496E-3</v>
      </c>
      <c r="AH11">
        <v>7.5845454545454496</v>
      </c>
      <c r="AI11">
        <v>4.1492249777996602</v>
      </c>
      <c r="AJ11">
        <v>-53589.530909090499</v>
      </c>
      <c r="AK11">
        <v>0.56108680349575402</v>
      </c>
      <c r="AL11">
        <v>19206656.068181802</v>
      </c>
      <c r="AM11">
        <v>1258.6557857272701</v>
      </c>
    </row>
    <row r="12" spans="1:39" ht="15" x14ac:dyDescent="0.25">
      <c r="A12" t="s">
        <v>307</v>
      </c>
      <c r="B12">
        <v>641658.86451612902</v>
      </c>
      <c r="C12">
        <v>0.49297945885191202</v>
      </c>
      <c r="D12">
        <v>658166.23870967701</v>
      </c>
      <c r="E12">
        <v>4.9631454995141403E-4</v>
      </c>
      <c r="F12">
        <v>0.706384402244566</v>
      </c>
      <c r="G12">
        <v>71.954838709677404</v>
      </c>
      <c r="H12">
        <v>45.981443335483903</v>
      </c>
      <c r="I12">
        <v>0.99354838709677396</v>
      </c>
      <c r="J12">
        <v>14.651064567741701</v>
      </c>
      <c r="K12">
        <v>13824.310208250299</v>
      </c>
      <c r="L12">
        <v>1293.81797935484</v>
      </c>
      <c r="M12">
        <v>1615.84222677977</v>
      </c>
      <c r="N12">
        <v>0.39078151793948102</v>
      </c>
      <c r="O12">
        <v>0.16847391701807601</v>
      </c>
      <c r="P12">
        <v>1.8338270286120701E-3</v>
      </c>
      <c r="Q12">
        <v>11069.2373321982</v>
      </c>
      <c r="R12">
        <v>88.164000000000001</v>
      </c>
      <c r="S12">
        <v>62555.001913589098</v>
      </c>
      <c r="T12">
        <v>16.628394882850301</v>
      </c>
      <c r="U12">
        <v>14.6751279360605</v>
      </c>
      <c r="V12">
        <v>10.7496774193548</v>
      </c>
      <c r="W12">
        <v>120.35877253631</v>
      </c>
      <c r="X12">
        <v>0.12125505465221501</v>
      </c>
      <c r="Y12">
        <v>0.15536437423522001</v>
      </c>
      <c r="Z12">
        <v>0.28591628661634699</v>
      </c>
      <c r="AA12">
        <v>181.14374854069001</v>
      </c>
      <c r="AB12">
        <v>7.1097533108462203</v>
      </c>
      <c r="AC12">
        <v>1.13527529482223</v>
      </c>
      <c r="AD12">
        <v>2.6938370880678999</v>
      </c>
      <c r="AE12">
        <v>1.41719348475253</v>
      </c>
      <c r="AF12">
        <v>89.051612903225802</v>
      </c>
      <c r="AG12">
        <v>8.8118083957168802E-3</v>
      </c>
      <c r="AH12">
        <v>10.908828124999999</v>
      </c>
      <c r="AI12">
        <v>4.0912494423523196</v>
      </c>
      <c r="AJ12">
        <v>57071.292322580397</v>
      </c>
      <c r="AK12">
        <v>0.47842162627912599</v>
      </c>
      <c r="AL12">
        <v>17886141.099612899</v>
      </c>
      <c r="AM12">
        <v>1293.81797935484</v>
      </c>
    </row>
    <row r="13" spans="1:39" ht="15" x14ac:dyDescent="0.25">
      <c r="A13" t="s">
        <v>292</v>
      </c>
      <c r="B13">
        <v>1690964.8928571399</v>
      </c>
      <c r="C13">
        <v>0.52055388365597999</v>
      </c>
      <c r="D13">
        <v>1569066.18367347</v>
      </c>
      <c r="E13">
        <v>2.9040738319634403E-4</v>
      </c>
      <c r="F13">
        <v>0.77114324498519504</v>
      </c>
      <c r="G13">
        <v>99.433673469387799</v>
      </c>
      <c r="H13">
        <v>117.72941673979599</v>
      </c>
      <c r="I13">
        <v>55.336712867346797</v>
      </c>
      <c r="J13">
        <v>-6.7059115459183802</v>
      </c>
      <c r="K13">
        <v>14208.5537641225</v>
      </c>
      <c r="L13">
        <v>2347.4808703367398</v>
      </c>
      <c r="M13">
        <v>3052.8825784033602</v>
      </c>
      <c r="N13">
        <v>0.58308898664017395</v>
      </c>
      <c r="O13">
        <v>0.16775466916325499</v>
      </c>
      <c r="P13">
        <v>4.1457836642527002E-2</v>
      </c>
      <c r="Q13">
        <v>10925.5129536861</v>
      </c>
      <c r="R13">
        <v>165.61015306122499</v>
      </c>
      <c r="S13">
        <v>64589.489933791498</v>
      </c>
      <c r="T13">
        <v>12.919571688983099</v>
      </c>
      <c r="U13">
        <v>14.174740056359299</v>
      </c>
      <c r="V13">
        <v>18.580969387755101</v>
      </c>
      <c r="W13">
        <v>126.33791172831501</v>
      </c>
      <c r="X13">
        <v>0.110519780745352</v>
      </c>
      <c r="Y13">
        <v>0.168979246707054</v>
      </c>
      <c r="Z13">
        <v>0.28314381665175797</v>
      </c>
      <c r="AA13">
        <v>169.361715692308</v>
      </c>
      <c r="AB13">
        <v>7.1876465131889997</v>
      </c>
      <c r="AC13">
        <v>1.3411126215639999</v>
      </c>
      <c r="AD13">
        <v>3.47520347751481</v>
      </c>
      <c r="AE13">
        <v>1.0630685761459799</v>
      </c>
      <c r="AF13">
        <v>56.755102040816297</v>
      </c>
      <c r="AG13">
        <v>3.2689757249409597E-2</v>
      </c>
      <c r="AH13">
        <v>24.562040816326501</v>
      </c>
      <c r="AI13">
        <v>3.6230869763326901</v>
      </c>
      <c r="AJ13">
        <v>172744.77755102099</v>
      </c>
      <c r="AK13">
        <v>0.54033768097652901</v>
      </c>
      <c r="AL13">
        <v>33354308.156428602</v>
      </c>
      <c r="AM13">
        <v>2347.4808703367398</v>
      </c>
    </row>
    <row r="14" spans="1:39" ht="15" x14ac:dyDescent="0.25">
      <c r="A14" t="s">
        <v>374</v>
      </c>
      <c r="B14">
        <v>284033.45714285702</v>
      </c>
      <c r="C14">
        <v>0.306805252036919</v>
      </c>
      <c r="D14">
        <v>-147036.26122449001</v>
      </c>
      <c r="E14">
        <v>4.7061150557072802E-3</v>
      </c>
      <c r="F14">
        <v>0.70595663559297395</v>
      </c>
      <c r="G14">
        <v>146.01224489795899</v>
      </c>
      <c r="H14">
        <v>70.228652269387794</v>
      </c>
      <c r="I14">
        <v>2.4992047469387701</v>
      </c>
      <c r="J14">
        <v>36.842471730612097</v>
      </c>
      <c r="K14">
        <v>12974.478258703801</v>
      </c>
      <c r="L14">
        <v>2506.9466172204102</v>
      </c>
      <c r="M14">
        <v>3106.4556368654698</v>
      </c>
      <c r="N14">
        <v>0.34660474216604298</v>
      </c>
      <c r="O14">
        <v>0.16349262390892999</v>
      </c>
      <c r="P14">
        <v>8.5610447368254499E-3</v>
      </c>
      <c r="Q14">
        <v>10470.5581482816</v>
      </c>
      <c r="R14">
        <v>150.731020408163</v>
      </c>
      <c r="S14">
        <v>69138.383818452203</v>
      </c>
      <c r="T14">
        <v>14.058479627177499</v>
      </c>
      <c r="U14">
        <v>16.6319222840253</v>
      </c>
      <c r="V14">
        <v>15.7351836734694</v>
      </c>
      <c r="W14">
        <v>159.32109019148601</v>
      </c>
      <c r="X14">
        <v>0.11496044061682401</v>
      </c>
      <c r="Y14">
        <v>0.162966975912092</v>
      </c>
      <c r="Z14">
        <v>0.28213049871812901</v>
      </c>
      <c r="AA14">
        <v>133.77694233994899</v>
      </c>
      <c r="AB14">
        <v>8.6021253517647995</v>
      </c>
      <c r="AC14">
        <v>1.5870040513689001</v>
      </c>
      <c r="AD14">
        <v>3.6559374084590002</v>
      </c>
      <c r="AE14">
        <v>1.1600394542777099</v>
      </c>
      <c r="AF14">
        <v>47.285714285714299</v>
      </c>
      <c r="AG14">
        <v>3.1498507536674401E-2</v>
      </c>
      <c r="AH14">
        <v>40.9748163265306</v>
      </c>
      <c r="AI14">
        <v>3.9203685484400399</v>
      </c>
      <c r="AJ14">
        <v>267305.88142857299</v>
      </c>
      <c r="AK14">
        <v>0.55203939265220803</v>
      </c>
      <c r="AL14">
        <v>32526324.380857099</v>
      </c>
      <c r="AM14">
        <v>2506.9466172204102</v>
      </c>
    </row>
    <row r="15" spans="1:39" ht="15" x14ac:dyDescent="0.25">
      <c r="A15" t="s">
        <v>327</v>
      </c>
      <c r="B15">
        <v>445983.62790697702</v>
      </c>
      <c r="C15">
        <v>0.36397920720872901</v>
      </c>
      <c r="D15">
        <v>424202.65116279101</v>
      </c>
      <c r="E15">
        <v>6.5471499467692198E-3</v>
      </c>
      <c r="F15">
        <v>0.78426413527302097</v>
      </c>
      <c r="G15">
        <v>95.210526315789494</v>
      </c>
      <c r="H15">
        <v>49.019137930232603</v>
      </c>
      <c r="I15">
        <v>22.6874418604651</v>
      </c>
      <c r="J15">
        <v>0.10070361627902</v>
      </c>
      <c r="K15">
        <v>13984.8788385273</v>
      </c>
      <c r="L15">
        <v>1424.2241855930199</v>
      </c>
      <c r="M15">
        <v>1733.8895946448999</v>
      </c>
      <c r="N15">
        <v>0.39792781037149899</v>
      </c>
      <c r="O15">
        <v>0.17224862669188601</v>
      </c>
      <c r="P15">
        <v>4.3349331612368798E-3</v>
      </c>
      <c r="Q15">
        <v>11487.238135538701</v>
      </c>
      <c r="R15">
        <v>100.046976744186</v>
      </c>
      <c r="S15">
        <v>57441.860378380297</v>
      </c>
      <c r="T15">
        <v>13.5079567273048</v>
      </c>
      <c r="U15">
        <v>14.23555445593</v>
      </c>
      <c r="V15">
        <v>13.3109302325581</v>
      </c>
      <c r="W15">
        <v>106.99659307877801</v>
      </c>
      <c r="X15">
        <v>9.6489887682406003E-2</v>
      </c>
      <c r="Y15">
        <v>0.20572831691370799</v>
      </c>
      <c r="Z15">
        <v>0.310797973359413</v>
      </c>
      <c r="AA15">
        <v>205.468060685616</v>
      </c>
      <c r="AB15">
        <v>6.41012782160914</v>
      </c>
      <c r="AC15">
        <v>1.4049576725349899</v>
      </c>
      <c r="AD15">
        <v>2.9513557953178999</v>
      </c>
      <c r="AE15">
        <v>1.54837276495344</v>
      </c>
      <c r="AF15">
        <v>113.151162790698</v>
      </c>
      <c r="AG15">
        <v>9.4505882095245308E-3</v>
      </c>
      <c r="AH15">
        <v>7.0940000000000003</v>
      </c>
      <c r="AI15">
        <v>4.4604552533294601</v>
      </c>
      <c r="AJ15">
        <v>-13004.4086046511</v>
      </c>
      <c r="AK15">
        <v>0.44623868494688501</v>
      </c>
      <c r="AL15">
        <v>19917602.674418598</v>
      </c>
      <c r="AM15">
        <v>1424.2241855930199</v>
      </c>
    </row>
    <row r="16" spans="1:39" ht="15" x14ac:dyDescent="0.25">
      <c r="A16" t="s">
        <v>167</v>
      </c>
      <c r="B16">
        <v>425116.101941748</v>
      </c>
      <c r="C16">
        <v>0.26748450517002798</v>
      </c>
      <c r="D16">
        <v>361361.27669902903</v>
      </c>
      <c r="E16">
        <v>3.7920309524523299E-2</v>
      </c>
      <c r="F16">
        <v>0.72860393679258895</v>
      </c>
      <c r="G16">
        <v>45.427184466019398</v>
      </c>
      <c r="H16">
        <v>40.701179281553401</v>
      </c>
      <c r="I16">
        <v>6.5973627184466004</v>
      </c>
      <c r="J16">
        <v>-16.137854063106801</v>
      </c>
      <c r="K16">
        <v>14362.7571946191</v>
      </c>
      <c r="L16">
        <v>1240.09250816505</v>
      </c>
      <c r="M16">
        <v>1591.7372579355399</v>
      </c>
      <c r="N16">
        <v>0.60302492868265001</v>
      </c>
      <c r="O16">
        <v>0.15215506988027999</v>
      </c>
      <c r="P16">
        <v>1.0444007273232799E-2</v>
      </c>
      <c r="Q16">
        <v>11189.7535254918</v>
      </c>
      <c r="R16">
        <v>94.897572815533906</v>
      </c>
      <c r="S16">
        <v>58617.125848513198</v>
      </c>
      <c r="T16">
        <v>14.6391868596187</v>
      </c>
      <c r="U16">
        <v>13.0676946877829</v>
      </c>
      <c r="V16">
        <v>12.781213592233</v>
      </c>
      <c r="W16">
        <v>97.024629094582707</v>
      </c>
      <c r="X16">
        <v>0.106224556878982</v>
      </c>
      <c r="Y16">
        <v>0.20442778562222699</v>
      </c>
      <c r="Z16">
        <v>0.31652155497839601</v>
      </c>
      <c r="AA16">
        <v>230.705380993262</v>
      </c>
      <c r="AB16">
        <v>6.3433154759861603</v>
      </c>
      <c r="AC16">
        <v>1.02592433638656</v>
      </c>
      <c r="AD16">
        <v>3.0973686325585001</v>
      </c>
      <c r="AE16">
        <v>1.2177901234411601</v>
      </c>
      <c r="AF16">
        <v>51.669902912621403</v>
      </c>
      <c r="AG16">
        <v>3.0971817147138599E-2</v>
      </c>
      <c r="AH16">
        <v>23.524757281553399</v>
      </c>
      <c r="AI16">
        <v>4.24860836144678</v>
      </c>
      <c r="AJ16">
        <v>-37411.678495145497</v>
      </c>
      <c r="AK16">
        <v>0.50783430388891404</v>
      </c>
      <c r="AL16">
        <v>17811147.593640801</v>
      </c>
      <c r="AM16">
        <v>1240.09250816505</v>
      </c>
    </row>
    <row r="17" spans="1:39" ht="15" x14ac:dyDescent="0.25">
      <c r="A17" t="s">
        <v>154</v>
      </c>
      <c r="B17">
        <v>73926.48</v>
      </c>
      <c r="C17">
        <v>0.43457995260667198</v>
      </c>
      <c r="D17">
        <v>-5698.84</v>
      </c>
      <c r="E17">
        <v>5.76276656623148E-3</v>
      </c>
      <c r="F17">
        <v>0.71540916498398299</v>
      </c>
      <c r="G17">
        <v>88.1</v>
      </c>
      <c r="H17">
        <v>50.762127839999998</v>
      </c>
      <c r="I17">
        <v>17.50503982</v>
      </c>
      <c r="J17">
        <v>-43.814777399999898</v>
      </c>
      <c r="K17">
        <v>13616.669593340201</v>
      </c>
      <c r="L17">
        <v>1414.74635588</v>
      </c>
      <c r="M17">
        <v>1827.9638471373901</v>
      </c>
      <c r="N17">
        <v>0.64331797694851001</v>
      </c>
      <c r="O17">
        <v>0.17002461434889399</v>
      </c>
      <c r="P17">
        <v>1.2651148331721299E-4</v>
      </c>
      <c r="Q17">
        <v>10538.5747735481</v>
      </c>
      <c r="R17">
        <v>91.043000000000006</v>
      </c>
      <c r="S17">
        <v>66712.254648902206</v>
      </c>
      <c r="T17">
        <v>16.129521215249898</v>
      </c>
      <c r="U17">
        <v>15.539320495589999</v>
      </c>
      <c r="V17">
        <v>12.61</v>
      </c>
      <c r="W17">
        <v>112.19241521649499</v>
      </c>
      <c r="X17">
        <v>0.10988401010021701</v>
      </c>
      <c r="Y17">
        <v>0.20423043017742001</v>
      </c>
      <c r="Z17">
        <v>0.31684668313509101</v>
      </c>
      <c r="AA17">
        <v>183.93572736092099</v>
      </c>
      <c r="AB17">
        <v>9.1865220257748792</v>
      </c>
      <c r="AC17">
        <v>1.4731470373034801</v>
      </c>
      <c r="AD17">
        <v>3.4532707722317499</v>
      </c>
      <c r="AE17">
        <v>1.5296605085422701</v>
      </c>
      <c r="AF17">
        <v>178</v>
      </c>
      <c r="AG17">
        <v>1.9426409366666699E-2</v>
      </c>
      <c r="AH17">
        <v>24.475999999999999</v>
      </c>
      <c r="AI17">
        <v>3.59304109227282</v>
      </c>
      <c r="AJ17">
        <v>29988.297200000001</v>
      </c>
      <c r="AK17">
        <v>0.62912305930763601</v>
      </c>
      <c r="AL17">
        <v>19264133.6864</v>
      </c>
      <c r="AM17">
        <v>1414.74635588</v>
      </c>
    </row>
    <row r="18" spans="1:39" ht="15" x14ac:dyDescent="0.25">
      <c r="A18" t="s">
        <v>131</v>
      </c>
      <c r="B18">
        <v>726361.44444444403</v>
      </c>
      <c r="C18">
        <v>0.56645508141032497</v>
      </c>
      <c r="D18">
        <v>1215474.2649572601</v>
      </c>
      <c r="E18">
        <v>3.8163371611642802E-3</v>
      </c>
      <c r="F18">
        <v>0.64898811207052598</v>
      </c>
      <c r="G18">
        <v>35.735042735042697</v>
      </c>
      <c r="H18">
        <v>57.728751102564097</v>
      </c>
      <c r="I18">
        <v>3.2884749230769201</v>
      </c>
      <c r="J18">
        <v>9.2954255128205698</v>
      </c>
      <c r="K18">
        <v>15199.1374148101</v>
      </c>
      <c r="L18">
        <v>963.672620017094</v>
      </c>
      <c r="M18">
        <v>1244.64148218224</v>
      </c>
      <c r="N18">
        <v>0.109712783230348</v>
      </c>
      <c r="O18">
        <v>4.8809863979988398E-2</v>
      </c>
      <c r="P18">
        <v>2.01120399393296E-4</v>
      </c>
      <c r="Q18">
        <v>11768.0414675311</v>
      </c>
      <c r="R18">
        <v>67.753504273504305</v>
      </c>
      <c r="S18">
        <v>63104.333582266503</v>
      </c>
      <c r="T18">
        <v>15.5793499815823</v>
      </c>
      <c r="U18">
        <v>14.2232144351823</v>
      </c>
      <c r="V18">
        <v>10.538034188034199</v>
      </c>
      <c r="W18">
        <v>91.447095617827202</v>
      </c>
      <c r="X18">
        <v>0.108258744442532</v>
      </c>
      <c r="Y18">
        <v>0.201605603928802</v>
      </c>
      <c r="Z18">
        <v>0.31872227730159097</v>
      </c>
      <c r="AA18">
        <v>224.82719490564</v>
      </c>
      <c r="AB18">
        <v>6.5668298744599296</v>
      </c>
      <c r="AC18">
        <v>1.4133257541323401</v>
      </c>
      <c r="AD18">
        <v>2.6531685890022998</v>
      </c>
      <c r="AE18">
        <v>1.48202162679352</v>
      </c>
      <c r="AF18">
        <v>93.179487179487197</v>
      </c>
      <c r="AG18">
        <v>2.1869617722448401E-2</v>
      </c>
      <c r="AH18">
        <v>12.6275213675214</v>
      </c>
      <c r="AI18">
        <v>4.1844601822359602</v>
      </c>
      <c r="AJ18">
        <v>12615.5313675215</v>
      </c>
      <c r="AK18">
        <v>0.55252294556055404</v>
      </c>
      <c r="AL18">
        <v>14646992.574529899</v>
      </c>
      <c r="AM18">
        <v>963.672620017094</v>
      </c>
    </row>
    <row r="19" spans="1:39" ht="15" x14ac:dyDescent="0.25">
      <c r="A19" t="s">
        <v>108</v>
      </c>
      <c r="B19">
        <v>183965.395959596</v>
      </c>
      <c r="C19">
        <v>0.38671464270671502</v>
      </c>
      <c r="D19">
        <v>1062670.95353535</v>
      </c>
      <c r="E19">
        <v>5.3303894276989601E-3</v>
      </c>
      <c r="F19">
        <v>0.76867625715333199</v>
      </c>
      <c r="G19">
        <v>49.852525252525297</v>
      </c>
      <c r="H19">
        <v>425.92958592727302</v>
      </c>
      <c r="I19">
        <v>118.91155675151499</v>
      </c>
      <c r="J19">
        <v>-33.232558995959501</v>
      </c>
      <c r="K19">
        <v>18126.7386153312</v>
      </c>
      <c r="L19">
        <v>3836.61473577778</v>
      </c>
      <c r="M19">
        <v>5025.7445977512598</v>
      </c>
      <c r="N19">
        <v>0.444838272906947</v>
      </c>
      <c r="O19">
        <v>0.16332149355607301</v>
      </c>
      <c r="P19">
        <v>4.1402441237637803E-2</v>
      </c>
      <c r="Q19">
        <v>13837.8127122277</v>
      </c>
      <c r="R19">
        <v>262.89371717171701</v>
      </c>
      <c r="S19">
        <v>82745.628288007196</v>
      </c>
      <c r="T19">
        <v>16.173890297411699</v>
      </c>
      <c r="U19">
        <v>14.5937863295218</v>
      </c>
      <c r="V19">
        <v>37.174848484848503</v>
      </c>
      <c r="W19">
        <v>103.20458299491099</v>
      </c>
      <c r="X19">
        <v>0.117331807632383</v>
      </c>
      <c r="Y19">
        <v>0.156391715468856</v>
      </c>
      <c r="Z19">
        <v>0.28007296025185702</v>
      </c>
      <c r="AA19">
        <v>189.530634775924</v>
      </c>
      <c r="AB19">
        <v>8.7620947267669091</v>
      </c>
      <c r="AC19">
        <v>1.51625157504093</v>
      </c>
      <c r="AD19">
        <v>4.3440070572935499</v>
      </c>
      <c r="AE19">
        <v>0.791823981606949</v>
      </c>
      <c r="AF19">
        <v>15.7454545454545</v>
      </c>
      <c r="AG19">
        <v>0.13365363307533601</v>
      </c>
      <c r="AH19">
        <v>108.255439672802</v>
      </c>
      <c r="AI19">
        <v>4.4825812482798</v>
      </c>
      <c r="AJ19">
        <v>113017.44343434399</v>
      </c>
      <c r="AK19">
        <v>0.42853897757749498</v>
      </c>
      <c r="AL19">
        <v>69545312.483171806</v>
      </c>
      <c r="AM19">
        <v>3836.61473577778</v>
      </c>
    </row>
    <row r="20" spans="1:39" ht="15" x14ac:dyDescent="0.25">
      <c r="A20" t="s">
        <v>195</v>
      </c>
      <c r="B20">
        <v>-154048.14876033101</v>
      </c>
      <c r="C20">
        <v>0.54571709325082696</v>
      </c>
      <c r="D20">
        <v>-34430.8099173554</v>
      </c>
      <c r="E20">
        <v>1.50352982090869E-2</v>
      </c>
      <c r="F20">
        <v>0.72536101172332001</v>
      </c>
      <c r="G20">
        <v>63.504132231405002</v>
      </c>
      <c r="H20">
        <v>21.330172107437999</v>
      </c>
      <c r="I20">
        <v>0.28264462809917401</v>
      </c>
      <c r="J20">
        <v>28.796740181818102</v>
      </c>
      <c r="K20">
        <v>13460.928929821799</v>
      </c>
      <c r="L20">
        <v>973.05100277685904</v>
      </c>
      <c r="M20">
        <v>1132.09068817973</v>
      </c>
      <c r="N20">
        <v>0.341291312874338</v>
      </c>
      <c r="O20">
        <v>0.11660922065451999</v>
      </c>
      <c r="P20">
        <v>3.5249906661531001E-3</v>
      </c>
      <c r="Q20">
        <v>11569.8950006659</v>
      </c>
      <c r="R20">
        <v>67.300661157024805</v>
      </c>
      <c r="S20">
        <v>64805.717375340399</v>
      </c>
      <c r="T20">
        <v>15.3315944976165</v>
      </c>
      <c r="U20">
        <v>14.4582681068549</v>
      </c>
      <c r="V20">
        <v>8.5065289256198309</v>
      </c>
      <c r="W20">
        <v>114.388725564224</v>
      </c>
      <c r="X20">
        <v>0.10839867449561801</v>
      </c>
      <c r="Y20">
        <v>0.18969012126053</v>
      </c>
      <c r="Z20">
        <v>0.30101245845654701</v>
      </c>
      <c r="AA20">
        <v>188.470988441678</v>
      </c>
      <c r="AB20">
        <v>7.24430487519433</v>
      </c>
      <c r="AC20">
        <v>1.0721742803583101</v>
      </c>
      <c r="AD20">
        <v>2.8300726489244199</v>
      </c>
      <c r="AE20">
        <v>1.4891079892794099</v>
      </c>
      <c r="AF20">
        <v>78.826446280991703</v>
      </c>
      <c r="AG20">
        <v>4.9177486453738199E-3</v>
      </c>
      <c r="AH20">
        <v>6.1474380165289304</v>
      </c>
      <c r="AI20">
        <v>4.4592946326867597</v>
      </c>
      <c r="AJ20">
        <v>12180.850661156999</v>
      </c>
      <c r="AK20">
        <v>0.49299235294824501</v>
      </c>
      <c r="AL20">
        <v>13098170.393471099</v>
      </c>
      <c r="AM20">
        <v>973.05100277685904</v>
      </c>
    </row>
    <row r="21" spans="1:39" ht="15" x14ac:dyDescent="0.25">
      <c r="A21" t="s">
        <v>159</v>
      </c>
      <c r="B21">
        <v>263971.63333333301</v>
      </c>
      <c r="C21">
        <v>0.42180687750991702</v>
      </c>
      <c r="D21">
        <v>285382.64444444398</v>
      </c>
      <c r="E21">
        <v>1.06892022812996E-2</v>
      </c>
      <c r="F21">
        <v>0.78339176490320395</v>
      </c>
      <c r="G21">
        <v>49.7222222222222</v>
      </c>
      <c r="H21">
        <v>24.671423788888902</v>
      </c>
      <c r="I21">
        <v>0.65677777777777802</v>
      </c>
      <c r="J21">
        <v>8.1715623444444798</v>
      </c>
      <c r="K21">
        <v>13774.633123824</v>
      </c>
      <c r="L21">
        <v>1245.7221663888899</v>
      </c>
      <c r="M21">
        <v>1513.2576972791001</v>
      </c>
      <c r="N21">
        <v>0.397699166654224</v>
      </c>
      <c r="O21">
        <v>0.156674496011143</v>
      </c>
      <c r="P21">
        <v>7.7963915013768703E-3</v>
      </c>
      <c r="Q21">
        <v>11339.3547226461</v>
      </c>
      <c r="R21">
        <v>86.972888888888903</v>
      </c>
      <c r="S21">
        <v>69605.384402035896</v>
      </c>
      <c r="T21">
        <v>16.569275738544299</v>
      </c>
      <c r="U21">
        <v>14.3231089860697</v>
      </c>
      <c r="V21">
        <v>11.941333333333301</v>
      </c>
      <c r="W21">
        <v>104.32019035190601</v>
      </c>
      <c r="X21">
        <v>0.12051635908790299</v>
      </c>
      <c r="Y21">
        <v>0.16967911000188199</v>
      </c>
      <c r="Z21">
        <v>0.29494213433606897</v>
      </c>
      <c r="AA21">
        <v>177.12638710306501</v>
      </c>
      <c r="AB21">
        <v>6.7848683759175703</v>
      </c>
      <c r="AC21">
        <v>1.6154172706894001</v>
      </c>
      <c r="AD21">
        <v>3.2049602966464201</v>
      </c>
      <c r="AE21">
        <v>1.30143080496421</v>
      </c>
      <c r="AF21">
        <v>88.677777777777806</v>
      </c>
      <c r="AG21">
        <v>9.5578554607456401E-3</v>
      </c>
      <c r="AH21">
        <v>23.1219672131148</v>
      </c>
      <c r="AI21">
        <v>4.1957269253387803</v>
      </c>
      <c r="AJ21">
        <v>68981.780666666804</v>
      </c>
      <c r="AK21">
        <v>0.56776794231845795</v>
      </c>
      <c r="AL21">
        <v>17159365.816222198</v>
      </c>
      <c r="AM21">
        <v>1245.7221663888899</v>
      </c>
    </row>
    <row r="22" spans="1:39" ht="15" x14ac:dyDescent="0.25">
      <c r="A22" t="s">
        <v>161</v>
      </c>
      <c r="B22">
        <v>5655524.46875</v>
      </c>
      <c r="C22">
        <v>0.42557958912280702</v>
      </c>
      <c r="D22">
        <v>5460121.484375</v>
      </c>
      <c r="E22">
        <v>2.5139753594519299E-3</v>
      </c>
      <c r="F22">
        <v>0.78325939361647001</v>
      </c>
      <c r="G22">
        <v>256.046875</v>
      </c>
      <c r="H22">
        <v>141.104828328125</v>
      </c>
      <c r="I22">
        <v>4.0187499999999998</v>
      </c>
      <c r="J22">
        <v>20.149383703125</v>
      </c>
      <c r="K22">
        <v>13491.282848925401</v>
      </c>
      <c r="L22">
        <v>6080.0920757812501</v>
      </c>
      <c r="M22">
        <v>7612.8294535574596</v>
      </c>
      <c r="N22">
        <v>0.20267360476677701</v>
      </c>
      <c r="O22">
        <v>0.16631870942843599</v>
      </c>
      <c r="P22">
        <v>2.9170399758968402E-2</v>
      </c>
      <c r="Q22">
        <v>10775.000601588899</v>
      </c>
      <c r="R22">
        <v>380.56796874999998</v>
      </c>
      <c r="S22">
        <v>76946.427453210301</v>
      </c>
      <c r="T22">
        <v>10.709855951322799</v>
      </c>
      <c r="U22">
        <v>15.9763631599152</v>
      </c>
      <c r="V22">
        <v>39.8046875</v>
      </c>
      <c r="W22">
        <v>152.748142433759</v>
      </c>
      <c r="X22">
        <v>0.11111128167923</v>
      </c>
      <c r="Y22">
        <v>0.150556982618821</v>
      </c>
      <c r="Z22">
        <v>0.273701503082113</v>
      </c>
      <c r="AA22">
        <v>169.68369675017399</v>
      </c>
      <c r="AB22">
        <v>6.6267756829190798</v>
      </c>
      <c r="AC22">
        <v>1.2424858312311999</v>
      </c>
      <c r="AD22">
        <v>3.5630557890917101</v>
      </c>
      <c r="AE22">
        <v>0.98504179858010898</v>
      </c>
      <c r="AF22">
        <v>75.921875</v>
      </c>
      <c r="AG22">
        <v>5.1420401927670702E-2</v>
      </c>
      <c r="AH22">
        <v>55.865937500000001</v>
      </c>
      <c r="AI22">
        <v>4.65126409671337</v>
      </c>
      <c r="AJ22">
        <v>308040.96078124997</v>
      </c>
      <c r="AK22">
        <v>0.42669995251126902</v>
      </c>
      <c r="AL22">
        <v>82028241.941874996</v>
      </c>
      <c r="AM22">
        <v>6080.0920757812501</v>
      </c>
    </row>
    <row r="23" spans="1:39" ht="15" x14ac:dyDescent="0.25">
      <c r="A23" t="s">
        <v>203</v>
      </c>
      <c r="B23">
        <v>605783.36046511598</v>
      </c>
      <c r="C23">
        <v>0.36471974956084902</v>
      </c>
      <c r="D23">
        <v>940251.82558139495</v>
      </c>
      <c r="E23">
        <v>1.13743581005944E-2</v>
      </c>
      <c r="F23">
        <v>0.762132309431516</v>
      </c>
      <c r="G23">
        <v>32.773255813953497</v>
      </c>
      <c r="H23">
        <v>86.661025081395394</v>
      </c>
      <c r="I23">
        <v>32.454144697674401</v>
      </c>
      <c r="J23">
        <v>-19.821090988372301</v>
      </c>
      <c r="K23">
        <v>15649.3116195123</v>
      </c>
      <c r="L23">
        <v>1821.37588344767</v>
      </c>
      <c r="M23">
        <v>2355.6654367002202</v>
      </c>
      <c r="N23">
        <v>0.57836636020096199</v>
      </c>
      <c r="O23">
        <v>0.15575529088047199</v>
      </c>
      <c r="P23">
        <v>6.0590834591936898E-3</v>
      </c>
      <c r="Q23">
        <v>12099.884105895901</v>
      </c>
      <c r="R23">
        <v>118.761453488372</v>
      </c>
      <c r="S23">
        <v>73291.805345090295</v>
      </c>
      <c r="T23">
        <v>17.190606340538999</v>
      </c>
      <c r="U23">
        <v>15.3364229718358</v>
      </c>
      <c r="V23">
        <v>19.519651162790701</v>
      </c>
      <c r="W23">
        <v>93.309858268352102</v>
      </c>
      <c r="X23">
        <v>0.116152007555065</v>
      </c>
      <c r="Y23">
        <v>0.15006413860926601</v>
      </c>
      <c r="Z23">
        <v>0.27054852483421898</v>
      </c>
      <c r="AA23">
        <v>188.39486323690201</v>
      </c>
      <c r="AB23">
        <v>8.0469478148249909</v>
      </c>
      <c r="AC23">
        <v>1.39814846639712</v>
      </c>
      <c r="AD23">
        <v>4.5637359240248498</v>
      </c>
      <c r="AE23">
        <v>1.07925574527278</v>
      </c>
      <c r="AF23">
        <v>39.523255813953497</v>
      </c>
      <c r="AG23">
        <v>5.4761695767470801E-2</v>
      </c>
      <c r="AH23">
        <v>51.6308720930232</v>
      </c>
      <c r="AI23">
        <v>3.78012471266273</v>
      </c>
      <c r="AJ23">
        <v>57615.015406977604</v>
      </c>
      <c r="AK23">
        <v>0.57072024570985802</v>
      </c>
      <c r="AL23">
        <v>28503278.776337199</v>
      </c>
      <c r="AM23">
        <v>1821.37588344767</v>
      </c>
    </row>
    <row r="24" spans="1:39" ht="15" x14ac:dyDescent="0.25">
      <c r="A24" t="s">
        <v>215</v>
      </c>
      <c r="B24">
        <v>186609.303703704</v>
      </c>
      <c r="C24">
        <v>0.38345442701918397</v>
      </c>
      <c r="D24">
        <v>207855.40740740701</v>
      </c>
      <c r="E24">
        <v>1.1029516197023101E-2</v>
      </c>
      <c r="F24">
        <v>0.71622553950359502</v>
      </c>
      <c r="G24">
        <v>96.807407407407396</v>
      </c>
      <c r="H24">
        <v>48.454753059259303</v>
      </c>
      <c r="I24">
        <v>6.4025185185185203</v>
      </c>
      <c r="J24">
        <v>37.7698017111111</v>
      </c>
      <c r="K24">
        <v>13825.748677118099</v>
      </c>
      <c r="L24">
        <v>2375.33010553333</v>
      </c>
      <c r="M24">
        <v>2960.3318300124602</v>
      </c>
      <c r="N24">
        <v>0.31917388302921101</v>
      </c>
      <c r="O24">
        <v>0.154831912952477</v>
      </c>
      <c r="P24">
        <v>3.2607313976159E-2</v>
      </c>
      <c r="Q24">
        <v>11093.593201731799</v>
      </c>
      <c r="R24">
        <v>136.59444444444401</v>
      </c>
      <c r="S24">
        <v>72898.099815349502</v>
      </c>
      <c r="T24">
        <v>13.7857675465354</v>
      </c>
      <c r="U24">
        <v>17.389653841298198</v>
      </c>
      <c r="V24">
        <v>19.107407407407401</v>
      </c>
      <c r="W24">
        <v>124.314620758674</v>
      </c>
      <c r="X24">
        <v>0.11184007752705</v>
      </c>
      <c r="Y24">
        <v>0.155570675336306</v>
      </c>
      <c r="Z24">
        <v>0.27982982409382601</v>
      </c>
      <c r="AA24">
        <v>120.979850679306</v>
      </c>
      <c r="AB24">
        <v>11.3355779527416</v>
      </c>
      <c r="AC24">
        <v>2.0874240499105099</v>
      </c>
      <c r="AD24">
        <v>4.7006489482699596</v>
      </c>
      <c r="AE24">
        <v>1.3120771645390501</v>
      </c>
      <c r="AF24">
        <v>62.103703703703701</v>
      </c>
      <c r="AG24">
        <v>1.3625363510022E-2</v>
      </c>
      <c r="AH24">
        <v>22.7862962962963</v>
      </c>
      <c r="AI24">
        <v>3.9063728753609399</v>
      </c>
      <c r="AJ24">
        <v>142864.70385185201</v>
      </c>
      <c r="AK24">
        <v>0.47975850268564801</v>
      </c>
      <c r="AL24">
        <v>32840717.064296301</v>
      </c>
      <c r="AM24">
        <v>2375.33010553333</v>
      </c>
    </row>
    <row r="25" spans="1:39" ht="15" x14ac:dyDescent="0.25">
      <c r="A25" t="s">
        <v>316</v>
      </c>
      <c r="B25">
        <v>-1356872.2222222199</v>
      </c>
      <c r="C25">
        <v>0.47497917994746702</v>
      </c>
      <c r="D25">
        <v>-1034328.11111111</v>
      </c>
      <c r="E25">
        <v>2.2030033816106201E-3</v>
      </c>
      <c r="F25">
        <v>0.665987800833161</v>
      </c>
      <c r="G25">
        <v>51.3888888888889</v>
      </c>
      <c r="H25">
        <v>63.143209166666701</v>
      </c>
      <c r="I25">
        <v>0.94444444444444398</v>
      </c>
      <c r="J25">
        <v>-181.05068666666699</v>
      </c>
      <c r="K25">
        <v>13501.661370678299</v>
      </c>
      <c r="L25">
        <v>1985.6910346111099</v>
      </c>
      <c r="M25">
        <v>2604.2216206714202</v>
      </c>
      <c r="N25">
        <v>0.57555096198059397</v>
      </c>
      <c r="O25">
        <v>0.19189040628544399</v>
      </c>
      <c r="P25">
        <v>6.7481994316076497E-3</v>
      </c>
      <c r="Q25">
        <v>10294.871881602299</v>
      </c>
      <c r="R25">
        <v>147.35722222222199</v>
      </c>
      <c r="S25">
        <v>56664.316162914802</v>
      </c>
      <c r="T25">
        <v>12.383738684903999</v>
      </c>
      <c r="U25">
        <v>13.475356040687201</v>
      </c>
      <c r="V25">
        <v>15.8888888888889</v>
      </c>
      <c r="W25">
        <v>124.97356161888101</v>
      </c>
      <c r="X25">
        <v>0.104601487019843</v>
      </c>
      <c r="Y25">
        <v>0.13783554898572301</v>
      </c>
      <c r="Z25">
        <v>0.25367851845535999</v>
      </c>
      <c r="AA25">
        <v>198.30440431781301</v>
      </c>
      <c r="AB25">
        <v>4.8130559632544703</v>
      </c>
      <c r="AC25">
        <v>0.82417861299347095</v>
      </c>
      <c r="AD25">
        <v>3.0281427811378898</v>
      </c>
      <c r="AE25">
        <v>1.23866582075156</v>
      </c>
      <c r="AF25">
        <v>27</v>
      </c>
      <c r="AG25">
        <v>0</v>
      </c>
      <c r="AH25">
        <v>172.26722222222199</v>
      </c>
      <c r="AI25">
        <v>5.2958259690328404</v>
      </c>
      <c r="AJ25">
        <v>-173111.01222222199</v>
      </c>
      <c r="AK25">
        <v>0.480838141992877</v>
      </c>
      <c r="AL25">
        <v>26810127.9361111</v>
      </c>
      <c r="AM25">
        <v>1985.6910346111099</v>
      </c>
    </row>
    <row r="26" spans="1:39" ht="15" x14ac:dyDescent="0.25">
      <c r="A26" t="s">
        <v>121</v>
      </c>
      <c r="B26">
        <v>5135368.6188340802</v>
      </c>
      <c r="C26">
        <v>0.50232266868111197</v>
      </c>
      <c r="D26">
        <v>4843186.6457399102</v>
      </c>
      <c r="E26">
        <v>3.3359647008725699E-3</v>
      </c>
      <c r="F26">
        <v>0.76472567157117499</v>
      </c>
      <c r="G26">
        <v>133.84331797235001</v>
      </c>
      <c r="H26">
        <v>647.01121745739897</v>
      </c>
      <c r="I26">
        <v>166.31086475336301</v>
      </c>
      <c r="J26">
        <v>-6.8565763452913702</v>
      </c>
      <c r="K26">
        <v>15927.1112779832</v>
      </c>
      <c r="L26">
        <v>7513.2100449686104</v>
      </c>
      <c r="M26">
        <v>9896.8112078952799</v>
      </c>
      <c r="N26">
        <v>0.44804076474441901</v>
      </c>
      <c r="O26">
        <v>0.163866051329604</v>
      </c>
      <c r="P26">
        <v>0.10076064387744001</v>
      </c>
      <c r="Q26">
        <v>12091.1402599671</v>
      </c>
      <c r="R26">
        <v>476.16533632287002</v>
      </c>
      <c r="S26">
        <v>79949.141567437895</v>
      </c>
      <c r="T26">
        <v>14.1203638522136</v>
      </c>
      <c r="U26">
        <v>15.778574104088401</v>
      </c>
      <c r="V26">
        <v>50.375336322869998</v>
      </c>
      <c r="W26">
        <v>149.14461308633801</v>
      </c>
      <c r="X26">
        <v>0.11770936934135399</v>
      </c>
      <c r="Y26">
        <v>0.15004156453222001</v>
      </c>
      <c r="Z26">
        <v>0.27116973562744601</v>
      </c>
      <c r="AA26">
        <v>146.538143540287</v>
      </c>
      <c r="AB26">
        <v>8.9973244800925496</v>
      </c>
      <c r="AC26">
        <v>1.5578590585049501</v>
      </c>
      <c r="AD26">
        <v>4.3894982549518602</v>
      </c>
      <c r="AE26">
        <v>0.92377636594406098</v>
      </c>
      <c r="AF26">
        <v>25.179372197309402</v>
      </c>
      <c r="AG26">
        <v>9.1418071537323994E-2</v>
      </c>
      <c r="AH26">
        <v>145.95441314554</v>
      </c>
      <c r="AI26">
        <v>3.8960421324448098</v>
      </c>
      <c r="AJ26">
        <v>132857.924304933</v>
      </c>
      <c r="AK26">
        <v>0.48125250715214701</v>
      </c>
      <c r="AL26">
        <v>119663732.441076</v>
      </c>
      <c r="AM26">
        <v>7513.2100449686104</v>
      </c>
    </row>
    <row r="27" spans="1:39" ht="15" x14ac:dyDescent="0.25">
      <c r="A27" t="s">
        <v>391</v>
      </c>
      <c r="B27">
        <v>245662.53508771901</v>
      </c>
      <c r="C27">
        <v>0.31796581188167999</v>
      </c>
      <c r="D27">
        <v>280753.23684210499</v>
      </c>
      <c r="E27">
        <v>2.4137720525259799E-3</v>
      </c>
      <c r="F27">
        <v>0.77973038917606297</v>
      </c>
      <c r="G27">
        <v>45.175438596491198</v>
      </c>
      <c r="H27">
        <v>23.651892368421102</v>
      </c>
      <c r="I27">
        <v>0.40350877192982498</v>
      </c>
      <c r="J27">
        <v>-2.34226564912279</v>
      </c>
      <c r="K27">
        <v>14350.021294960699</v>
      </c>
      <c r="L27">
        <v>1039.65373704386</v>
      </c>
      <c r="M27">
        <v>1240.30357239402</v>
      </c>
      <c r="N27">
        <v>0.29226670819262002</v>
      </c>
      <c r="O27">
        <v>0.15013542284268</v>
      </c>
      <c r="P27">
        <v>1.23953700282675E-2</v>
      </c>
      <c r="Q27">
        <v>12028.5497825087</v>
      </c>
      <c r="R27">
        <v>70.768859649122803</v>
      </c>
      <c r="S27">
        <v>66607.203913159407</v>
      </c>
      <c r="T27">
        <v>16.719366854040501</v>
      </c>
      <c r="U27">
        <v>14.6908363678395</v>
      </c>
      <c r="V27">
        <v>9.5495614035087701</v>
      </c>
      <c r="W27">
        <v>108.869265625316</v>
      </c>
      <c r="X27">
        <v>0.116726843127632</v>
      </c>
      <c r="Y27">
        <v>0.167147051715485</v>
      </c>
      <c r="Z27">
        <v>0.29660663857157699</v>
      </c>
      <c r="AA27">
        <v>214.75952608462501</v>
      </c>
      <c r="AB27">
        <v>6.7695333057902003</v>
      </c>
      <c r="AC27">
        <v>1.3618744037145201</v>
      </c>
      <c r="AD27">
        <v>2.4536136385173002</v>
      </c>
      <c r="AE27">
        <v>1.0957210322101001</v>
      </c>
      <c r="AF27">
        <v>74.403508771929793</v>
      </c>
      <c r="AG27">
        <v>3.5598033730280101E-2</v>
      </c>
      <c r="AH27">
        <v>7.6416666666666702</v>
      </c>
      <c r="AI27">
        <v>4.5859007278854298</v>
      </c>
      <c r="AJ27">
        <v>15433.903245613999</v>
      </c>
      <c r="AK27">
        <v>0.46592365491147503</v>
      </c>
      <c r="AL27">
        <v>14919053.265964899</v>
      </c>
      <c r="AM27">
        <v>1039.65373704386</v>
      </c>
    </row>
    <row r="28" spans="1:39" ht="15" x14ac:dyDescent="0.25">
      <c r="A28" t="s">
        <v>187</v>
      </c>
      <c r="B28">
        <v>555384.26666666695</v>
      </c>
      <c r="C28">
        <v>0.123315511995398</v>
      </c>
      <c r="D28">
        <v>-4973835.13333333</v>
      </c>
      <c r="E28">
        <v>9.0756602662715197E-3</v>
      </c>
      <c r="F28">
        <v>0.74673083539260998</v>
      </c>
      <c r="G28">
        <v>124.566666666667</v>
      </c>
      <c r="H28">
        <v>45.392529133333298</v>
      </c>
      <c r="I28">
        <v>4.2602185666666701</v>
      </c>
      <c r="J28">
        <v>-26.120431433333302</v>
      </c>
      <c r="K28">
        <v>14546.4311908536</v>
      </c>
      <c r="L28">
        <v>2031.9055865</v>
      </c>
      <c r="M28">
        <v>2709.8942948982299</v>
      </c>
      <c r="N28">
        <v>0.813359164034827</v>
      </c>
      <c r="O28">
        <v>0.17928363695652499</v>
      </c>
      <c r="P28">
        <v>7.5073412701927604E-4</v>
      </c>
      <c r="Q28">
        <v>10907.058203701399</v>
      </c>
      <c r="R28">
        <v>136.035333333333</v>
      </c>
      <c r="S28">
        <v>56508.394877801402</v>
      </c>
      <c r="T28">
        <v>15.229866750305099</v>
      </c>
      <c r="U28">
        <v>14.9366016659887</v>
      </c>
      <c r="V28">
        <v>15.6826666666667</v>
      </c>
      <c r="W28">
        <v>129.56378080896101</v>
      </c>
      <c r="X28">
        <v>0.101786891663684</v>
      </c>
      <c r="Y28">
        <v>0.18857671532393899</v>
      </c>
      <c r="Z28">
        <v>0.292542578540399</v>
      </c>
      <c r="AA28">
        <v>184.91805713303199</v>
      </c>
      <c r="AB28">
        <v>12.447952198001399</v>
      </c>
      <c r="AC28">
        <v>1.928876840044</v>
      </c>
      <c r="AD28">
        <v>3.6997197198990999</v>
      </c>
      <c r="AE28">
        <v>1.39058667431377</v>
      </c>
      <c r="AF28">
        <v>259.8</v>
      </c>
      <c r="AG28">
        <v>2.19662058371736E-2</v>
      </c>
      <c r="AH28">
        <v>5.3976666666666704</v>
      </c>
      <c r="AI28">
        <v>3.1426756944473699</v>
      </c>
      <c r="AJ28">
        <v>125048.16233333301</v>
      </c>
      <c r="AK28">
        <v>0.59076126326261802</v>
      </c>
      <c r="AL28">
        <v>29556974.800333299</v>
      </c>
      <c r="AM28">
        <v>2031.9055865</v>
      </c>
    </row>
    <row r="29" spans="1:39" ht="15" x14ac:dyDescent="0.25">
      <c r="A29" t="s">
        <v>501</v>
      </c>
      <c r="B29">
        <v>-323811.39024390199</v>
      </c>
      <c r="C29">
        <v>0.51201371793212802</v>
      </c>
      <c r="D29">
        <v>-578105.5</v>
      </c>
      <c r="E29">
        <v>1.07468726374302E-4</v>
      </c>
      <c r="F29">
        <v>0.76866722198314197</v>
      </c>
      <c r="G29">
        <v>148.52439024390199</v>
      </c>
      <c r="H29">
        <v>34.372036914634101</v>
      </c>
      <c r="I29">
        <v>0.46317073170731698</v>
      </c>
      <c r="J29">
        <v>33.169012853658501</v>
      </c>
      <c r="K29">
        <v>15611.0711880573</v>
      </c>
      <c r="L29">
        <v>1938.20887957317</v>
      </c>
      <c r="M29">
        <v>2216.2335466641798</v>
      </c>
      <c r="N29">
        <v>0.152091312806658</v>
      </c>
      <c r="O29">
        <v>0.115993947438704</v>
      </c>
      <c r="P29">
        <v>6.6576204186190599E-3</v>
      </c>
      <c r="Q29">
        <v>13652.675207396</v>
      </c>
      <c r="R29">
        <v>118.95</v>
      </c>
      <c r="S29">
        <v>77869.214759224502</v>
      </c>
      <c r="T29">
        <v>17.799854417207499</v>
      </c>
      <c r="U29">
        <v>16.2943159274752</v>
      </c>
      <c r="V29">
        <v>13.111585365853699</v>
      </c>
      <c r="W29">
        <v>147.824143724132</v>
      </c>
      <c r="X29">
        <v>0.10793837848315101</v>
      </c>
      <c r="Y29">
        <v>0.162504517779295</v>
      </c>
      <c r="Z29">
        <v>0.273940639715197</v>
      </c>
      <c r="AA29">
        <v>186.66511098093301</v>
      </c>
      <c r="AB29">
        <v>9.5499295270511908</v>
      </c>
      <c r="AC29">
        <v>1.0371780049192301</v>
      </c>
      <c r="AD29">
        <v>3.0317441099231601</v>
      </c>
      <c r="AE29">
        <v>0.95443889639189605</v>
      </c>
      <c r="AF29">
        <v>81.085365853658502</v>
      </c>
      <c r="AG29">
        <v>5.8239139657223701E-2</v>
      </c>
      <c r="AH29">
        <v>15.825121951219501</v>
      </c>
      <c r="AI29">
        <v>5.0174458301074898</v>
      </c>
      <c r="AJ29">
        <v>149958.93073170801</v>
      </c>
      <c r="AK29">
        <v>0.32423388480107401</v>
      </c>
      <c r="AL29">
        <v>30257516.796341501</v>
      </c>
      <c r="AM29">
        <v>1938.20887957317</v>
      </c>
    </row>
    <row r="30" spans="1:39" ht="15" x14ac:dyDescent="0.25">
      <c r="A30" t="s">
        <v>175</v>
      </c>
      <c r="B30">
        <v>4066289.27</v>
      </c>
      <c r="C30">
        <v>0.42056402766329098</v>
      </c>
      <c r="D30">
        <v>4378881.59</v>
      </c>
      <c r="E30">
        <v>1.4197866771908201E-3</v>
      </c>
      <c r="F30">
        <v>0.76019053897783095</v>
      </c>
      <c r="G30">
        <v>271.3</v>
      </c>
      <c r="H30">
        <v>101.39544650000001</v>
      </c>
      <c r="I30">
        <v>0.80420000000000003</v>
      </c>
      <c r="J30">
        <v>1.4167517000000101</v>
      </c>
      <c r="K30">
        <v>13713.586207083101</v>
      </c>
      <c r="L30">
        <v>3715.5710951000001</v>
      </c>
      <c r="M30">
        <v>4643.1072372946501</v>
      </c>
      <c r="N30">
        <v>0.29403742103354802</v>
      </c>
      <c r="O30">
        <v>0.162020940956803</v>
      </c>
      <c r="P30">
        <v>2.4005452211001099E-2</v>
      </c>
      <c r="Q30">
        <v>10974.0744542632</v>
      </c>
      <c r="R30">
        <v>221.53970000000001</v>
      </c>
      <c r="S30">
        <v>73586.874595839807</v>
      </c>
      <c r="T30">
        <v>15.644961151432399</v>
      </c>
      <c r="U30">
        <v>16.771581324250199</v>
      </c>
      <c r="V30">
        <v>21.035900000000002</v>
      </c>
      <c r="W30">
        <v>176.63000371270101</v>
      </c>
      <c r="X30">
        <v>0.118151833308921</v>
      </c>
      <c r="Y30">
        <v>0.141163420535136</v>
      </c>
      <c r="Z30">
        <v>0.26683057850342701</v>
      </c>
      <c r="AA30">
        <v>166.29357484636401</v>
      </c>
      <c r="AB30">
        <v>6.4487093970048299</v>
      </c>
      <c r="AC30">
        <v>0.90075879772562595</v>
      </c>
      <c r="AD30">
        <v>2.8760482169873698</v>
      </c>
      <c r="AE30">
        <v>1.02789033100528</v>
      </c>
      <c r="AF30">
        <v>59.83</v>
      </c>
      <c r="AG30">
        <v>5.5458630716680002E-2</v>
      </c>
      <c r="AH30">
        <v>47.257299999999901</v>
      </c>
      <c r="AI30">
        <v>4.1956268948051099</v>
      </c>
      <c r="AJ30">
        <v>77662.299299998194</v>
      </c>
      <c r="AK30">
        <v>0.45277362969307799</v>
      </c>
      <c r="AL30">
        <v>50953804.521200001</v>
      </c>
      <c r="AM30">
        <v>3715.5710951000001</v>
      </c>
    </row>
    <row r="31" spans="1:39" ht="15" x14ac:dyDescent="0.25">
      <c r="A31" t="s">
        <v>133</v>
      </c>
      <c r="B31">
        <v>-145174.342857143</v>
      </c>
      <c r="C31">
        <v>0.349409247320212</v>
      </c>
      <c r="D31">
        <v>-653191.37142857094</v>
      </c>
      <c r="E31">
        <v>1.8659067404819599E-2</v>
      </c>
      <c r="F31">
        <v>0.69931861345149005</v>
      </c>
      <c r="G31">
        <v>38.1142857142857</v>
      </c>
      <c r="H31">
        <v>44.874458942857103</v>
      </c>
      <c r="I31">
        <v>0.85714285714285698</v>
      </c>
      <c r="J31">
        <v>-35.4196668571429</v>
      </c>
      <c r="K31">
        <v>14510.8914289</v>
      </c>
      <c r="L31">
        <v>1417.00355902857</v>
      </c>
      <c r="M31">
        <v>1874.28009499318</v>
      </c>
      <c r="N31">
        <v>0.72301236215832398</v>
      </c>
      <c r="O31">
        <v>0.17212133681890401</v>
      </c>
      <c r="P31">
        <v>1.9707188530181498E-3</v>
      </c>
      <c r="Q31">
        <v>10970.604049179399</v>
      </c>
      <c r="R31">
        <v>103.038857142857</v>
      </c>
      <c r="S31">
        <v>55882.557842256501</v>
      </c>
      <c r="T31">
        <v>14.730365243625201</v>
      </c>
      <c r="U31">
        <v>13.7521280643086</v>
      </c>
      <c r="V31">
        <v>14.030571428571401</v>
      </c>
      <c r="W31">
        <v>100.994002007861</v>
      </c>
      <c r="X31">
        <v>9.7607564650976003E-2</v>
      </c>
      <c r="Y31">
        <v>0.203024207487293</v>
      </c>
      <c r="Z31">
        <v>0.30431268616297802</v>
      </c>
      <c r="AA31">
        <v>232.15685212520501</v>
      </c>
      <c r="AB31">
        <v>6.1820609391404204</v>
      </c>
      <c r="AC31">
        <v>1.24931561455388</v>
      </c>
      <c r="AD31">
        <v>2.7950173469373598</v>
      </c>
      <c r="AE31">
        <v>1.4013379116234099</v>
      </c>
      <c r="AF31">
        <v>154.4</v>
      </c>
      <c r="AG31">
        <v>1.34459673630181E-2</v>
      </c>
      <c r="AH31">
        <v>5.4740000000000002</v>
      </c>
      <c r="AI31">
        <v>3.5074998245792499</v>
      </c>
      <c r="AJ31">
        <v>-50961.018285714199</v>
      </c>
      <c r="AK31">
        <v>0.52900148298912597</v>
      </c>
      <c r="AL31">
        <v>20561984.799428601</v>
      </c>
      <c r="AM31">
        <v>1417.00355902857</v>
      </c>
    </row>
    <row r="32" spans="1:39" ht="15" x14ac:dyDescent="0.25">
      <c r="A32" t="s">
        <v>144</v>
      </c>
      <c r="B32">
        <v>-1301276.1577181199</v>
      </c>
      <c r="C32">
        <v>0.34603008073921898</v>
      </c>
      <c r="D32">
        <v>-1006891.33557047</v>
      </c>
      <c r="E32">
        <v>3.5238212635709302E-3</v>
      </c>
      <c r="F32">
        <v>0.78225643759692698</v>
      </c>
      <c r="G32">
        <v>94.231543624161105</v>
      </c>
      <c r="H32">
        <v>261.48544503355703</v>
      </c>
      <c r="I32">
        <v>164.81571098322101</v>
      </c>
      <c r="J32">
        <v>-28.1520003389262</v>
      </c>
      <c r="K32">
        <v>15326.5449457943</v>
      </c>
      <c r="L32">
        <v>4255.1445357147604</v>
      </c>
      <c r="M32">
        <v>5436.3925310607301</v>
      </c>
      <c r="N32">
        <v>0.42380116631555598</v>
      </c>
      <c r="O32">
        <v>0.15280783462054101</v>
      </c>
      <c r="P32">
        <v>5.54046889896729E-2</v>
      </c>
      <c r="Q32">
        <v>11996.312555590701</v>
      </c>
      <c r="R32">
        <v>283.218288590604</v>
      </c>
      <c r="S32">
        <v>77066.996523657406</v>
      </c>
      <c r="T32">
        <v>14.352140219587801</v>
      </c>
      <c r="U32">
        <v>15.024257638480501</v>
      </c>
      <c r="V32">
        <v>33.321845637583898</v>
      </c>
      <c r="W32">
        <v>127.698344863448</v>
      </c>
      <c r="X32">
        <v>0.118804878699845</v>
      </c>
      <c r="Y32">
        <v>0.13000385721720301</v>
      </c>
      <c r="Z32">
        <v>0.25688375986972101</v>
      </c>
      <c r="AA32">
        <v>167.80932907711099</v>
      </c>
      <c r="AB32">
        <v>6.7841178276032599</v>
      </c>
      <c r="AC32">
        <v>1.2525074937221901</v>
      </c>
      <c r="AD32">
        <v>2.8955939409941398</v>
      </c>
      <c r="AE32">
        <v>0.86899920683087095</v>
      </c>
      <c r="AF32">
        <v>19.0536912751678</v>
      </c>
      <c r="AG32">
        <v>0.140273123248849</v>
      </c>
      <c r="AH32">
        <v>120.735469798658</v>
      </c>
      <c r="AI32">
        <v>4.1087951840732</v>
      </c>
      <c r="AJ32">
        <v>335139.57514681399</v>
      </c>
      <c r="AK32">
        <v>0.39072809777589901</v>
      </c>
      <c r="AL32">
        <v>65216663.977483198</v>
      </c>
      <c r="AM32">
        <v>4255.1445357147604</v>
      </c>
    </row>
    <row r="33" spans="1:39" ht="15" x14ac:dyDescent="0.25">
      <c r="A33" t="s">
        <v>178</v>
      </c>
      <c r="B33">
        <v>789097.74842767301</v>
      </c>
      <c r="C33">
        <v>0.33977623530631001</v>
      </c>
      <c r="D33">
        <v>667522.025157233</v>
      </c>
      <c r="E33">
        <v>2.5185397739098403E-4</v>
      </c>
      <c r="F33">
        <v>0.76480402673958403</v>
      </c>
      <c r="G33">
        <v>73.069182389937097</v>
      </c>
      <c r="H33">
        <v>45.903957761006303</v>
      </c>
      <c r="I33">
        <v>4.8481761006289297</v>
      </c>
      <c r="J33">
        <v>-12.8879780503144</v>
      </c>
      <c r="K33">
        <v>13771.685043850401</v>
      </c>
      <c r="L33">
        <v>1787.1384248679201</v>
      </c>
      <c r="M33">
        <v>2215.70584121109</v>
      </c>
      <c r="N33">
        <v>0.33588068253240699</v>
      </c>
      <c r="O33">
        <v>0.15338894534504799</v>
      </c>
      <c r="P33">
        <v>1.91946131991859E-2</v>
      </c>
      <c r="Q33">
        <v>11107.930962348</v>
      </c>
      <c r="R33">
        <v>112.295911949686</v>
      </c>
      <c r="S33">
        <v>63303.977744111602</v>
      </c>
      <c r="T33">
        <v>13.471594870918899</v>
      </c>
      <c r="U33">
        <v>15.914545719782399</v>
      </c>
      <c r="V33">
        <v>13.616477987421399</v>
      </c>
      <c r="W33">
        <v>131.24821459108901</v>
      </c>
      <c r="X33">
        <v>0.112982741130707</v>
      </c>
      <c r="Y33">
        <v>0.18395979183979799</v>
      </c>
      <c r="Z33">
        <v>0.30293379411482702</v>
      </c>
      <c r="AA33">
        <v>133.94098896844301</v>
      </c>
      <c r="AB33">
        <v>10.022526630646899</v>
      </c>
      <c r="AC33">
        <v>1.86676812164203</v>
      </c>
      <c r="AD33">
        <v>4.0191173600275301</v>
      </c>
      <c r="AE33">
        <v>1.23659047463448</v>
      </c>
      <c r="AF33">
        <v>74.100628930817606</v>
      </c>
      <c r="AG33">
        <v>6.30284663533527E-2</v>
      </c>
      <c r="AH33">
        <v>15.747672955974799</v>
      </c>
      <c r="AI33">
        <v>4.7801568389444498</v>
      </c>
      <c r="AJ33">
        <v>24376.4667924524</v>
      </c>
      <c r="AK33">
        <v>0.37104147700907603</v>
      </c>
      <c r="AL33">
        <v>24611907.517044</v>
      </c>
      <c r="AM33">
        <v>1787.1384248679201</v>
      </c>
    </row>
    <row r="34" spans="1:39" ht="15" x14ac:dyDescent="0.25">
      <c r="A34" t="s">
        <v>211</v>
      </c>
      <c r="B34">
        <v>710726.61333333305</v>
      </c>
      <c r="C34">
        <v>0.71134748805567405</v>
      </c>
      <c r="D34">
        <v>799867.28</v>
      </c>
      <c r="E34">
        <v>5.4011575669047805E-4</v>
      </c>
      <c r="F34">
        <v>0.71132263097233905</v>
      </c>
      <c r="G34">
        <v>30.6533333333333</v>
      </c>
      <c r="H34">
        <v>23.267218039999999</v>
      </c>
      <c r="I34">
        <v>0</v>
      </c>
      <c r="J34">
        <v>12.5300901466667</v>
      </c>
      <c r="K34">
        <v>14617.0024797564</v>
      </c>
      <c r="L34">
        <v>838.91923337333299</v>
      </c>
      <c r="M34">
        <v>1070.7810478173401</v>
      </c>
      <c r="N34">
        <v>0.49665261873258598</v>
      </c>
      <c r="O34">
        <v>0.16541309565881199</v>
      </c>
      <c r="P34">
        <v>8.8458124669444794E-3</v>
      </c>
      <c r="Q34">
        <v>11451.9065681345</v>
      </c>
      <c r="R34">
        <v>61.534133333333401</v>
      </c>
      <c r="S34">
        <v>59168.239394504097</v>
      </c>
      <c r="T34">
        <v>13.924629365598699</v>
      </c>
      <c r="U34">
        <v>13.633396424531901</v>
      </c>
      <c r="V34">
        <v>9.8879999999999999</v>
      </c>
      <c r="W34">
        <v>84.842155478694707</v>
      </c>
      <c r="X34">
        <v>0.11089181692404899</v>
      </c>
      <c r="Y34">
        <v>0.19685371798241999</v>
      </c>
      <c r="Z34">
        <v>0.31188243336925597</v>
      </c>
      <c r="AA34">
        <v>183.356959622294</v>
      </c>
      <c r="AB34">
        <v>9.4359263826356106</v>
      </c>
      <c r="AC34">
        <v>1.5264422128272199</v>
      </c>
      <c r="AD34">
        <v>3.7639275894009301</v>
      </c>
      <c r="AE34">
        <v>1.4696420055391599</v>
      </c>
      <c r="AF34">
        <v>91.08</v>
      </c>
      <c r="AG34">
        <v>4.0664881492383804E-3</v>
      </c>
      <c r="AH34">
        <v>4.6479999999999997</v>
      </c>
      <c r="AI34">
        <v>3.8632384410226601</v>
      </c>
      <c r="AJ34">
        <v>28810.133733333299</v>
      </c>
      <c r="AK34">
        <v>0.58446283218412298</v>
      </c>
      <c r="AL34">
        <v>12262484.5145333</v>
      </c>
      <c r="AM34">
        <v>838.91923337333299</v>
      </c>
    </row>
    <row r="35" spans="1:39" ht="15" x14ac:dyDescent="0.25">
      <c r="A35" t="s">
        <v>342</v>
      </c>
      <c r="B35">
        <v>8163156</v>
      </c>
      <c r="C35">
        <v>1.5493049175598601</v>
      </c>
      <c r="D35">
        <v>7159084.3333333302</v>
      </c>
      <c r="E35">
        <v>1.4499204970782999E-3</v>
      </c>
      <c r="F35">
        <v>0.51075462030680496</v>
      </c>
      <c r="G35">
        <v>46.3333333333333</v>
      </c>
      <c r="H35">
        <v>94.695084833333297</v>
      </c>
      <c r="I35">
        <v>3.3333333333333299</v>
      </c>
      <c r="J35">
        <v>-95.832909333333305</v>
      </c>
      <c r="K35">
        <v>16401.126224173498</v>
      </c>
      <c r="L35">
        <v>1249.5778073333299</v>
      </c>
      <c r="M35">
        <v>1571.52177566209</v>
      </c>
      <c r="N35">
        <v>0.49079017534365499</v>
      </c>
      <c r="O35">
        <v>0.16341804858803899</v>
      </c>
      <c r="P35">
        <v>0</v>
      </c>
      <c r="Q35">
        <v>13041.1704517207</v>
      </c>
      <c r="R35">
        <v>84.474999999999994</v>
      </c>
      <c r="S35">
        <v>61486.331163066003</v>
      </c>
      <c r="T35">
        <v>14.325737397652199</v>
      </c>
      <c r="U35">
        <v>14.7922794594061</v>
      </c>
      <c r="V35">
        <v>11.2533333333333</v>
      </c>
      <c r="W35">
        <v>111.04068193128001</v>
      </c>
      <c r="X35">
        <v>9.44925232881762E-2</v>
      </c>
      <c r="Y35">
        <v>0.25364069109338</v>
      </c>
      <c r="Z35">
        <v>0.36150474242151098</v>
      </c>
      <c r="AA35">
        <v>151.87236218473399</v>
      </c>
      <c r="AB35">
        <v>8.5414252216205409</v>
      </c>
      <c r="AC35">
        <v>1.7015229770484199</v>
      </c>
      <c r="AD35">
        <v>4.5174614414512497</v>
      </c>
      <c r="AE35">
        <v>1.4972799093998099</v>
      </c>
      <c r="AF35">
        <v>330.83333333333297</v>
      </c>
      <c r="AG35">
        <v>1.02711708835502E-2</v>
      </c>
      <c r="AH35">
        <v>2.1966666666666699</v>
      </c>
      <c r="AI35">
        <v>3.50332837175602</v>
      </c>
      <c r="AJ35">
        <v>-50066.463333333399</v>
      </c>
      <c r="AK35">
        <v>0.41137005304685698</v>
      </c>
      <c r="AL35">
        <v>20494483.344999999</v>
      </c>
      <c r="AM35">
        <v>1249.5778073333299</v>
      </c>
    </row>
    <row r="36" spans="1:39" ht="15" x14ac:dyDescent="0.25">
      <c r="A36" t="s">
        <v>245</v>
      </c>
      <c r="B36">
        <v>-241931.66153846201</v>
      </c>
      <c r="C36">
        <v>0.685070395855509</v>
      </c>
      <c r="D36">
        <v>-223234.58461538501</v>
      </c>
      <c r="E36">
        <v>1.9507382405597E-3</v>
      </c>
      <c r="F36">
        <v>0.79353689835208197</v>
      </c>
      <c r="G36">
        <v>40.461538461538503</v>
      </c>
      <c r="H36">
        <v>12.028289415384601</v>
      </c>
      <c r="I36">
        <v>0.92307692307692302</v>
      </c>
      <c r="J36">
        <v>36.625533615384597</v>
      </c>
      <c r="K36">
        <v>15484.244115068001</v>
      </c>
      <c r="L36">
        <v>1041.86791949231</v>
      </c>
      <c r="M36">
        <v>1253.7257779510301</v>
      </c>
      <c r="N36">
        <v>0.272031017623941</v>
      </c>
      <c r="O36">
        <v>0.149548105659705</v>
      </c>
      <c r="P36">
        <v>3.8520396081139999E-3</v>
      </c>
      <c r="Q36">
        <v>12867.676077812201</v>
      </c>
      <c r="R36">
        <v>79.602461538461498</v>
      </c>
      <c r="S36">
        <v>69790.953936484395</v>
      </c>
      <c r="T36">
        <v>16.7060933562163</v>
      </c>
      <c r="U36">
        <v>13.0883882150919</v>
      </c>
      <c r="V36">
        <v>11.637538461538499</v>
      </c>
      <c r="W36">
        <v>89.526485599650997</v>
      </c>
      <c r="X36">
        <v>0.12266944554276001</v>
      </c>
      <c r="Y36">
        <v>0.167170866235927</v>
      </c>
      <c r="Z36">
        <v>0.29396481484017301</v>
      </c>
      <c r="AA36">
        <v>177.57136411538499</v>
      </c>
      <c r="AB36">
        <v>8.2569267609250492</v>
      </c>
      <c r="AC36">
        <v>1.6977297290464901</v>
      </c>
      <c r="AD36">
        <v>3.5608361820296102</v>
      </c>
      <c r="AE36">
        <v>1.1653804400813199</v>
      </c>
      <c r="AF36">
        <v>96.8</v>
      </c>
      <c r="AG36">
        <v>2.1898173311576698E-2</v>
      </c>
      <c r="AH36">
        <v>4.86030769230769</v>
      </c>
      <c r="AI36">
        <v>5.0602169417626204</v>
      </c>
      <c r="AJ36">
        <v>22714.5767692308</v>
      </c>
      <c r="AK36">
        <v>0.48794740928819402</v>
      </c>
      <c r="AL36">
        <v>16132537.201076901</v>
      </c>
      <c r="AM36">
        <v>1041.86791949231</v>
      </c>
    </row>
    <row r="37" spans="1:39" ht="15" x14ac:dyDescent="0.25">
      <c r="A37" t="s">
        <v>201</v>
      </c>
      <c r="B37">
        <v>403943.30434782599</v>
      </c>
      <c r="C37">
        <v>0.57319434521866597</v>
      </c>
      <c r="D37">
        <v>282167.34782608697</v>
      </c>
      <c r="E37">
        <v>7.1988073072271098E-3</v>
      </c>
      <c r="F37">
        <v>0.74516601219052803</v>
      </c>
      <c r="G37">
        <v>51.449275362318801</v>
      </c>
      <c r="H37">
        <v>29.7173794057971</v>
      </c>
      <c r="I37">
        <v>3.1107246376811601</v>
      </c>
      <c r="J37">
        <v>23.511470739130498</v>
      </c>
      <c r="K37">
        <v>14493.456804376499</v>
      </c>
      <c r="L37">
        <v>1240.74652052174</v>
      </c>
      <c r="M37">
        <v>1521.0228042221399</v>
      </c>
      <c r="N37">
        <v>0.46132533778169899</v>
      </c>
      <c r="O37">
        <v>0.16576935069156701</v>
      </c>
      <c r="P37">
        <v>1.8834820593424E-3</v>
      </c>
      <c r="Q37">
        <v>11822.772183589201</v>
      </c>
      <c r="R37">
        <v>86.7860869565217</v>
      </c>
      <c r="S37">
        <v>62585.674603890198</v>
      </c>
      <c r="T37">
        <v>13.583373411887299</v>
      </c>
      <c r="U37">
        <v>14.296606334415401</v>
      </c>
      <c r="V37">
        <v>11.7840579710145</v>
      </c>
      <c r="W37">
        <v>105.290259397368</v>
      </c>
      <c r="X37">
        <v>0.10492723220399799</v>
      </c>
      <c r="Y37">
        <v>0.19197987693139601</v>
      </c>
      <c r="Z37">
        <v>0.30029240994556999</v>
      </c>
      <c r="AA37">
        <v>193.69228525778999</v>
      </c>
      <c r="AB37">
        <v>8.4651369234971199</v>
      </c>
      <c r="AC37">
        <v>1.60406746318316</v>
      </c>
      <c r="AD37">
        <v>3.5121387140822402</v>
      </c>
      <c r="AE37">
        <v>1.4710113419542199</v>
      </c>
      <c r="AF37">
        <v>109.26086956521701</v>
      </c>
      <c r="AG37">
        <v>1.08316912858851E-2</v>
      </c>
      <c r="AH37">
        <v>6.7844927536231898</v>
      </c>
      <c r="AI37">
        <v>3.7681264727183499</v>
      </c>
      <c r="AJ37">
        <v>-1113.60398550727</v>
      </c>
      <c r="AK37">
        <v>0.52154354711609796</v>
      </c>
      <c r="AL37">
        <v>17982706.100362301</v>
      </c>
      <c r="AM37">
        <v>1240.74652052174</v>
      </c>
    </row>
    <row r="38" spans="1:39" ht="15" x14ac:dyDescent="0.25">
      <c r="A38" t="s">
        <v>220</v>
      </c>
      <c r="B38">
        <v>1530901</v>
      </c>
      <c r="C38">
        <v>0.210305401155817</v>
      </c>
      <c r="D38">
        <v>921375</v>
      </c>
      <c r="E38">
        <v>5.8646368864971696E-4</v>
      </c>
      <c r="F38">
        <v>0.88034243400948398</v>
      </c>
      <c r="G38">
        <v>141</v>
      </c>
      <c r="H38">
        <v>52.846054000000002</v>
      </c>
      <c r="I38">
        <v>5.1830270000000001</v>
      </c>
      <c r="J38">
        <v>2.97547399999999</v>
      </c>
      <c r="K38">
        <v>15162.5059357752</v>
      </c>
      <c r="L38">
        <v>3511.043103</v>
      </c>
      <c r="M38">
        <v>5308.1956269360498</v>
      </c>
      <c r="N38">
        <v>1</v>
      </c>
      <c r="O38">
        <v>0.23377357893973999</v>
      </c>
      <c r="P38">
        <v>0</v>
      </c>
      <c r="Q38">
        <v>10029.0598974644</v>
      </c>
      <c r="R38">
        <v>234.41</v>
      </c>
      <c r="S38">
        <v>72104.425920395806</v>
      </c>
      <c r="T38">
        <v>15.6605946845271</v>
      </c>
      <c r="U38">
        <v>14.978213826201999</v>
      </c>
      <c r="V38">
        <v>25</v>
      </c>
      <c r="W38">
        <v>140.44172412</v>
      </c>
      <c r="X38">
        <v>0.10214939677806199</v>
      </c>
      <c r="Y38">
        <v>0.19740323729943399</v>
      </c>
      <c r="Z38">
        <v>0.30482632886785099</v>
      </c>
      <c r="AA38">
        <v>207.976654965036</v>
      </c>
      <c r="AB38">
        <v>5.4069300137630698</v>
      </c>
      <c r="AC38">
        <v>1.2015093225967699</v>
      </c>
      <c r="AD38">
        <v>3.5110488965578601</v>
      </c>
      <c r="AE38">
        <v>1.20014878130617</v>
      </c>
      <c r="AF38">
        <v>317</v>
      </c>
      <c r="AG38">
        <v>7.48416810592976E-3</v>
      </c>
      <c r="AH38">
        <v>5.25</v>
      </c>
      <c r="AI38">
        <v>2.92170401029344</v>
      </c>
      <c r="AJ38">
        <v>587320.52</v>
      </c>
      <c r="AK38">
        <v>0.62168609231872096</v>
      </c>
      <c r="AL38">
        <v>53236211.890000001</v>
      </c>
      <c r="AM38">
        <v>3511.043103</v>
      </c>
    </row>
    <row r="39" spans="1:39" ht="15" x14ac:dyDescent="0.25">
      <c r="A39" t="s">
        <v>536</v>
      </c>
      <c r="B39">
        <v>-345337.78571428597</v>
      </c>
      <c r="C39">
        <v>0.50469683279597999</v>
      </c>
      <c r="D39">
        <v>-352542.57142857101</v>
      </c>
      <c r="E39">
        <v>0</v>
      </c>
      <c r="F39">
        <v>0.77618513625402297</v>
      </c>
      <c r="G39">
        <v>229.78571428571399</v>
      </c>
      <c r="H39">
        <v>40.838923928571397</v>
      </c>
      <c r="I39">
        <v>0</v>
      </c>
      <c r="J39">
        <v>-27.384836</v>
      </c>
      <c r="K39">
        <v>15938.188828808599</v>
      </c>
      <c r="L39">
        <v>1778.7004497857099</v>
      </c>
      <c r="M39">
        <v>2165.5789344622299</v>
      </c>
      <c r="N39">
        <v>0.41433810667955501</v>
      </c>
      <c r="O39">
        <v>0.18159595597467901</v>
      </c>
      <c r="P39">
        <v>1.9400717290865899E-2</v>
      </c>
      <c r="Q39">
        <v>13090.8475269276</v>
      </c>
      <c r="R39">
        <v>140.66214285714301</v>
      </c>
      <c r="S39">
        <v>64496.392978108597</v>
      </c>
      <c r="T39">
        <v>14.2428412558969</v>
      </c>
      <c r="U39">
        <v>12.6451965941694</v>
      </c>
      <c r="V39">
        <v>16.3928571428571</v>
      </c>
      <c r="W39">
        <v>108.504602601307</v>
      </c>
      <c r="X39">
        <v>0.109714265140642</v>
      </c>
      <c r="Y39">
        <v>0.19192292676570399</v>
      </c>
      <c r="Z39">
        <v>0.30322919428245798</v>
      </c>
      <c r="AA39">
        <v>11.9336724595678</v>
      </c>
      <c r="AB39">
        <v>120.43915650974201</v>
      </c>
      <c r="AC39">
        <v>19.482955580980601</v>
      </c>
      <c r="AD39">
        <v>68.728841975973296</v>
      </c>
      <c r="AE39">
        <v>1.5667603425557299</v>
      </c>
      <c r="AF39">
        <v>236.28571428571399</v>
      </c>
      <c r="AG39">
        <v>3.1649497331512999E-3</v>
      </c>
      <c r="AH39">
        <v>4.4328571428571397</v>
      </c>
      <c r="AI39">
        <v>4.8257220525019502</v>
      </c>
      <c r="AJ39">
        <v>-65215.473571428403</v>
      </c>
      <c r="AK39">
        <v>0.54300277814099795</v>
      </c>
      <c r="AL39">
        <v>28349263.6385714</v>
      </c>
      <c r="AM39">
        <v>1778.7004497857099</v>
      </c>
    </row>
    <row r="40" spans="1:39" ht="15" x14ac:dyDescent="0.25">
      <c r="A40" t="s">
        <v>116</v>
      </c>
      <c r="B40">
        <v>731172.87301587302</v>
      </c>
      <c r="C40">
        <v>0.37012348115391303</v>
      </c>
      <c r="D40">
        <v>714509.64550264599</v>
      </c>
      <c r="E40">
        <v>9.0573869855788299E-4</v>
      </c>
      <c r="F40">
        <v>0.75005586874405195</v>
      </c>
      <c r="G40">
        <v>62.439153439153401</v>
      </c>
      <c r="H40">
        <v>47.294516857142902</v>
      </c>
      <c r="I40">
        <v>8.4369312169312192</v>
      </c>
      <c r="J40">
        <v>-26.4561878624339</v>
      </c>
      <c r="K40">
        <v>13992.714801284799</v>
      </c>
      <c r="L40">
        <v>1261.0527251481501</v>
      </c>
      <c r="M40">
        <v>1571.78878310459</v>
      </c>
      <c r="N40">
        <v>0.42658230686027898</v>
      </c>
      <c r="O40">
        <v>0.16201711535674901</v>
      </c>
      <c r="P40">
        <v>1.3679297618310099E-2</v>
      </c>
      <c r="Q40">
        <v>11226.413702690699</v>
      </c>
      <c r="R40">
        <v>88.928518518518501</v>
      </c>
      <c r="S40">
        <v>63823.575016257601</v>
      </c>
      <c r="T40">
        <v>16.537983958342402</v>
      </c>
      <c r="U40">
        <v>14.180521008966799</v>
      </c>
      <c r="V40">
        <v>49.673333333333403</v>
      </c>
      <c r="W40">
        <v>25.3869156854411</v>
      </c>
      <c r="X40">
        <v>0.106238888989982</v>
      </c>
      <c r="Y40">
        <v>0.176902410808637</v>
      </c>
      <c r="Z40">
        <v>0.28814097507436298</v>
      </c>
      <c r="AA40">
        <v>178.943342271022</v>
      </c>
      <c r="AB40">
        <v>7.3571974294646898</v>
      </c>
      <c r="AC40">
        <v>1.27390253236106</v>
      </c>
      <c r="AD40">
        <v>3.5984332877185299</v>
      </c>
      <c r="AE40">
        <v>1.4322455116266399</v>
      </c>
      <c r="AF40">
        <v>79.677248677248699</v>
      </c>
      <c r="AG40">
        <v>3.6725515639507801E-2</v>
      </c>
      <c r="AH40">
        <v>10.9456613756614</v>
      </c>
      <c r="AI40">
        <v>3.8433317171904799</v>
      </c>
      <c r="AJ40">
        <v>46417.0673544975</v>
      </c>
      <c r="AK40">
        <v>0.49341927310432698</v>
      </c>
      <c r="AL40">
        <v>17645551.132381</v>
      </c>
      <c r="AM40">
        <v>1261.0527251481501</v>
      </c>
    </row>
    <row r="41" spans="1:39" ht="15" x14ac:dyDescent="0.25">
      <c r="A41" t="s">
        <v>207</v>
      </c>
      <c r="B41">
        <v>-572668.72727272694</v>
      </c>
      <c r="C41">
        <v>0.38381733574791999</v>
      </c>
      <c r="D41">
        <v>-589149.27272727306</v>
      </c>
      <c r="E41">
        <v>8.1127830000520505E-4</v>
      </c>
      <c r="F41">
        <v>0.80021007629510299</v>
      </c>
      <c r="G41">
        <v>51.727272727272698</v>
      </c>
      <c r="H41">
        <v>39.045222454545502</v>
      </c>
      <c r="I41">
        <v>16.5925325454545</v>
      </c>
      <c r="J41">
        <v>-25.2296714545455</v>
      </c>
      <c r="K41">
        <v>15538.167295081401</v>
      </c>
      <c r="L41">
        <v>1469.30928854545</v>
      </c>
      <c r="M41">
        <v>1993.3793228791801</v>
      </c>
      <c r="N41">
        <v>0.77200011271047397</v>
      </c>
      <c r="O41">
        <v>0.172129761161084</v>
      </c>
      <c r="P41">
        <v>2.3387612554777199E-4</v>
      </c>
      <c r="Q41">
        <v>11453.1004067308</v>
      </c>
      <c r="R41">
        <v>109.08545454545499</v>
      </c>
      <c r="S41">
        <v>60985.800456689503</v>
      </c>
      <c r="T41">
        <v>13.9515309098788</v>
      </c>
      <c r="U41">
        <v>13.4693419454306</v>
      </c>
      <c r="V41">
        <v>8.7081818181818207</v>
      </c>
      <c r="W41">
        <v>168.72744727007</v>
      </c>
      <c r="X41">
        <v>0.105123738220731</v>
      </c>
      <c r="Y41">
        <v>0.19006400579906299</v>
      </c>
      <c r="Z41">
        <v>0.29731329702622</v>
      </c>
      <c r="AA41">
        <v>195.43691377024101</v>
      </c>
      <c r="AB41">
        <v>8.9744317209764706</v>
      </c>
      <c r="AC41">
        <v>1.80050833404565</v>
      </c>
      <c r="AD41">
        <v>3.6558238089358701</v>
      </c>
      <c r="AE41">
        <v>1.3187392069052399</v>
      </c>
      <c r="AF41">
        <v>125</v>
      </c>
      <c r="AG41">
        <v>4.4265483280417399E-2</v>
      </c>
      <c r="AH41">
        <v>7.17090909090909</v>
      </c>
      <c r="AI41">
        <v>3.6381607626132801</v>
      </c>
      <c r="AJ41">
        <v>-82837.591818181798</v>
      </c>
      <c r="AK41">
        <v>0.57427003940443699</v>
      </c>
      <c r="AL41">
        <v>22830373.533636399</v>
      </c>
      <c r="AM41">
        <v>1469.30928854545</v>
      </c>
    </row>
    <row r="42" spans="1:39" ht="15" x14ac:dyDescent="0.25">
      <c r="A42" t="s">
        <v>294</v>
      </c>
      <c r="B42">
        <v>2718067.88034188</v>
      </c>
      <c r="C42">
        <v>0.379465677676327</v>
      </c>
      <c r="D42">
        <v>2009442.6923076899</v>
      </c>
      <c r="E42">
        <v>9.92703251558129E-3</v>
      </c>
      <c r="F42">
        <v>0.63675757681211897</v>
      </c>
      <c r="G42">
        <v>57.230769230769198</v>
      </c>
      <c r="H42">
        <v>41.344422410256399</v>
      </c>
      <c r="I42">
        <v>0.58974358974358998</v>
      </c>
      <c r="J42">
        <v>-1.1839406410253399</v>
      </c>
      <c r="K42">
        <v>13650.5145443357</v>
      </c>
      <c r="L42">
        <v>1852.4320696495699</v>
      </c>
      <c r="M42">
        <v>2464.7092319230901</v>
      </c>
      <c r="N42">
        <v>0.75690425463966404</v>
      </c>
      <c r="O42">
        <v>0.16490868452958299</v>
      </c>
      <c r="P42">
        <v>3.6353213282685901E-4</v>
      </c>
      <c r="Q42">
        <v>10259.4864260785</v>
      </c>
      <c r="R42">
        <v>122.141282051282</v>
      </c>
      <c r="S42">
        <v>55524.890483418101</v>
      </c>
      <c r="T42">
        <v>14.545436733277199</v>
      </c>
      <c r="U42">
        <v>15.166306088647501</v>
      </c>
      <c r="V42">
        <v>13.324786324786301</v>
      </c>
      <c r="W42">
        <v>139.02152158370799</v>
      </c>
      <c r="X42">
        <v>9.9787714240534495E-2</v>
      </c>
      <c r="Y42">
        <v>0.219082376262942</v>
      </c>
      <c r="Z42">
        <v>0.32254057793420199</v>
      </c>
      <c r="AA42">
        <v>184.11700213155899</v>
      </c>
      <c r="AB42">
        <v>15.1202459814323</v>
      </c>
      <c r="AC42">
        <v>1.53078140704676</v>
      </c>
      <c r="AD42">
        <v>3.3204776354134999</v>
      </c>
      <c r="AE42">
        <v>1.52568858666705</v>
      </c>
      <c r="AF42">
        <v>91.094017094017104</v>
      </c>
      <c r="AG42">
        <v>1.41901409609058E-2</v>
      </c>
      <c r="AH42">
        <v>54.8997777777778</v>
      </c>
      <c r="AI42">
        <v>2.8348766752221999</v>
      </c>
      <c r="AJ42">
        <v>256780.69307692201</v>
      </c>
      <c r="AK42">
        <v>0.61433890141858905</v>
      </c>
      <c r="AL42">
        <v>25286650.909145299</v>
      </c>
      <c r="AM42">
        <v>1852.4320696495699</v>
      </c>
    </row>
    <row r="43" spans="1:39" ht="15" x14ac:dyDescent="0.25">
      <c r="A43" t="s">
        <v>243</v>
      </c>
      <c r="B43">
        <v>1127418.08849558</v>
      </c>
      <c r="C43">
        <v>0.64519394994054402</v>
      </c>
      <c r="D43">
        <v>989315.23893805302</v>
      </c>
      <c r="E43">
        <v>9.6845406994375499E-4</v>
      </c>
      <c r="F43">
        <v>0.70756014314836502</v>
      </c>
      <c r="G43">
        <v>98.495575221238894</v>
      </c>
      <c r="H43">
        <v>41.8632579646018</v>
      </c>
      <c r="I43">
        <v>3.0345132743362799</v>
      </c>
      <c r="J43">
        <v>11.876498522123899</v>
      </c>
      <c r="K43">
        <v>13298.1671994431</v>
      </c>
      <c r="L43">
        <v>1281.7481330442499</v>
      </c>
      <c r="M43">
        <v>1596.0784182474999</v>
      </c>
      <c r="N43">
        <v>0.360748597998027</v>
      </c>
      <c r="O43">
        <v>0.16936529698451699</v>
      </c>
      <c r="P43">
        <v>3.9483339734580599E-3</v>
      </c>
      <c r="Q43">
        <v>10679.237803059699</v>
      </c>
      <c r="R43">
        <v>86.497168141592894</v>
      </c>
      <c r="S43">
        <v>60848.269726974497</v>
      </c>
      <c r="T43">
        <v>13.3803551806903</v>
      </c>
      <c r="U43">
        <v>14.8183826197185</v>
      </c>
      <c r="V43">
        <v>9.4159292035398199</v>
      </c>
      <c r="W43">
        <v>136.12550661090199</v>
      </c>
      <c r="X43">
        <v>0.106555424398138</v>
      </c>
      <c r="Y43">
        <v>0.180792772405239</v>
      </c>
      <c r="Z43">
        <v>0.29150286469904102</v>
      </c>
      <c r="AA43">
        <v>159.02257904695</v>
      </c>
      <c r="AB43">
        <v>8.77577508443634</v>
      </c>
      <c r="AC43">
        <v>1.5534890034876401</v>
      </c>
      <c r="AD43">
        <v>4.5199876838922703</v>
      </c>
      <c r="AE43">
        <v>1.35984475932869</v>
      </c>
      <c r="AF43">
        <v>93.407079646017706</v>
      </c>
      <c r="AG43">
        <v>3.4944904612406701E-3</v>
      </c>
      <c r="AH43">
        <v>6.5872566371681396</v>
      </c>
      <c r="AI43">
        <v>3.7444081523310602</v>
      </c>
      <c r="AJ43">
        <v>-20671.187256637299</v>
      </c>
      <c r="AK43">
        <v>0.469049287205141</v>
      </c>
      <c r="AL43">
        <v>17044900.980796501</v>
      </c>
      <c r="AM43">
        <v>1281.7481330442499</v>
      </c>
    </row>
    <row r="44" spans="1:39" ht="15" x14ac:dyDescent="0.25">
      <c r="A44" t="s">
        <v>268</v>
      </c>
      <c r="B44">
        <v>-628512.12365591398</v>
      </c>
      <c r="C44">
        <v>0.34860926349560301</v>
      </c>
      <c r="D44">
        <v>-615849.02688172006</v>
      </c>
      <c r="E44">
        <v>4.5538020694501297E-3</v>
      </c>
      <c r="F44">
        <v>0.75062716903126403</v>
      </c>
      <c r="G44">
        <v>29.177419354838701</v>
      </c>
      <c r="H44">
        <v>66.967112155913995</v>
      </c>
      <c r="I44">
        <v>21.690767279569901</v>
      </c>
      <c r="J44">
        <v>-5.5731466989246696</v>
      </c>
      <c r="K44">
        <v>14780.8035446209</v>
      </c>
      <c r="L44">
        <v>3648.5487224139802</v>
      </c>
      <c r="M44">
        <v>4627.3866727483201</v>
      </c>
      <c r="N44">
        <v>0.39766642838504401</v>
      </c>
      <c r="O44">
        <v>0.16037851092399799</v>
      </c>
      <c r="P44">
        <v>4.6917359958756802E-2</v>
      </c>
      <c r="Q44">
        <v>11654.1982987017</v>
      </c>
      <c r="R44">
        <v>230.798440860216</v>
      </c>
      <c r="S44">
        <v>76818.288320512496</v>
      </c>
      <c r="T44">
        <v>16.855861058303699</v>
      </c>
      <c r="U44">
        <v>15.8083768192514</v>
      </c>
      <c r="V44">
        <v>26.8627956989247</v>
      </c>
      <c r="W44">
        <v>135.82163090195499</v>
      </c>
      <c r="X44">
        <v>0.115661574298119</v>
      </c>
      <c r="Y44">
        <v>0.143843959512894</v>
      </c>
      <c r="Z44">
        <v>0.26569445292881999</v>
      </c>
      <c r="AA44">
        <v>135.04245992298701</v>
      </c>
      <c r="AB44">
        <v>10.4397242126596</v>
      </c>
      <c r="AC44">
        <v>1.7018733628815499</v>
      </c>
      <c r="AD44">
        <v>4.6913946695596298</v>
      </c>
      <c r="AE44">
        <v>0.93976626758514104</v>
      </c>
      <c r="AF44">
        <v>30.252688172043001</v>
      </c>
      <c r="AG44">
        <v>9.3043490774218696E-2</v>
      </c>
      <c r="AH44">
        <v>88.853550724637699</v>
      </c>
      <c r="AI44">
        <v>4.2042894543715796</v>
      </c>
      <c r="AJ44">
        <v>204304.72425287199</v>
      </c>
      <c r="AK44">
        <v>0.39305949394244399</v>
      </c>
      <c r="AL44">
        <v>53928481.888978399</v>
      </c>
      <c r="AM44">
        <v>3648.5487224139802</v>
      </c>
    </row>
    <row r="45" spans="1:39" ht="15" x14ac:dyDescent="0.25">
      <c r="A45" t="s">
        <v>205</v>
      </c>
      <c r="B45">
        <v>675419.02777777798</v>
      </c>
      <c r="C45">
        <v>0.44511608333538899</v>
      </c>
      <c r="D45">
        <v>632120.83333333302</v>
      </c>
      <c r="E45">
        <v>3.0135526977397701E-3</v>
      </c>
      <c r="F45">
        <v>0.74901100963658396</v>
      </c>
      <c r="G45">
        <v>32.4791666666667</v>
      </c>
      <c r="H45">
        <v>28.7159746736111</v>
      </c>
      <c r="I45">
        <v>0.410486111111111</v>
      </c>
      <c r="J45">
        <v>-15.130445673611099</v>
      </c>
      <c r="K45">
        <v>14404.1044416849</v>
      </c>
      <c r="L45">
        <v>1236.53050245139</v>
      </c>
      <c r="M45">
        <v>1655.27851075183</v>
      </c>
      <c r="N45">
        <v>0.70445226694395002</v>
      </c>
      <c r="O45">
        <v>0.16401936117326499</v>
      </c>
      <c r="P45">
        <v>9.2413258684604597E-4</v>
      </c>
      <c r="Q45">
        <v>10760.191947727901</v>
      </c>
      <c r="R45">
        <v>90.712152777777803</v>
      </c>
      <c r="S45">
        <v>60916.580529835301</v>
      </c>
      <c r="T45">
        <v>16.292990266065999</v>
      </c>
      <c r="U45">
        <v>13.631365418926601</v>
      </c>
      <c r="V45">
        <v>12.5427777777778</v>
      </c>
      <c r="W45">
        <v>98.585060212273504</v>
      </c>
      <c r="X45">
        <v>0.108167906531935</v>
      </c>
      <c r="Y45">
        <v>0.158601590267714</v>
      </c>
      <c r="Z45">
        <v>0.27197192967442302</v>
      </c>
      <c r="AA45">
        <v>208.984404157824</v>
      </c>
      <c r="AB45">
        <v>8.4140228077914507</v>
      </c>
      <c r="AC45">
        <v>1.75639954294123</v>
      </c>
      <c r="AD45">
        <v>4.36318083717698</v>
      </c>
      <c r="AE45">
        <v>1.0171241574568799</v>
      </c>
      <c r="AF45">
        <v>55.0763888888889</v>
      </c>
      <c r="AG45">
        <v>3.1780444335516703E-2</v>
      </c>
      <c r="AH45">
        <v>40.779861111111103</v>
      </c>
      <c r="AI45">
        <v>3.8750625536135601</v>
      </c>
      <c r="AJ45">
        <v>-92455.202916666603</v>
      </c>
      <c r="AK45">
        <v>0.544006657566241</v>
      </c>
      <c r="AL45">
        <v>17811114.502638899</v>
      </c>
      <c r="AM45">
        <v>1236.53050245139</v>
      </c>
    </row>
    <row r="46" spans="1:39" ht="15" x14ac:dyDescent="0.25">
      <c r="A46" t="s">
        <v>199</v>
      </c>
      <c r="B46">
        <v>1826239.2387387401</v>
      </c>
      <c r="C46">
        <v>0.61229687783689402</v>
      </c>
      <c r="D46">
        <v>1885361.5045045</v>
      </c>
      <c r="E46">
        <v>3.15894975902615E-3</v>
      </c>
      <c r="F46">
        <v>0.71054437665505599</v>
      </c>
      <c r="G46">
        <v>104.54954954954999</v>
      </c>
      <c r="H46">
        <v>76.158734243243302</v>
      </c>
      <c r="I46">
        <v>2.8259985585585601</v>
      </c>
      <c r="J46">
        <v>8.2555959369368601</v>
      </c>
      <c r="K46">
        <v>13582.303375523101</v>
      </c>
      <c r="L46">
        <v>2142.2071931396399</v>
      </c>
      <c r="M46">
        <v>2703.3997100807001</v>
      </c>
      <c r="N46">
        <v>0.40215203263015098</v>
      </c>
      <c r="O46">
        <v>0.17565843331493</v>
      </c>
      <c r="P46">
        <v>2.73117800224882E-2</v>
      </c>
      <c r="Q46">
        <v>10762.7843126394</v>
      </c>
      <c r="R46">
        <v>144.06157657657701</v>
      </c>
      <c r="S46">
        <v>63298.140313498101</v>
      </c>
      <c r="T46">
        <v>13.8528413306747</v>
      </c>
      <c r="U46">
        <v>14.8700801702037</v>
      </c>
      <c r="V46">
        <v>18.075315315315301</v>
      </c>
      <c r="W46">
        <v>118.51561954908399</v>
      </c>
      <c r="X46">
        <v>0.112553001922194</v>
      </c>
      <c r="Y46">
        <v>0.14734993544087399</v>
      </c>
      <c r="Z46">
        <v>0.265609493266101</v>
      </c>
      <c r="AA46">
        <v>181.43476368698799</v>
      </c>
      <c r="AB46">
        <v>7.8717095309690599</v>
      </c>
      <c r="AC46">
        <v>1.4860445737164101</v>
      </c>
      <c r="AD46">
        <v>3.31213123983528</v>
      </c>
      <c r="AE46">
        <v>1.20730676343068</v>
      </c>
      <c r="AF46">
        <v>77.549549549549596</v>
      </c>
      <c r="AG46">
        <v>1.67719660371831E-2</v>
      </c>
      <c r="AH46">
        <v>31.435720720720699</v>
      </c>
      <c r="AI46">
        <v>3.8504456778793399</v>
      </c>
      <c r="AJ46">
        <v>74088.354864864596</v>
      </c>
      <c r="AK46">
        <v>0.49900597973088701</v>
      </c>
      <c r="AL46">
        <v>29096107.990450501</v>
      </c>
      <c r="AM46">
        <v>2142.2071931396399</v>
      </c>
    </row>
    <row r="47" spans="1:39" ht="15" x14ac:dyDescent="0.25">
      <c r="A47" t="s">
        <v>114</v>
      </c>
      <c r="B47">
        <v>1006694.94444444</v>
      </c>
      <c r="C47">
        <v>0.51697535236201098</v>
      </c>
      <c r="D47">
        <v>830206.933333333</v>
      </c>
      <c r="E47">
        <v>0</v>
      </c>
      <c r="F47">
        <v>0.75997860299940301</v>
      </c>
      <c r="G47">
        <v>69.4444444444444</v>
      </c>
      <c r="H47">
        <v>33.133224566666698</v>
      </c>
      <c r="I47">
        <v>4.12222222222222</v>
      </c>
      <c r="J47">
        <v>-18.404904533333401</v>
      </c>
      <c r="K47">
        <v>14993.674167536499</v>
      </c>
      <c r="L47">
        <v>1473.71874653333</v>
      </c>
      <c r="M47">
        <v>1833.99585656569</v>
      </c>
      <c r="N47">
        <v>0.41850794159389498</v>
      </c>
      <c r="O47">
        <v>0.164119586486041</v>
      </c>
      <c r="P47">
        <v>1.21618144333057E-2</v>
      </c>
      <c r="Q47">
        <v>12048.259880744001</v>
      </c>
      <c r="R47">
        <v>107.001555555556</v>
      </c>
      <c r="S47">
        <v>63839.106802185597</v>
      </c>
      <c r="T47">
        <v>16.773587922916999</v>
      </c>
      <c r="U47">
        <v>13.772872168836599</v>
      </c>
      <c r="V47">
        <v>14.744444444444399</v>
      </c>
      <c r="W47">
        <v>99.950781603617202</v>
      </c>
      <c r="X47">
        <v>0.115448077568248</v>
      </c>
      <c r="Y47">
        <v>0.17309745388110101</v>
      </c>
      <c r="Z47">
        <v>0.29247541352970102</v>
      </c>
      <c r="AA47">
        <v>222.44987058460401</v>
      </c>
      <c r="AB47">
        <v>9.4035946388506897</v>
      </c>
      <c r="AC47">
        <v>1.0570024659570501</v>
      </c>
      <c r="AD47">
        <v>2.16678915628288</v>
      </c>
      <c r="AE47">
        <v>1.1083336068615399</v>
      </c>
      <c r="AF47">
        <v>94.366666666666703</v>
      </c>
      <c r="AG47">
        <v>1.50535130485646E-2</v>
      </c>
      <c r="AH47">
        <v>12.779666666666699</v>
      </c>
      <c r="AI47">
        <v>4.1656721618344799</v>
      </c>
      <c r="AJ47">
        <v>-41923.329999999798</v>
      </c>
      <c r="AK47">
        <v>0.52575382747050803</v>
      </c>
      <c r="AL47">
        <v>22096458.700111099</v>
      </c>
      <c r="AM47">
        <v>1473.71874653333</v>
      </c>
    </row>
    <row r="48" spans="1:39" ht="15" x14ac:dyDescent="0.25">
      <c r="A48" t="s">
        <v>172</v>
      </c>
      <c r="B48">
        <v>-212551.44329896901</v>
      </c>
      <c r="C48">
        <v>0.41757204440405199</v>
      </c>
      <c r="D48">
        <v>479586.298969072</v>
      </c>
      <c r="E48">
        <v>3.5633798134774197E-4</v>
      </c>
      <c r="F48">
        <v>0.76430777622146095</v>
      </c>
      <c r="G48">
        <v>57.979381443298998</v>
      </c>
      <c r="H48">
        <v>241.24003243986201</v>
      </c>
      <c r="I48">
        <v>82.537044522336799</v>
      </c>
      <c r="J48">
        <v>2.3797925292098201</v>
      </c>
      <c r="K48">
        <v>13933.973921376</v>
      </c>
      <c r="L48">
        <v>2994.5259550687301</v>
      </c>
      <c r="M48">
        <v>3733.23786923945</v>
      </c>
      <c r="N48">
        <v>0.40130450035397902</v>
      </c>
      <c r="O48">
        <v>0.14178882015272701</v>
      </c>
      <c r="P48">
        <v>2.3450040297939598E-2</v>
      </c>
      <c r="Q48">
        <v>11176.7982717135</v>
      </c>
      <c r="R48">
        <v>187.901305841924</v>
      </c>
      <c r="S48">
        <v>69553.993120062907</v>
      </c>
      <c r="T48">
        <v>15.3785126651265</v>
      </c>
      <c r="U48">
        <v>15.9366958183245</v>
      </c>
      <c r="V48">
        <v>25.341890034364301</v>
      </c>
      <c r="W48">
        <v>118.165059946518</v>
      </c>
      <c r="X48">
        <v>0.113393890785837</v>
      </c>
      <c r="Y48">
        <v>0.14221996371416901</v>
      </c>
      <c r="Z48">
        <v>0.26101682502554702</v>
      </c>
      <c r="AA48">
        <v>144.25436032225801</v>
      </c>
      <c r="AB48">
        <v>9.6579244169173695</v>
      </c>
      <c r="AC48">
        <v>1.7367689660049499</v>
      </c>
      <c r="AD48">
        <v>4.06484525493474</v>
      </c>
      <c r="AE48">
        <v>0.985153186433263</v>
      </c>
      <c r="AF48">
        <v>35.845360824742301</v>
      </c>
      <c r="AG48">
        <v>0.10497927586681401</v>
      </c>
      <c r="AH48">
        <v>65.992302405498407</v>
      </c>
      <c r="AI48">
        <v>4.4397041123464103</v>
      </c>
      <c r="AJ48">
        <v>76185.280068728607</v>
      </c>
      <c r="AK48">
        <v>0.43405209343435203</v>
      </c>
      <c r="AL48">
        <v>41725646.564810999</v>
      </c>
      <c r="AM48">
        <v>2994.5259550687301</v>
      </c>
    </row>
    <row r="49" spans="1:39" ht="15" x14ac:dyDescent="0.25">
      <c r="A49" t="s">
        <v>236</v>
      </c>
      <c r="B49">
        <v>-548253.28070175403</v>
      </c>
      <c r="C49">
        <v>0.33499353083868799</v>
      </c>
      <c r="D49">
        <v>-1573299.70175439</v>
      </c>
      <c r="E49">
        <v>1.8188236912652E-3</v>
      </c>
      <c r="F49">
        <v>0.82886842817977802</v>
      </c>
      <c r="G49">
        <v>56.935672514619903</v>
      </c>
      <c r="H49">
        <v>492.04180243859599</v>
      </c>
      <c r="I49">
        <v>216.89181197660801</v>
      </c>
      <c r="J49">
        <v>-31.793247298245699</v>
      </c>
      <c r="K49">
        <v>15662.593157126301</v>
      </c>
      <c r="L49">
        <v>4757.6742708070196</v>
      </c>
      <c r="M49">
        <v>6088.9342174644798</v>
      </c>
      <c r="N49">
        <v>0.454193434903644</v>
      </c>
      <c r="O49">
        <v>0.16011898694996499</v>
      </c>
      <c r="P49">
        <v>1.41855956091265E-2</v>
      </c>
      <c r="Q49">
        <v>12238.1871467825</v>
      </c>
      <c r="R49">
        <v>319.83374269005901</v>
      </c>
      <c r="S49">
        <v>74175.904960124404</v>
      </c>
      <c r="T49">
        <v>13.750455508956801</v>
      </c>
      <c r="U49">
        <v>14.875460702773699</v>
      </c>
      <c r="V49">
        <v>42.909415204678403</v>
      </c>
      <c r="W49">
        <v>110.877164093541</v>
      </c>
      <c r="X49">
        <v>0.11864336883611799</v>
      </c>
      <c r="Y49">
        <v>0.136710627160297</v>
      </c>
      <c r="Z49">
        <v>0.26689130017233198</v>
      </c>
      <c r="AA49">
        <v>178.913531200862</v>
      </c>
      <c r="AB49">
        <v>8.6833092368212608</v>
      </c>
      <c r="AC49">
        <v>1.2923536212239799</v>
      </c>
      <c r="AD49">
        <v>3.9925957184532601</v>
      </c>
      <c r="AE49">
        <v>0.99977236608502396</v>
      </c>
      <c r="AF49">
        <v>30.2222222222222</v>
      </c>
      <c r="AG49">
        <v>8.7142580040548104E-2</v>
      </c>
      <c r="AH49">
        <v>88.543241379310402</v>
      </c>
      <c r="AI49">
        <v>4.0635587847517503</v>
      </c>
      <c r="AJ49">
        <v>261093.378965518</v>
      </c>
      <c r="AK49">
        <v>0.42740445306814101</v>
      </c>
      <c r="AL49">
        <v>74517516.477777794</v>
      </c>
      <c r="AM49">
        <v>4757.6742708070196</v>
      </c>
    </row>
    <row r="50" spans="1:39" ht="15" x14ac:dyDescent="0.25">
      <c r="A50" t="s">
        <v>222</v>
      </c>
      <c r="B50">
        <v>2051247.17391304</v>
      </c>
      <c r="C50">
        <v>0.44028168741708501</v>
      </c>
      <c r="D50">
        <v>2009083.48695652</v>
      </c>
      <c r="E50">
        <v>1.42651938732661E-3</v>
      </c>
      <c r="F50">
        <v>0.70094566515086298</v>
      </c>
      <c r="G50">
        <v>81.886956521739094</v>
      </c>
      <c r="H50">
        <v>52.255001008695601</v>
      </c>
      <c r="I50">
        <v>2.0869565217391299</v>
      </c>
      <c r="J50">
        <v>16.0489673565217</v>
      </c>
      <c r="K50">
        <v>13428.118794055799</v>
      </c>
      <c r="L50">
        <v>1574.4162524260901</v>
      </c>
      <c r="M50">
        <v>1920.6596465241801</v>
      </c>
      <c r="N50">
        <v>0.36594091795252298</v>
      </c>
      <c r="O50">
        <v>0.16329929829928699</v>
      </c>
      <c r="P50">
        <v>2.46174161603884E-2</v>
      </c>
      <c r="Q50">
        <v>11007.3893139418</v>
      </c>
      <c r="R50">
        <v>103.015391304348</v>
      </c>
      <c r="S50">
        <v>65107.398306880299</v>
      </c>
      <c r="T50">
        <v>14.7729718733461</v>
      </c>
      <c r="U50">
        <v>15.2833108964722</v>
      </c>
      <c r="V50">
        <v>13.743652173913</v>
      </c>
      <c r="W50">
        <v>114.555886055855</v>
      </c>
      <c r="X50">
        <v>0.108698197209198</v>
      </c>
      <c r="Y50">
        <v>0.174777821392259</v>
      </c>
      <c r="Z50">
        <v>0.290049557263381</v>
      </c>
      <c r="AA50">
        <v>138.81053132230599</v>
      </c>
      <c r="AB50">
        <v>10.1140000459162</v>
      </c>
      <c r="AC50">
        <v>1.8233464474365499</v>
      </c>
      <c r="AD50">
        <v>3.87714921481499</v>
      </c>
      <c r="AE50">
        <v>1.4772112649337601</v>
      </c>
      <c r="AF50">
        <v>91.669565217391295</v>
      </c>
      <c r="AG50">
        <v>2.1165628607804202E-2</v>
      </c>
      <c r="AH50">
        <v>13.501130434782601</v>
      </c>
      <c r="AI50">
        <v>4.8544475649333503</v>
      </c>
      <c r="AJ50">
        <v>79593.572260869594</v>
      </c>
      <c r="AK50">
        <v>0.42403824546733099</v>
      </c>
      <c r="AL50">
        <v>21141448.4688696</v>
      </c>
      <c r="AM50">
        <v>1574.4162524260901</v>
      </c>
    </row>
    <row r="51" spans="1:39" ht="15" x14ac:dyDescent="0.25">
      <c r="A51" t="s">
        <v>135</v>
      </c>
      <c r="B51">
        <v>877663.06405693898</v>
      </c>
      <c r="C51">
        <v>0.40242929203851202</v>
      </c>
      <c r="D51">
        <v>1083147.99288256</v>
      </c>
      <c r="E51">
        <v>2.5223469468466202E-3</v>
      </c>
      <c r="F51">
        <v>0.77314853423560004</v>
      </c>
      <c r="G51">
        <v>44.594306049822102</v>
      </c>
      <c r="H51">
        <v>198.01879125978601</v>
      </c>
      <c r="I51">
        <v>101.10190809964401</v>
      </c>
      <c r="J51">
        <v>-39.619362359430603</v>
      </c>
      <c r="K51">
        <v>15034.569736810799</v>
      </c>
      <c r="L51">
        <v>2065.6585779501802</v>
      </c>
      <c r="M51">
        <v>2613.7786432030198</v>
      </c>
      <c r="N51">
        <v>0.54176101636052698</v>
      </c>
      <c r="O51">
        <v>0.15387555465466601</v>
      </c>
      <c r="P51">
        <v>2.5261109591055101E-2</v>
      </c>
      <c r="Q51">
        <v>11881.7590094684</v>
      </c>
      <c r="R51">
        <v>150.26622775800701</v>
      </c>
      <c r="S51">
        <v>62471.971081219803</v>
      </c>
      <c r="T51">
        <v>14.4839491284863</v>
      </c>
      <c r="U51">
        <v>13.746658905131801</v>
      </c>
      <c r="V51">
        <v>19.1037722419929</v>
      </c>
      <c r="W51">
        <v>108.12830847143201</v>
      </c>
      <c r="X51">
        <v>0.114599458982234</v>
      </c>
      <c r="Y51">
        <v>0.166806444162927</v>
      </c>
      <c r="Z51">
        <v>0.29043782227376902</v>
      </c>
      <c r="AA51">
        <v>199.34082342840401</v>
      </c>
      <c r="AB51">
        <v>8.2182980862770094</v>
      </c>
      <c r="AC51">
        <v>1.5207223988703999</v>
      </c>
      <c r="AD51">
        <v>4.1411763723688901</v>
      </c>
      <c r="AE51">
        <v>1.00362685798141</v>
      </c>
      <c r="AF51">
        <v>36.156583629893198</v>
      </c>
      <c r="AG51">
        <v>7.6350471363529002E-2</v>
      </c>
      <c r="AH51">
        <v>50.728256227758102</v>
      </c>
      <c r="AI51">
        <v>4.1359590479515704</v>
      </c>
      <c r="AJ51">
        <v>182778.80281138999</v>
      </c>
      <c r="AK51">
        <v>0.484246932312274</v>
      </c>
      <c r="AL51">
        <v>31056287.942633498</v>
      </c>
      <c r="AM51">
        <v>2065.6585779501802</v>
      </c>
    </row>
    <row r="52" spans="1:39" ht="15" x14ac:dyDescent="0.25">
      <c r="A52" t="s">
        <v>232</v>
      </c>
      <c r="B52">
        <v>2124234.6060606102</v>
      </c>
      <c r="C52">
        <v>0.45965900590021402</v>
      </c>
      <c r="D52">
        <v>1987499.13636364</v>
      </c>
      <c r="E52">
        <v>1.3764290793653201E-3</v>
      </c>
      <c r="F52">
        <v>0.70319262844900998</v>
      </c>
      <c r="G52">
        <v>40.871212121212103</v>
      </c>
      <c r="H52">
        <v>159.429938007576</v>
      </c>
      <c r="I52">
        <v>11.8980716818182</v>
      </c>
      <c r="J52">
        <v>42.234012613636303</v>
      </c>
      <c r="K52">
        <v>13485.989350531499</v>
      </c>
      <c r="L52">
        <v>1814.41575087879</v>
      </c>
      <c r="M52">
        <v>2310.3679177133599</v>
      </c>
      <c r="N52">
        <v>0.59849775502103397</v>
      </c>
      <c r="O52">
        <v>0.14779686080039001</v>
      </c>
      <c r="P52">
        <v>1.5798028954664201E-2</v>
      </c>
      <c r="Q52">
        <v>10591.036737562499</v>
      </c>
      <c r="R52">
        <v>130.84</v>
      </c>
      <c r="S52">
        <v>60568.736964763797</v>
      </c>
      <c r="T52">
        <v>13.054748802608801</v>
      </c>
      <c r="U52">
        <v>13.8674392454814</v>
      </c>
      <c r="V52">
        <v>19.7306818181818</v>
      </c>
      <c r="W52">
        <v>91.959100430417195</v>
      </c>
      <c r="X52">
        <v>0.11760584566959199</v>
      </c>
      <c r="Y52">
        <v>0.16888962710278099</v>
      </c>
      <c r="Z52">
        <v>0.289916563133917</v>
      </c>
      <c r="AA52">
        <v>171.64943549629999</v>
      </c>
      <c r="AB52">
        <v>7.0665316916097396</v>
      </c>
      <c r="AC52">
        <v>1.45247632930285</v>
      </c>
      <c r="AD52">
        <v>2.6961464565262001</v>
      </c>
      <c r="AE52">
        <v>1.6287169443967799</v>
      </c>
      <c r="AF52">
        <v>78.287878787878796</v>
      </c>
      <c r="AG52">
        <v>3.7660143017432902E-2</v>
      </c>
      <c r="AH52">
        <v>36.681439393939399</v>
      </c>
      <c r="AI52">
        <v>3.9938360678819702</v>
      </c>
      <c r="AJ52">
        <v>-20253.0624242425</v>
      </c>
      <c r="AK52">
        <v>0.57640334688522998</v>
      </c>
      <c r="AL52">
        <v>24469191.4937879</v>
      </c>
      <c r="AM52">
        <v>1814.41575087879</v>
      </c>
    </row>
    <row r="53" spans="1:39" ht="15" x14ac:dyDescent="0.25">
      <c r="A53" t="s">
        <v>127</v>
      </c>
      <c r="B53">
        <v>667103.62275449105</v>
      </c>
      <c r="C53">
        <v>0.50337576714431698</v>
      </c>
      <c r="D53">
        <v>772396.74850299396</v>
      </c>
      <c r="E53">
        <v>3.68007020522627E-4</v>
      </c>
      <c r="F53">
        <v>0.80012041196444195</v>
      </c>
      <c r="G53">
        <v>143.31736526946099</v>
      </c>
      <c r="H53">
        <v>59.0799650119761</v>
      </c>
      <c r="I53">
        <v>3.9026946107784402</v>
      </c>
      <c r="J53">
        <v>-46.238391389221597</v>
      </c>
      <c r="K53">
        <v>14438.556464261201</v>
      </c>
      <c r="L53">
        <v>3198.8922559940102</v>
      </c>
      <c r="M53">
        <v>3816.2756715021801</v>
      </c>
      <c r="N53">
        <v>0.21250843835413799</v>
      </c>
      <c r="O53">
        <v>0.141422546815901</v>
      </c>
      <c r="P53">
        <v>1.09102924521861E-2</v>
      </c>
      <c r="Q53">
        <v>12102.7384908693</v>
      </c>
      <c r="R53">
        <v>212.574670658683</v>
      </c>
      <c r="S53">
        <v>76220.914638237504</v>
      </c>
      <c r="T53">
        <v>16.9231128927714</v>
      </c>
      <c r="U53">
        <v>15.048322766216399</v>
      </c>
      <c r="V53">
        <v>22.535389221556901</v>
      </c>
      <c r="W53">
        <v>141.94972292442199</v>
      </c>
      <c r="X53">
        <v>0.11982571033339</v>
      </c>
      <c r="Y53">
        <v>0.15436329291877099</v>
      </c>
      <c r="Z53">
        <v>0.27809790899721698</v>
      </c>
      <c r="AA53">
        <v>4658.5859860728096</v>
      </c>
      <c r="AB53">
        <v>0.299544371229581</v>
      </c>
      <c r="AC53">
        <v>4.4711578699322102E-2</v>
      </c>
      <c r="AD53">
        <v>0.14076619763328499</v>
      </c>
      <c r="AE53">
        <v>1.27884078334664</v>
      </c>
      <c r="AF53">
        <v>77.491017964071901</v>
      </c>
      <c r="AG53">
        <v>3.4138638991203701E-2</v>
      </c>
      <c r="AH53">
        <v>36.068622754491003</v>
      </c>
      <c r="AI53">
        <v>4.8200919251331298</v>
      </c>
      <c r="AJ53">
        <v>119841.457784431</v>
      </c>
      <c r="AK53">
        <v>0.36586350018677399</v>
      </c>
      <c r="AL53">
        <v>46187386.461257502</v>
      </c>
      <c r="AM53">
        <v>3198.8922559940102</v>
      </c>
    </row>
    <row r="54" spans="1:39" ht="15" x14ac:dyDescent="0.25">
      <c r="A54" t="s">
        <v>603</v>
      </c>
      <c r="B54">
        <v>-350364.125</v>
      </c>
      <c r="C54">
        <v>0.36163511524633501</v>
      </c>
      <c r="D54">
        <v>-312758.78749999998</v>
      </c>
      <c r="E54">
        <v>3.4189095490780299E-3</v>
      </c>
      <c r="F54">
        <v>0.84604614352037499</v>
      </c>
      <c r="G54">
        <v>44.6875</v>
      </c>
      <c r="H54">
        <v>27.635061175000001</v>
      </c>
      <c r="I54">
        <v>1.9828749999999999</v>
      </c>
      <c r="J54">
        <v>-17.566033712500001</v>
      </c>
      <c r="K54">
        <v>15905.0309420221</v>
      </c>
      <c r="L54">
        <v>1015.847696125</v>
      </c>
      <c r="M54">
        <v>1403.89629751855</v>
      </c>
      <c r="N54">
        <v>0.87110167461669696</v>
      </c>
      <c r="O54">
        <v>0.17162426760925301</v>
      </c>
      <c r="P54">
        <v>9.6459785875167901E-4</v>
      </c>
      <c r="Q54">
        <v>11508.7482371799</v>
      </c>
      <c r="R54">
        <v>77.125</v>
      </c>
      <c r="S54">
        <v>59186.5160453809</v>
      </c>
      <c r="T54">
        <v>15.5236628849271</v>
      </c>
      <c r="U54">
        <v>13.171445006482999</v>
      </c>
      <c r="V54">
        <v>13.8</v>
      </c>
      <c r="W54">
        <v>73.612151893115893</v>
      </c>
      <c r="X54">
        <v>9.5446055545445496E-2</v>
      </c>
      <c r="Y54">
        <v>0.22515798759057601</v>
      </c>
      <c r="Z54">
        <v>0.32393096115511799</v>
      </c>
      <c r="AA54">
        <v>208.06552823445301</v>
      </c>
      <c r="AB54">
        <v>8.0464905599853704</v>
      </c>
      <c r="AC54">
        <v>1.1952047902685901</v>
      </c>
      <c r="AD54">
        <v>4.5482350946071399</v>
      </c>
      <c r="AE54">
        <v>1.2736825542558901</v>
      </c>
      <c r="AF54">
        <v>134.38749999999999</v>
      </c>
      <c r="AG54">
        <v>0</v>
      </c>
      <c r="AH54">
        <v>3.5286249999999999</v>
      </c>
      <c r="AI54">
        <v>3.94562686641056</v>
      </c>
      <c r="AJ54">
        <v>-149703.36975000001</v>
      </c>
      <c r="AK54">
        <v>0.63719047125994899</v>
      </c>
      <c r="AL54">
        <v>16157089.039249999</v>
      </c>
      <c r="AM54">
        <v>1015.847696125</v>
      </c>
    </row>
    <row r="55" spans="1:39" ht="15" x14ac:dyDescent="0.25">
      <c r="A55" t="s">
        <v>138</v>
      </c>
      <c r="B55">
        <v>-473927.96521739103</v>
      </c>
      <c r="C55">
        <v>0.39309707921064202</v>
      </c>
      <c r="D55">
        <v>-411094.39130434801</v>
      </c>
      <c r="E55">
        <v>0</v>
      </c>
      <c r="F55">
        <v>0.77460370729277805</v>
      </c>
      <c r="G55">
        <v>52.490196078431403</v>
      </c>
      <c r="H55">
        <v>16.033584443478301</v>
      </c>
      <c r="I55">
        <v>0</v>
      </c>
      <c r="J55">
        <v>-10.7729157652171</v>
      </c>
      <c r="K55">
        <v>12681.2036535348</v>
      </c>
      <c r="L55">
        <v>1399.4767292086999</v>
      </c>
      <c r="M55">
        <v>1634.17007858076</v>
      </c>
      <c r="N55">
        <v>0.28101238312291599</v>
      </c>
      <c r="O55">
        <v>0.13213342192812899</v>
      </c>
      <c r="P55">
        <v>1.8750235110507999E-2</v>
      </c>
      <c r="Q55">
        <v>10859.9769657337</v>
      </c>
      <c r="R55">
        <v>91.503739130434894</v>
      </c>
      <c r="S55">
        <v>65472.099803001503</v>
      </c>
      <c r="T55">
        <v>18.267535752874899</v>
      </c>
      <c r="U55">
        <v>15.294202646886401</v>
      </c>
      <c r="V55">
        <v>11.5434782608696</v>
      </c>
      <c r="W55">
        <v>121.23527221017</v>
      </c>
      <c r="X55">
        <v>0.11275069262194699</v>
      </c>
      <c r="Y55">
        <v>0.174738567932057</v>
      </c>
      <c r="Z55">
        <v>0.29511305084133299</v>
      </c>
      <c r="AA55">
        <v>216.66843024850201</v>
      </c>
      <c r="AB55">
        <v>5.55959746983266</v>
      </c>
      <c r="AC55">
        <v>0.97465805514729098</v>
      </c>
      <c r="AD55">
        <v>2.9001509040042102</v>
      </c>
      <c r="AE55">
        <v>1.4225294984302099</v>
      </c>
      <c r="AF55">
        <v>96.147826086956499</v>
      </c>
      <c r="AG55">
        <v>3.0170069260615599E-3</v>
      </c>
      <c r="AH55">
        <v>6.6940869565217396</v>
      </c>
      <c r="AI55">
        <v>4.1767876692119001</v>
      </c>
      <c r="AJ55">
        <v>25168.456347826199</v>
      </c>
      <c r="AK55">
        <v>0.61799941295949601</v>
      </c>
      <c r="AL55">
        <v>17747049.4114783</v>
      </c>
      <c r="AM55">
        <v>1399.4767292086999</v>
      </c>
    </row>
    <row r="56" spans="1:39" ht="15" x14ac:dyDescent="0.25">
      <c r="A56" t="s">
        <v>271</v>
      </c>
      <c r="B56">
        <v>373305.14210526302</v>
      </c>
      <c r="C56">
        <v>0.37837022738190501</v>
      </c>
      <c r="D56">
        <v>332103.89473684202</v>
      </c>
      <c r="E56">
        <v>1.57756148716761E-3</v>
      </c>
      <c r="F56">
        <v>0.75749689236372197</v>
      </c>
      <c r="G56">
        <v>123.621052631579</v>
      </c>
      <c r="H56">
        <v>36.121857594736802</v>
      </c>
      <c r="I56">
        <v>10.8615983578947</v>
      </c>
      <c r="J56">
        <v>-0.95043198421058195</v>
      </c>
      <c r="K56">
        <v>13447.222144146001</v>
      </c>
      <c r="L56">
        <v>1992.1950824052601</v>
      </c>
      <c r="M56">
        <v>2381.9166788581902</v>
      </c>
      <c r="N56">
        <v>0.32447116089686001</v>
      </c>
      <c r="O56">
        <v>0.135023509580181</v>
      </c>
      <c r="P56">
        <v>2.48426741015715E-2</v>
      </c>
      <c r="Q56">
        <v>11247.030622591299</v>
      </c>
      <c r="R56">
        <v>132.173789473684</v>
      </c>
      <c r="S56">
        <v>69391.056421728703</v>
      </c>
      <c r="T56">
        <v>14.987962419493901</v>
      </c>
      <c r="U56">
        <v>15.072542675353301</v>
      </c>
      <c r="V56">
        <v>20.531894736842101</v>
      </c>
      <c r="W56">
        <v>97.029285798475499</v>
      </c>
      <c r="X56">
        <v>0.11485913475852</v>
      </c>
      <c r="Y56">
        <v>0.14683949305067001</v>
      </c>
      <c r="Z56">
        <v>0.270582445063965</v>
      </c>
      <c r="AA56">
        <v>161.440086971862</v>
      </c>
      <c r="AB56">
        <v>6.9276202320593203</v>
      </c>
      <c r="AC56">
        <v>1.16946999605353</v>
      </c>
      <c r="AD56">
        <v>3.7828688273783801</v>
      </c>
      <c r="AE56">
        <v>1.12861740070673</v>
      </c>
      <c r="AF56">
        <v>46.2631578947368</v>
      </c>
      <c r="AG56">
        <v>4.4608392009216603E-2</v>
      </c>
      <c r="AH56">
        <v>27.212368421052702</v>
      </c>
      <c r="AI56">
        <v>4.3255827778887204</v>
      </c>
      <c r="AJ56">
        <v>68000.7140000004</v>
      </c>
      <c r="AK56">
        <v>0.509244161081568</v>
      </c>
      <c r="AL56">
        <v>26789489.827578999</v>
      </c>
      <c r="AM56">
        <v>1992.1950824052601</v>
      </c>
    </row>
    <row r="57" spans="1:39" ht="15" x14ac:dyDescent="0.25">
      <c r="A57" t="s">
        <v>614</v>
      </c>
      <c r="B57">
        <v>4908257</v>
      </c>
      <c r="C57">
        <v>0.84746927372745495</v>
      </c>
      <c r="D57">
        <v>3096140</v>
      </c>
      <c r="E57">
        <v>7.9986163797851097E-3</v>
      </c>
      <c r="F57">
        <v>0.602416934477079</v>
      </c>
      <c r="G57">
        <v>76</v>
      </c>
      <c r="H57">
        <v>40.586528000000001</v>
      </c>
      <c r="I57">
        <v>5</v>
      </c>
      <c r="J57">
        <v>-147.805543</v>
      </c>
      <c r="K57">
        <v>24966.046412350399</v>
      </c>
      <c r="L57">
        <v>1958.972368</v>
      </c>
      <c r="M57">
        <v>2444.2649328071502</v>
      </c>
      <c r="N57">
        <v>0.46890408716576598</v>
      </c>
      <c r="O57">
        <v>0.19313597229871701</v>
      </c>
      <c r="P57">
        <v>1.9591036926764902E-3</v>
      </c>
      <c r="Q57">
        <v>20009.203750197099</v>
      </c>
      <c r="R57">
        <v>209.95</v>
      </c>
      <c r="S57">
        <v>62519.237628006696</v>
      </c>
      <c r="T57">
        <v>13.927125506072899</v>
      </c>
      <c r="U57">
        <v>9.3306614336746794</v>
      </c>
      <c r="V57">
        <v>28</v>
      </c>
      <c r="W57">
        <v>69.963298857142902</v>
      </c>
      <c r="X57">
        <v>0.103306288193258</v>
      </c>
      <c r="Y57">
        <v>0.24503063247935999</v>
      </c>
      <c r="Z57">
        <v>0.35073711235780802</v>
      </c>
      <c r="AA57">
        <v>228.88735304509399</v>
      </c>
      <c r="AB57">
        <v>11.8917208687197</v>
      </c>
      <c r="AC57">
        <v>2.0947709775549499</v>
      </c>
      <c r="AD57">
        <v>4.4219665732943199</v>
      </c>
      <c r="AE57">
        <v>1.19657281285547</v>
      </c>
      <c r="AF57">
        <v>546</v>
      </c>
      <c r="AG57">
        <v>1.85341196293176E-2</v>
      </c>
      <c r="AH57">
        <v>2.14</v>
      </c>
      <c r="AI57">
        <v>4.4715933814969304</v>
      </c>
      <c r="AJ57">
        <v>-506635.84</v>
      </c>
      <c r="AK57">
        <v>0.52072936867705999</v>
      </c>
      <c r="AL57">
        <v>48907795.060000002</v>
      </c>
      <c r="AM57">
        <v>1958.972368</v>
      </c>
    </row>
    <row r="58" spans="1:39" ht="15" x14ac:dyDescent="0.25">
      <c r="A58" t="s">
        <v>140</v>
      </c>
      <c r="B58">
        <v>90960.490304709107</v>
      </c>
      <c r="C58">
        <v>0.414984338509092</v>
      </c>
      <c r="D58">
        <v>-33740.728531856003</v>
      </c>
      <c r="E58">
        <v>1.72057481548388E-3</v>
      </c>
      <c r="F58">
        <v>0.79641052579110905</v>
      </c>
      <c r="G58">
        <v>157.20221606648201</v>
      </c>
      <c r="H58">
        <v>366.10934652908497</v>
      </c>
      <c r="I58">
        <v>123.396384803324</v>
      </c>
      <c r="J58">
        <v>-3.81970392520785</v>
      </c>
      <c r="K58">
        <v>15698.766141078901</v>
      </c>
      <c r="L58">
        <v>3998.6897828892002</v>
      </c>
      <c r="M58">
        <v>5121.4748960469697</v>
      </c>
      <c r="N58">
        <v>0.46595310817340302</v>
      </c>
      <c r="O58">
        <v>0.16059398501823399</v>
      </c>
      <c r="P58">
        <v>4.7469673959170802E-2</v>
      </c>
      <c r="Q58">
        <v>12257.1128525402</v>
      </c>
      <c r="R58">
        <v>260.56941828254901</v>
      </c>
      <c r="S58">
        <v>74207.358283626701</v>
      </c>
      <c r="T58">
        <v>15.5849707374303</v>
      </c>
      <c r="U58">
        <v>15.3459673404697</v>
      </c>
      <c r="V58">
        <v>29.255900277008301</v>
      </c>
      <c r="W58">
        <v>136.679772115292</v>
      </c>
      <c r="X58">
        <v>0.11122580694326301</v>
      </c>
      <c r="Y58">
        <v>0.173986679574332</v>
      </c>
      <c r="Z58">
        <v>0.29182268327495398</v>
      </c>
      <c r="AA58">
        <v>167.717918716182</v>
      </c>
      <c r="AB58">
        <v>8.4288463717360305</v>
      </c>
      <c r="AC58">
        <v>1.0022649213619601</v>
      </c>
      <c r="AD58">
        <v>3.7349792810440499</v>
      </c>
      <c r="AE58">
        <v>0.924179415814672</v>
      </c>
      <c r="AF58">
        <v>30.063711911357299</v>
      </c>
      <c r="AG58">
        <v>8.1124298640819603E-2</v>
      </c>
      <c r="AH58">
        <v>81.885260115606997</v>
      </c>
      <c r="AI58">
        <v>4.3563286520430298</v>
      </c>
      <c r="AJ58">
        <v>134342.25767313401</v>
      </c>
      <c r="AK58">
        <v>0.51807584215648494</v>
      </c>
      <c r="AL58">
        <v>62774495.772298999</v>
      </c>
      <c r="AM58">
        <v>3998.6897828892002</v>
      </c>
    </row>
    <row r="59" spans="1:39" ht="15" x14ac:dyDescent="0.25">
      <c r="A59" t="s">
        <v>625</v>
      </c>
      <c r="B59">
        <v>-2078198</v>
      </c>
      <c r="C59">
        <v>0.36941449940976001</v>
      </c>
      <c r="D59">
        <v>-2078198</v>
      </c>
      <c r="E59">
        <v>0</v>
      </c>
      <c r="F59">
        <v>0.78305929340815095</v>
      </c>
      <c r="G59">
        <v>174</v>
      </c>
      <c r="H59">
        <v>41.901533999999998</v>
      </c>
      <c r="I59">
        <v>0</v>
      </c>
      <c r="J59">
        <v>-169.71883600000001</v>
      </c>
      <c r="K59">
        <v>16971.076132431299</v>
      </c>
      <c r="L59">
        <v>1651.5002320000001</v>
      </c>
      <c r="M59">
        <v>2208.1455589105899</v>
      </c>
      <c r="N59">
        <v>0.64864475235508201</v>
      </c>
      <c r="O59">
        <v>0.19488055694078801</v>
      </c>
      <c r="P59">
        <v>1.2110201144676599E-3</v>
      </c>
      <c r="Q59">
        <v>12692.884333145001</v>
      </c>
      <c r="R59">
        <v>136.5</v>
      </c>
      <c r="S59">
        <v>60579.936923076901</v>
      </c>
      <c r="T59">
        <v>11.1501831501831</v>
      </c>
      <c r="U59">
        <v>12.0989027985348</v>
      </c>
      <c r="V59">
        <v>13.25</v>
      </c>
      <c r="W59">
        <v>124.641526943396</v>
      </c>
      <c r="X59">
        <v>0.114586228509093</v>
      </c>
      <c r="Y59">
        <v>0.206818394106737</v>
      </c>
      <c r="Z59">
        <v>0.32650327898532699</v>
      </c>
      <c r="AA59">
        <v>234.00783875881399</v>
      </c>
      <c r="AB59">
        <v>8.0535684048190692</v>
      </c>
      <c r="AC59">
        <v>1.6258959696116599</v>
      </c>
      <c r="AD59">
        <v>3.1171566303717801</v>
      </c>
      <c r="AE59">
        <v>1.8398807390028</v>
      </c>
      <c r="AF59">
        <v>387</v>
      </c>
      <c r="AG59">
        <v>0</v>
      </c>
      <c r="AH59">
        <v>2.61</v>
      </c>
      <c r="AI59">
        <v>5.2384174698603498</v>
      </c>
      <c r="AJ59">
        <v>-374615.85</v>
      </c>
      <c r="AK59">
        <v>0.56632010075174999</v>
      </c>
      <c r="AL59">
        <v>28027736.170000002</v>
      </c>
      <c r="AM59">
        <v>1651.5002320000001</v>
      </c>
    </row>
    <row r="60" spans="1:39" ht="15" x14ac:dyDescent="0.25">
      <c r="A60" t="s">
        <v>378</v>
      </c>
      <c r="B60">
        <v>16169.1417322835</v>
      </c>
      <c r="C60">
        <v>0.439269977523293</v>
      </c>
      <c r="D60">
        <v>446.30708661417299</v>
      </c>
      <c r="E60">
        <v>1.9849910722512598E-3</v>
      </c>
      <c r="F60">
        <v>0.72778440649967102</v>
      </c>
      <c r="G60">
        <v>66.929133858267704</v>
      </c>
      <c r="H60">
        <v>57.994973007874002</v>
      </c>
      <c r="I60">
        <v>14.2106299212598</v>
      </c>
      <c r="J60">
        <v>6.7072252125984999</v>
      </c>
      <c r="K60">
        <v>14115.2112725064</v>
      </c>
      <c r="L60">
        <v>1173.3428348267701</v>
      </c>
      <c r="M60">
        <v>1458.3383132916599</v>
      </c>
      <c r="N60">
        <v>0.30263774435729102</v>
      </c>
      <c r="O60">
        <v>0.15882013117207999</v>
      </c>
      <c r="P60">
        <v>2.2883672958851401E-3</v>
      </c>
      <c r="Q60">
        <v>11356.748881731701</v>
      </c>
      <c r="R60">
        <v>81.117322834645705</v>
      </c>
      <c r="S60">
        <v>57510.030320620499</v>
      </c>
      <c r="T60">
        <v>13.932090196954</v>
      </c>
      <c r="U60">
        <v>14.4647628129763</v>
      </c>
      <c r="V60">
        <v>12.4674015748031</v>
      </c>
      <c r="W60">
        <v>94.112861271599598</v>
      </c>
      <c r="X60">
        <v>0.110000621280223</v>
      </c>
      <c r="Y60">
        <v>0.15312652063551499</v>
      </c>
      <c r="Z60">
        <v>0.26684766834142098</v>
      </c>
      <c r="AA60">
        <v>186.42604940237501</v>
      </c>
      <c r="AB60">
        <v>8.6913801639671906</v>
      </c>
      <c r="AC60">
        <v>1.7866262727773801</v>
      </c>
      <c r="AD60">
        <v>3.9107178618491898</v>
      </c>
      <c r="AE60">
        <v>1.30829697396266</v>
      </c>
      <c r="AF60">
        <v>90.417322834645702</v>
      </c>
      <c r="AG60">
        <v>6.7863438191517397E-2</v>
      </c>
      <c r="AH60">
        <v>6.7214173228346503</v>
      </c>
      <c r="AI60">
        <v>3.9886882115570099</v>
      </c>
      <c r="AJ60">
        <v>-14616.4576377951</v>
      </c>
      <c r="AK60">
        <v>0.47547988710182698</v>
      </c>
      <c r="AL60">
        <v>16561982.008661401</v>
      </c>
      <c r="AM60">
        <v>1173.3428348267701</v>
      </c>
    </row>
    <row r="61" spans="1:39" ht="15" x14ac:dyDescent="0.25">
      <c r="A61" t="s">
        <v>334</v>
      </c>
      <c r="B61">
        <v>1806355.86607143</v>
      </c>
      <c r="C61">
        <v>0.29531444920980698</v>
      </c>
      <c r="D61">
        <v>1765503.3392857099</v>
      </c>
      <c r="E61">
        <v>1.4651893316112001E-3</v>
      </c>
      <c r="F61">
        <v>0.71263588692347202</v>
      </c>
      <c r="G61">
        <v>83.508928571428598</v>
      </c>
      <c r="H61">
        <v>159.51158883928599</v>
      </c>
      <c r="I61">
        <v>35.214574785714298</v>
      </c>
      <c r="J61">
        <v>-93.795788491071406</v>
      </c>
      <c r="K61">
        <v>14522.6922430462</v>
      </c>
      <c r="L61">
        <v>2185.8473062232101</v>
      </c>
      <c r="M61">
        <v>3024.12748452093</v>
      </c>
      <c r="N61">
        <v>0.72546188172558701</v>
      </c>
      <c r="O61">
        <v>0.21474557632607999</v>
      </c>
      <c r="P61">
        <v>2.1940635465263298E-3</v>
      </c>
      <c r="Q61">
        <v>10497.04018136</v>
      </c>
      <c r="R61">
        <v>147.781964285714</v>
      </c>
      <c r="S61">
        <v>59098.247514738701</v>
      </c>
      <c r="T61">
        <v>12.548530110116401</v>
      </c>
      <c r="U61">
        <v>14.7910289106539</v>
      </c>
      <c r="V61">
        <v>20.366071428571399</v>
      </c>
      <c r="W61">
        <v>107.32788176107</v>
      </c>
      <c r="X61">
        <v>0.105258544061671</v>
      </c>
      <c r="Y61">
        <v>0.209870384729166</v>
      </c>
      <c r="Z61">
        <v>0.317432300117378</v>
      </c>
      <c r="AA61">
        <v>173.588908582042</v>
      </c>
      <c r="AB61">
        <v>10.359003129880399</v>
      </c>
      <c r="AC61">
        <v>1.67738710649097</v>
      </c>
      <c r="AD61">
        <v>3.7698837369121501</v>
      </c>
      <c r="AE61">
        <v>1.3991804703527699</v>
      </c>
      <c r="AF61">
        <v>98.642857142857096</v>
      </c>
      <c r="AG61">
        <v>3.7574873154412401E-2</v>
      </c>
      <c r="AH61">
        <v>23.8141071428571</v>
      </c>
      <c r="AI61">
        <v>3.66352042089204</v>
      </c>
      <c r="AJ61">
        <v>20736.067678572399</v>
      </c>
      <c r="AK61">
        <v>0.63335329385924999</v>
      </c>
      <c r="AL61">
        <v>31744387.718571398</v>
      </c>
      <c r="AM61">
        <v>2185.8473062232101</v>
      </c>
    </row>
    <row r="62" spans="1:39" ht="15" x14ac:dyDescent="0.25">
      <c r="A62" t="s">
        <v>344</v>
      </c>
      <c r="B62">
        <v>931162</v>
      </c>
      <c r="C62">
        <v>0.83287646480914002</v>
      </c>
      <c r="D62">
        <v>1087412</v>
      </c>
      <c r="E62">
        <v>1.35900837838034E-3</v>
      </c>
      <c r="F62">
        <v>0.54349540920655603</v>
      </c>
      <c r="G62">
        <v>33.125</v>
      </c>
      <c r="H62">
        <v>17.123766875000001</v>
      </c>
      <c r="I62">
        <v>0</v>
      </c>
      <c r="J62">
        <v>57.083681124999998</v>
      </c>
      <c r="K62">
        <v>21072.403262246102</v>
      </c>
      <c r="L62">
        <v>867.67949987500003</v>
      </c>
      <c r="M62">
        <v>1038.9783095365999</v>
      </c>
      <c r="N62">
        <v>0.39308836044776402</v>
      </c>
      <c r="O62">
        <v>0.147383191337842</v>
      </c>
      <c r="P62">
        <v>4.32187230485477E-4</v>
      </c>
      <c r="Q62">
        <v>17598.146328872801</v>
      </c>
      <c r="R62">
        <v>69.462500000000006</v>
      </c>
      <c r="S62">
        <v>63509.761472017301</v>
      </c>
      <c r="T62">
        <v>15.531761741947101</v>
      </c>
      <c r="U62">
        <v>12.4913370505668</v>
      </c>
      <c r="V62">
        <v>13.75</v>
      </c>
      <c r="W62">
        <v>63.103963627272698</v>
      </c>
      <c r="X62">
        <v>8.9461846940246503E-2</v>
      </c>
      <c r="Y62">
        <v>0.258062470283694</v>
      </c>
      <c r="Z62">
        <v>0.35123068506757299</v>
      </c>
      <c r="AA62">
        <v>219.04430152767301</v>
      </c>
      <c r="AB62">
        <v>19.005925436802301</v>
      </c>
      <c r="AC62">
        <v>1.3017140354177199</v>
      </c>
      <c r="AD62">
        <v>3.9440075318221499</v>
      </c>
      <c r="AE62">
        <v>1.3436583033716301</v>
      </c>
      <c r="AF62">
        <v>207.625</v>
      </c>
      <c r="AG62">
        <v>8.9285714285714305E-4</v>
      </c>
      <c r="AH62">
        <v>2.625</v>
      </c>
      <c r="AI62">
        <v>3.7692258175789699</v>
      </c>
      <c r="AJ62">
        <v>-85611.012499999997</v>
      </c>
      <c r="AK62">
        <v>0.43558070059151099</v>
      </c>
      <c r="AL62">
        <v>18284092.32375</v>
      </c>
      <c r="AM62">
        <v>867.67949987500003</v>
      </c>
    </row>
    <row r="63" spans="1:39" ht="15" x14ac:dyDescent="0.25">
      <c r="A63" t="s">
        <v>273</v>
      </c>
      <c r="B63">
        <v>726679.40625</v>
      </c>
      <c r="C63">
        <v>0.39230579062231702</v>
      </c>
      <c r="D63">
        <v>1027321.42708333</v>
      </c>
      <c r="E63">
        <v>0</v>
      </c>
      <c r="F63">
        <v>0.69947180184632796</v>
      </c>
      <c r="G63">
        <v>29.463768115941999</v>
      </c>
      <c r="H63">
        <v>27.403563916666702</v>
      </c>
      <c r="I63">
        <v>1.5054098541666701</v>
      </c>
      <c r="J63">
        <v>58.309991593749999</v>
      </c>
      <c r="K63">
        <v>15441.8929743965</v>
      </c>
      <c r="L63">
        <v>1237.8627396458301</v>
      </c>
      <c r="M63">
        <v>1471.66513452097</v>
      </c>
      <c r="N63">
        <v>0.36152579464717099</v>
      </c>
      <c r="O63">
        <v>0.149637243715188</v>
      </c>
      <c r="P63">
        <v>6.8851584855618398E-4</v>
      </c>
      <c r="Q63">
        <v>12988.650403018601</v>
      </c>
      <c r="R63">
        <v>79.8964583333333</v>
      </c>
      <c r="S63">
        <v>68917.357720800297</v>
      </c>
      <c r="T63">
        <v>15.675627048549799</v>
      </c>
      <c r="U63">
        <v>15.4933368195295</v>
      </c>
      <c r="V63">
        <v>12.6458333333333</v>
      </c>
      <c r="W63">
        <v>97.887004123558498</v>
      </c>
      <c r="X63">
        <v>0.118474824639377</v>
      </c>
      <c r="Y63">
        <v>0.130534706680521</v>
      </c>
      <c r="Z63">
        <v>0.25212769610450603</v>
      </c>
      <c r="AA63">
        <v>229.55518685480499</v>
      </c>
      <c r="AB63">
        <v>7.8847647140764998</v>
      </c>
      <c r="AC63">
        <v>1.3827719111482599</v>
      </c>
      <c r="AD63">
        <v>3.2002407930598999</v>
      </c>
      <c r="AE63">
        <v>1.16181455320236</v>
      </c>
      <c r="AF63">
        <v>64.3125</v>
      </c>
      <c r="AG63">
        <v>1.8968833083491701E-2</v>
      </c>
      <c r="AH63">
        <v>10.487187499999999</v>
      </c>
      <c r="AI63">
        <v>4.4665675138561101</v>
      </c>
      <c r="AJ63">
        <v>25382.688645833401</v>
      </c>
      <c r="AK63">
        <v>0.50155878969071699</v>
      </c>
      <c r="AL63">
        <v>19114943.942604199</v>
      </c>
      <c r="AM63">
        <v>1237.8627396458301</v>
      </c>
    </row>
    <row r="64" spans="1:39" ht="15" x14ac:dyDescent="0.25">
      <c r="A64" t="s">
        <v>383</v>
      </c>
      <c r="B64">
        <v>769890.40740740695</v>
      </c>
      <c r="C64">
        <v>0.63987606298605204</v>
      </c>
      <c r="D64">
        <v>669223.20987654303</v>
      </c>
      <c r="E64">
        <v>0</v>
      </c>
      <c r="F64">
        <v>0.679296790062898</v>
      </c>
      <c r="G64">
        <v>41.148148148148103</v>
      </c>
      <c r="H64">
        <v>16.4784004197531</v>
      </c>
      <c r="I64">
        <v>0</v>
      </c>
      <c r="J64">
        <v>8.6817549629629696</v>
      </c>
      <c r="K64">
        <v>15161.4472003841</v>
      </c>
      <c r="L64">
        <v>805.72958332098801</v>
      </c>
      <c r="M64">
        <v>960.96042994376</v>
      </c>
      <c r="N64">
        <v>0.38404886425411999</v>
      </c>
      <c r="O64">
        <v>0.16202574499240099</v>
      </c>
      <c r="P64">
        <v>1.1266350800211501E-2</v>
      </c>
      <c r="Q64">
        <v>12712.3096379979</v>
      </c>
      <c r="R64">
        <v>61.646913580246903</v>
      </c>
      <c r="S64">
        <v>60083.099905875803</v>
      </c>
      <c r="T64">
        <v>15.8144751071414</v>
      </c>
      <c r="U64">
        <v>13.0700717445027</v>
      </c>
      <c r="V64">
        <v>8.7098765432098801</v>
      </c>
      <c r="W64">
        <v>92.507577957476897</v>
      </c>
      <c r="X64">
        <v>0.10291043014540199</v>
      </c>
      <c r="Y64">
        <v>0.21157304004108601</v>
      </c>
      <c r="Z64">
        <v>0.31862457801677002</v>
      </c>
      <c r="AA64">
        <v>184.75377264087601</v>
      </c>
      <c r="AB64">
        <v>8.5670992780765403</v>
      </c>
      <c r="AC64">
        <v>2.23107768108048</v>
      </c>
      <c r="AD64">
        <v>3.3541106503116498</v>
      </c>
      <c r="AE64">
        <v>1.3904838279793701</v>
      </c>
      <c r="AF64">
        <v>105.012345679012</v>
      </c>
      <c r="AG64">
        <v>4.9203085209631797E-3</v>
      </c>
      <c r="AH64">
        <v>4.85234567901235</v>
      </c>
      <c r="AI64">
        <v>4.7235081062013</v>
      </c>
      <c r="AJ64">
        <v>-31975.161728395102</v>
      </c>
      <c r="AK64">
        <v>0.48708447070949601</v>
      </c>
      <c r="AL64">
        <v>12216026.535308599</v>
      </c>
      <c r="AM64">
        <v>805.72958332098801</v>
      </c>
    </row>
    <row r="65" spans="1:39" ht="15" x14ac:dyDescent="0.25">
      <c r="A65" t="s">
        <v>251</v>
      </c>
      <c r="B65">
        <v>774412.84285714303</v>
      </c>
      <c r="C65">
        <v>0.21784247514975999</v>
      </c>
      <c r="D65">
        <v>790720.45714285702</v>
      </c>
      <c r="E65">
        <v>1.71992528314269E-3</v>
      </c>
      <c r="F65">
        <v>0.72589673552424305</v>
      </c>
      <c r="G65">
        <v>25.6428571428571</v>
      </c>
      <c r="H65">
        <v>25.2630172</v>
      </c>
      <c r="I65">
        <v>6.1542857142857104</v>
      </c>
      <c r="J65">
        <v>47.837276028571402</v>
      </c>
      <c r="K65">
        <v>15597.0228414711</v>
      </c>
      <c r="L65">
        <v>1358.5925335571401</v>
      </c>
      <c r="M65">
        <v>1846.71924189931</v>
      </c>
      <c r="N65">
        <v>0.76092732761065696</v>
      </c>
      <c r="O65">
        <v>0.182642839913597</v>
      </c>
      <c r="P65">
        <v>1.47211172636397E-4</v>
      </c>
      <c r="Q65">
        <v>11474.4019000687</v>
      </c>
      <c r="R65">
        <v>87.518857142857101</v>
      </c>
      <c r="S65">
        <v>63190.014383838898</v>
      </c>
      <c r="T65">
        <v>16.0125491322686</v>
      </c>
      <c r="U65">
        <v>15.523426355299801</v>
      </c>
      <c r="V65">
        <v>12.9782857142857</v>
      </c>
      <c r="W65">
        <v>104.68197136866</v>
      </c>
      <c r="X65">
        <v>9.3617475531933406E-2</v>
      </c>
      <c r="Y65">
        <v>0.18581187610941599</v>
      </c>
      <c r="Z65">
        <v>0.33681289579437701</v>
      </c>
      <c r="AA65">
        <v>135.64239336325801</v>
      </c>
      <c r="AB65">
        <v>15.1413931364165</v>
      </c>
      <c r="AC65">
        <v>2.5780339171360298</v>
      </c>
      <c r="AD65">
        <v>3.8975092761185599</v>
      </c>
      <c r="AE65">
        <v>1.6036780959482799</v>
      </c>
      <c r="AF65">
        <v>95.457142857142898</v>
      </c>
      <c r="AG65">
        <v>2.2660858787525301E-2</v>
      </c>
      <c r="AH65">
        <v>9.6615714285714294</v>
      </c>
      <c r="AI65">
        <v>3.0195359341322798</v>
      </c>
      <c r="AJ65">
        <v>-59591.981571428703</v>
      </c>
      <c r="AK65">
        <v>0.71443842823451698</v>
      </c>
      <c r="AL65">
        <v>21189998.778142899</v>
      </c>
      <c r="AM65">
        <v>1358.5925335571401</v>
      </c>
    </row>
    <row r="66" spans="1:39" ht="15" x14ac:dyDescent="0.25">
      <c r="A66" t="s">
        <v>146</v>
      </c>
      <c r="B66">
        <v>949352.74193548399</v>
      </c>
      <c r="C66">
        <v>0.68013239563814698</v>
      </c>
      <c r="D66">
        <v>1019684.35483871</v>
      </c>
      <c r="E66">
        <v>1.1595012927989701E-2</v>
      </c>
      <c r="F66">
        <v>0.73395785189752705</v>
      </c>
      <c r="G66">
        <v>108.935483870968</v>
      </c>
      <c r="H66">
        <v>58.165165193548397</v>
      </c>
      <c r="I66">
        <v>5.7428307096774196</v>
      </c>
      <c r="J66">
        <v>-0.23765954838707201</v>
      </c>
      <c r="K66">
        <v>16945.004618901199</v>
      </c>
      <c r="L66">
        <v>1977.4633102258099</v>
      </c>
      <c r="M66">
        <v>2569.30523583178</v>
      </c>
      <c r="N66">
        <v>0.49229770296543002</v>
      </c>
      <c r="O66">
        <v>0.191573702103047</v>
      </c>
      <c r="P66">
        <v>3.67119354925383E-3</v>
      </c>
      <c r="Q66">
        <v>13041.706550929101</v>
      </c>
      <c r="R66">
        <v>120.95338709677399</v>
      </c>
      <c r="S66">
        <v>70080.079502767694</v>
      </c>
      <c r="T66">
        <v>14.3118316706916</v>
      </c>
      <c r="U66">
        <v>16.3489701089863</v>
      </c>
      <c r="V66">
        <v>16.580645161290299</v>
      </c>
      <c r="W66">
        <v>119.26335139494201</v>
      </c>
      <c r="X66">
        <v>0.10995273798972401</v>
      </c>
      <c r="Y66">
        <v>0.16242756684474799</v>
      </c>
      <c r="Z66">
        <v>0.278080715686785</v>
      </c>
      <c r="AA66">
        <v>168.818147887794</v>
      </c>
      <c r="AB66">
        <v>8.1766108114650198</v>
      </c>
      <c r="AC66">
        <v>1.6473573809286299</v>
      </c>
      <c r="AD66">
        <v>3.7656809561897702</v>
      </c>
      <c r="AE66">
        <v>1.6884996332100199</v>
      </c>
      <c r="AF66">
        <v>159.693548387097</v>
      </c>
      <c r="AG66">
        <v>2.7105469617133601E-2</v>
      </c>
      <c r="AH66">
        <v>12.1561290322581</v>
      </c>
      <c r="AI66">
        <v>3.9087540834811598</v>
      </c>
      <c r="AJ66">
        <v>-7814.4153225809596</v>
      </c>
      <c r="AK66">
        <v>0.49380368717112699</v>
      </c>
      <c r="AL66">
        <v>33508124.925483901</v>
      </c>
      <c r="AM66">
        <v>1977.4633102258099</v>
      </c>
    </row>
    <row r="67" spans="1:39" ht="15" x14ac:dyDescent="0.25">
      <c r="A67" t="s">
        <v>647</v>
      </c>
      <c r="B67">
        <v>-852736.44642857101</v>
      </c>
      <c r="C67">
        <v>0.27969485687937801</v>
      </c>
      <c r="D67">
        <v>-391053.13750000001</v>
      </c>
      <c r="E67">
        <v>2.6190025514075201E-2</v>
      </c>
      <c r="F67">
        <v>0.78482167003550196</v>
      </c>
      <c r="G67">
        <v>8</v>
      </c>
      <c r="H67">
        <v>19.755897749999999</v>
      </c>
      <c r="I67">
        <v>16.310979750000001</v>
      </c>
      <c r="J67">
        <v>-17.97249205</v>
      </c>
      <c r="K67">
        <v>16122.587770435801</v>
      </c>
      <c r="L67">
        <v>1110.7789393749999</v>
      </c>
      <c r="M67">
        <v>1550.50877799924</v>
      </c>
      <c r="N67">
        <v>0.92895951587189796</v>
      </c>
      <c r="O67">
        <v>0.17337725504893101</v>
      </c>
      <c r="P67">
        <v>0</v>
      </c>
      <c r="Q67">
        <v>11550.164176906001</v>
      </c>
      <c r="R67">
        <v>82.448750000000004</v>
      </c>
      <c r="S67">
        <v>66089.323655604196</v>
      </c>
      <c r="T67">
        <v>14.730211191801001</v>
      </c>
      <c r="U67">
        <v>13.472356334996</v>
      </c>
      <c r="V67">
        <v>10.3</v>
      </c>
      <c r="W67">
        <v>107.842615473301</v>
      </c>
      <c r="X67">
        <v>0.10810050769502801</v>
      </c>
      <c r="Y67">
        <v>0.20695095002334199</v>
      </c>
      <c r="Z67">
        <v>0.31807441253711199</v>
      </c>
      <c r="AA67">
        <v>192.04972289088499</v>
      </c>
      <c r="AB67">
        <v>7.8329825993615501</v>
      </c>
      <c r="AC67">
        <v>1.1390122649249099</v>
      </c>
      <c r="AD67">
        <v>4.3621061253840496</v>
      </c>
      <c r="AE67">
        <v>1.1056534633281301</v>
      </c>
      <c r="AF67">
        <v>118.03749999999999</v>
      </c>
      <c r="AG67">
        <v>2.0241615086515698E-2</v>
      </c>
      <c r="AH67">
        <v>5.586875</v>
      </c>
      <c r="AI67">
        <v>3.6297185522739799</v>
      </c>
      <c r="AJ67">
        <v>-179129.59150000001</v>
      </c>
      <c r="AK67">
        <v>0.67844701232975002</v>
      </c>
      <c r="AL67">
        <v>17908630.943624999</v>
      </c>
      <c r="AM67">
        <v>1110.7789393749999</v>
      </c>
    </row>
    <row r="68" spans="1:39" ht="15" x14ac:dyDescent="0.25">
      <c r="A68" t="s">
        <v>209</v>
      </c>
      <c r="B68">
        <v>499483.63157894701</v>
      </c>
      <c r="C68">
        <v>0.35866819508938003</v>
      </c>
      <c r="D68">
        <v>582477.12955465598</v>
      </c>
      <c r="E68">
        <v>3.8689455066727601E-3</v>
      </c>
      <c r="F68">
        <v>0.79211017517818505</v>
      </c>
      <c r="G68">
        <v>56.473684210526301</v>
      </c>
      <c r="H68">
        <v>39.102503631578898</v>
      </c>
      <c r="I68">
        <v>4.2971833117408904</v>
      </c>
      <c r="J68">
        <v>1.94912521457498</v>
      </c>
      <c r="K68">
        <v>15336.617047735899</v>
      </c>
      <c r="L68">
        <v>1708.3992089068799</v>
      </c>
      <c r="M68">
        <v>2149.66860764071</v>
      </c>
      <c r="N68">
        <v>0.36541644389516298</v>
      </c>
      <c r="O68">
        <v>0.154395448280017</v>
      </c>
      <c r="P68">
        <v>1.29551164771682E-2</v>
      </c>
      <c r="Q68">
        <v>12188.4202702369</v>
      </c>
      <c r="R68">
        <v>124.394777327935</v>
      </c>
      <c r="S68">
        <v>67023.066430467705</v>
      </c>
      <c r="T68">
        <v>14.861820031628501</v>
      </c>
      <c r="U68">
        <v>13.7336891918149</v>
      </c>
      <c r="V68">
        <v>13.583400809716601</v>
      </c>
      <c r="W68">
        <v>125.771096122321</v>
      </c>
      <c r="X68">
        <v>0.11107524794061099</v>
      </c>
      <c r="Y68">
        <v>0.17896465020857</v>
      </c>
      <c r="Z68">
        <v>0.29393407151912299</v>
      </c>
      <c r="AA68">
        <v>185.12924272789201</v>
      </c>
      <c r="AB68">
        <v>10.1724410983489</v>
      </c>
      <c r="AC68">
        <v>1.24684762099932</v>
      </c>
      <c r="AD68">
        <v>3.80481055855735</v>
      </c>
      <c r="AE68">
        <v>1.1049962062082099</v>
      </c>
      <c r="AF68">
        <v>46.801619433198397</v>
      </c>
      <c r="AG68">
        <v>6.1315319039466402E-2</v>
      </c>
      <c r="AH68">
        <v>30.293036437247</v>
      </c>
      <c r="AI68">
        <v>4.6103461009143603</v>
      </c>
      <c r="AJ68">
        <v>7023.4756275296704</v>
      </c>
      <c r="AK68">
        <v>0.41117744290171099</v>
      </c>
      <c r="AL68">
        <v>26201064.4316599</v>
      </c>
      <c r="AM68">
        <v>1708.3992089068799</v>
      </c>
    </row>
    <row r="69" spans="1:39" ht="15" x14ac:dyDescent="0.25">
      <c r="A69" t="s">
        <v>170</v>
      </c>
      <c r="B69">
        <v>-243502.65289256201</v>
      </c>
      <c r="C69">
        <v>0.489322783933205</v>
      </c>
      <c r="D69">
        <v>112824.314049587</v>
      </c>
      <c r="E69">
        <v>5.3939374438205798E-3</v>
      </c>
      <c r="F69">
        <v>0.75729939059569196</v>
      </c>
      <c r="G69">
        <v>103.32231404958701</v>
      </c>
      <c r="H69">
        <v>34.062531338843002</v>
      </c>
      <c r="I69">
        <v>2.39669421487603</v>
      </c>
      <c r="J69">
        <v>-25.308019099173499</v>
      </c>
      <c r="K69">
        <v>14556.759894692001</v>
      </c>
      <c r="L69">
        <v>1063.77607294215</v>
      </c>
      <c r="M69">
        <v>1301.4403302348501</v>
      </c>
      <c r="N69">
        <v>0.38192347023458001</v>
      </c>
      <c r="O69">
        <v>0.161553871530009</v>
      </c>
      <c r="P69">
        <v>2.0851094917393302E-3</v>
      </c>
      <c r="Q69">
        <v>11898.4578207615</v>
      </c>
      <c r="R69">
        <v>75.928181818181798</v>
      </c>
      <c r="S69">
        <v>62503.110296702704</v>
      </c>
      <c r="T69">
        <v>15.668133545074699</v>
      </c>
      <c r="U69">
        <v>14.0102929830385</v>
      </c>
      <c r="V69">
        <v>8.0413223140495909</v>
      </c>
      <c r="W69">
        <v>132.288699718397</v>
      </c>
      <c r="X69">
        <v>0.110610808374423</v>
      </c>
      <c r="Y69">
        <v>0.19177684531938999</v>
      </c>
      <c r="Z69">
        <v>0.30674465716511701</v>
      </c>
      <c r="AA69">
        <v>201.958492049982</v>
      </c>
      <c r="AB69">
        <v>8.9396859618475197</v>
      </c>
      <c r="AC69">
        <v>1.03449227619333</v>
      </c>
      <c r="AD69">
        <v>3.3808962068470998</v>
      </c>
      <c r="AE69">
        <v>1.4107126179132701</v>
      </c>
      <c r="AF69">
        <v>83.322314049586794</v>
      </c>
      <c r="AG69">
        <v>8.7849589315864892E-3</v>
      </c>
      <c r="AH69">
        <v>7.4139669421487602</v>
      </c>
      <c r="AI69">
        <v>4.5189516358270199</v>
      </c>
      <c r="AJ69">
        <v>55121.769256198801</v>
      </c>
      <c r="AK69">
        <v>0.48784971671313399</v>
      </c>
      <c r="AL69">
        <v>15485132.8755372</v>
      </c>
      <c r="AM69">
        <v>1063.77607294215</v>
      </c>
    </row>
    <row r="70" spans="1:39" ht="15" x14ac:dyDescent="0.25">
      <c r="A70" t="s">
        <v>663</v>
      </c>
      <c r="B70">
        <v>525773.63709677395</v>
      </c>
      <c r="C70">
        <v>0.62862360711620602</v>
      </c>
      <c r="D70">
        <v>631874.73387096799</v>
      </c>
      <c r="E70">
        <v>5.1222077457235501E-4</v>
      </c>
      <c r="F70">
        <v>0.701939413933655</v>
      </c>
      <c r="G70">
        <v>27.661290322580601</v>
      </c>
      <c r="H70">
        <v>8.7150688467741997</v>
      </c>
      <c r="I70">
        <v>0</v>
      </c>
      <c r="J70">
        <v>-0.69481871774191695</v>
      </c>
      <c r="K70">
        <v>14050.458562350401</v>
      </c>
      <c r="L70">
        <v>694.62062429032198</v>
      </c>
      <c r="M70">
        <v>831.70200175996695</v>
      </c>
      <c r="N70">
        <v>0.192793752936742</v>
      </c>
      <c r="O70">
        <v>0.16017453276343599</v>
      </c>
      <c r="P70">
        <v>2.1007400469775501E-3</v>
      </c>
      <c r="Q70">
        <v>11734.6576989024</v>
      </c>
      <c r="R70">
        <v>49.367016129032201</v>
      </c>
      <c r="S70">
        <v>62010.585139941002</v>
      </c>
      <c r="T70">
        <v>18.239944066088299</v>
      </c>
      <c r="U70">
        <v>14.070540995930701</v>
      </c>
      <c r="V70">
        <v>5.5189516129032201</v>
      </c>
      <c r="W70">
        <v>125.86097378826599</v>
      </c>
      <c r="X70">
        <v>0.106913751054221</v>
      </c>
      <c r="Y70">
        <v>0.197145191328011</v>
      </c>
      <c r="Z70">
        <v>0.31240570250349398</v>
      </c>
      <c r="AA70">
        <v>228.68284791131299</v>
      </c>
      <c r="AB70">
        <v>7.7180315589123998</v>
      </c>
      <c r="AC70">
        <v>1.4175533968654299</v>
      </c>
      <c r="AD70">
        <v>3.1052475614467698</v>
      </c>
      <c r="AE70">
        <v>1.15704192708008</v>
      </c>
      <c r="AF70">
        <v>61.129032258064498</v>
      </c>
      <c r="AG70">
        <v>6.7573776872204394E-2</v>
      </c>
      <c r="AH70">
        <v>6.6172580645161299</v>
      </c>
      <c r="AI70">
        <v>4.6092219026549701</v>
      </c>
      <c r="AJ70">
        <v>10983.042016129801</v>
      </c>
      <c r="AK70">
        <v>0.65597351567330597</v>
      </c>
      <c r="AL70">
        <v>9759738.2981451601</v>
      </c>
      <c r="AM70">
        <v>694.62062429032198</v>
      </c>
    </row>
    <row r="71" spans="1:39" ht="15" x14ac:dyDescent="0.25">
      <c r="A71" t="s">
        <v>227</v>
      </c>
      <c r="B71">
        <v>-810233.45812807896</v>
      </c>
      <c r="C71">
        <v>0.35388411287782501</v>
      </c>
      <c r="D71">
        <v>-834985.098522168</v>
      </c>
      <c r="E71">
        <v>5.0181181240352103E-3</v>
      </c>
      <c r="F71">
        <v>0.81639870719666596</v>
      </c>
      <c r="G71">
        <v>102.059113300493</v>
      </c>
      <c r="H71">
        <v>256.18336890640398</v>
      </c>
      <c r="I71">
        <v>40.968317507389202</v>
      </c>
      <c r="J71">
        <v>-50.156196157635499</v>
      </c>
      <c r="K71">
        <v>15823.4753505562</v>
      </c>
      <c r="L71">
        <v>1769.27940965025</v>
      </c>
      <c r="M71">
        <v>2364.2750625245098</v>
      </c>
      <c r="N71">
        <v>0</v>
      </c>
      <c r="O71">
        <v>0</v>
      </c>
      <c r="P71">
        <v>0</v>
      </c>
      <c r="Q71">
        <v>11841.324882458401</v>
      </c>
      <c r="R71">
        <v>129.712512315271</v>
      </c>
      <c r="S71">
        <v>58947.333353714399</v>
      </c>
      <c r="T71">
        <v>16.641842285554599</v>
      </c>
      <c r="U71">
        <v>13.6400057177981</v>
      </c>
      <c r="V71">
        <v>16.4406403940887</v>
      </c>
      <c r="W71">
        <v>107.616210028315</v>
      </c>
      <c r="X71">
        <v>0.117257107872019</v>
      </c>
      <c r="Y71">
        <v>0.212987164495169</v>
      </c>
      <c r="Z71">
        <v>0.33614899295189798</v>
      </c>
      <c r="AA71">
        <v>202.03253816358901</v>
      </c>
      <c r="AB71">
        <v>7.4217168712082398</v>
      </c>
      <c r="AC71">
        <v>1.26405772999973</v>
      </c>
      <c r="AD71">
        <v>3.7724473664575999</v>
      </c>
      <c r="AE71">
        <v>1.1333809003022</v>
      </c>
      <c r="AF71">
        <v>63.098522167487701</v>
      </c>
      <c r="AG71">
        <v>5.39181097249447E-2</v>
      </c>
      <c r="AH71">
        <v>26.322315270935999</v>
      </c>
      <c r="AI71">
        <v>3.9353831766716798</v>
      </c>
      <c r="AJ71">
        <v>26689.201871921101</v>
      </c>
      <c r="AK71">
        <v>0.561880665203772</v>
      </c>
      <c r="AL71">
        <v>27996149.126847301</v>
      </c>
      <c r="AM71">
        <v>1769.27940965025</v>
      </c>
    </row>
    <row r="72" spans="1:39" ht="15" x14ac:dyDescent="0.25">
      <c r="A72" t="s">
        <v>142</v>
      </c>
      <c r="B72">
        <v>227945.58333333299</v>
      </c>
      <c r="C72">
        <v>0.47809069562524598</v>
      </c>
      <c r="D72">
        <v>97422.782051282004</v>
      </c>
      <c r="E72">
        <v>8.4499896474614904E-3</v>
      </c>
      <c r="F72">
        <v>0.74105816021617998</v>
      </c>
      <c r="G72">
        <v>32.621794871794897</v>
      </c>
      <c r="H72">
        <v>43.938181455128202</v>
      </c>
      <c r="I72">
        <v>30.5545543846154</v>
      </c>
      <c r="J72">
        <v>1.48340728846176</v>
      </c>
      <c r="K72">
        <v>13743.6490413355</v>
      </c>
      <c r="L72">
        <v>1378.6067656666701</v>
      </c>
      <c r="M72">
        <v>1770.8020695221701</v>
      </c>
      <c r="N72">
        <v>0.71538566097107104</v>
      </c>
      <c r="O72">
        <v>0.141192471786004</v>
      </c>
      <c r="P72">
        <v>3.3042645899303402E-3</v>
      </c>
      <c r="Q72">
        <v>10699.720696873799</v>
      </c>
      <c r="R72">
        <v>90.527564102564099</v>
      </c>
      <c r="S72">
        <v>63751.347786833503</v>
      </c>
      <c r="T72">
        <v>13.0759862062129</v>
      </c>
      <c r="U72">
        <v>15.2285856725888</v>
      </c>
      <c r="V72">
        <v>11.1897435897436</v>
      </c>
      <c r="W72">
        <v>123.202712788726</v>
      </c>
      <c r="X72">
        <v>9.6893969514047606E-2</v>
      </c>
      <c r="Y72">
        <v>0.158261262838677</v>
      </c>
      <c r="Z72">
        <v>0.26370048154763398</v>
      </c>
      <c r="AA72">
        <v>165.20079660809</v>
      </c>
      <c r="AB72">
        <v>8.9508017240345605</v>
      </c>
      <c r="AC72">
        <v>1.55396095114793</v>
      </c>
      <c r="AD72">
        <v>3.4248736415210299</v>
      </c>
      <c r="AE72">
        <v>1.1621615272528101</v>
      </c>
      <c r="AF72">
        <v>89.006410256410305</v>
      </c>
      <c r="AG72">
        <v>3.39812836503973E-2</v>
      </c>
      <c r="AH72">
        <v>11.9833974358974</v>
      </c>
      <c r="AI72">
        <v>3.4110781245644</v>
      </c>
      <c r="AJ72">
        <v>17532.7909615383</v>
      </c>
      <c r="AK72">
        <v>0.54605644925917496</v>
      </c>
      <c r="AL72">
        <v>18947087.553333301</v>
      </c>
      <c r="AM72">
        <v>1378.6067656666701</v>
      </c>
    </row>
    <row r="73" spans="1:39" ht="15" x14ac:dyDescent="0.25">
      <c r="A73" t="s">
        <v>184</v>
      </c>
      <c r="B73">
        <v>1093940.2134831499</v>
      </c>
      <c r="C73">
        <v>0.36330509629094099</v>
      </c>
      <c r="D73">
        <v>1114956.6741573</v>
      </c>
      <c r="E73">
        <v>1.98836584498693E-2</v>
      </c>
      <c r="F73">
        <v>0.71686532310883699</v>
      </c>
      <c r="G73">
        <v>48.865168539325801</v>
      </c>
      <c r="H73">
        <v>47.898800494382002</v>
      </c>
      <c r="I73">
        <v>5.9047191011235904</v>
      </c>
      <c r="J73">
        <v>-6.4970277415729898</v>
      </c>
      <c r="K73">
        <v>13850.2154272878</v>
      </c>
      <c r="L73">
        <v>1367.76180646067</v>
      </c>
      <c r="M73">
        <v>1663.70624747594</v>
      </c>
      <c r="N73">
        <v>0.45263077769316501</v>
      </c>
      <c r="O73">
        <v>0.15290990213236799</v>
      </c>
      <c r="P73">
        <v>5.8757473576637603E-3</v>
      </c>
      <c r="Q73">
        <v>11386.5026962764</v>
      </c>
      <c r="R73">
        <v>92.104044943820199</v>
      </c>
      <c r="S73">
        <v>64754.838921786097</v>
      </c>
      <c r="T73">
        <v>14.629034579847399</v>
      </c>
      <c r="U73">
        <v>14.850181740606001</v>
      </c>
      <c r="V73">
        <v>13.376404494381999</v>
      </c>
      <c r="W73">
        <v>102.251827614448</v>
      </c>
      <c r="X73">
        <v>0.11246859137975</v>
      </c>
      <c r="Y73">
        <v>0.159165742387501</v>
      </c>
      <c r="Z73">
        <v>0.27523108338219199</v>
      </c>
      <c r="AA73">
        <v>201.244482448448</v>
      </c>
      <c r="AB73">
        <v>7.3351495526999804</v>
      </c>
      <c r="AC73">
        <v>1.58011041670443</v>
      </c>
      <c r="AD73">
        <v>2.9041082373935301</v>
      </c>
      <c r="AE73">
        <v>1.1362346088702</v>
      </c>
      <c r="AF73">
        <v>85.752808988764002</v>
      </c>
      <c r="AG73">
        <v>2.7495898850859998E-2</v>
      </c>
      <c r="AH73">
        <v>7.8021348314606804</v>
      </c>
      <c r="AI73">
        <v>4.0294572996817104</v>
      </c>
      <c r="AJ73">
        <v>86965.669213483299</v>
      </c>
      <c r="AK73">
        <v>0.58638167708308297</v>
      </c>
      <c r="AL73">
        <v>18943795.672696602</v>
      </c>
      <c r="AM73">
        <v>1367.76180646067</v>
      </c>
    </row>
    <row r="74" spans="1:39" ht="15" x14ac:dyDescent="0.25">
      <c r="A74" t="s">
        <v>249</v>
      </c>
      <c r="B74">
        <v>126302.857142857</v>
      </c>
      <c r="C74">
        <v>0.43761130414952698</v>
      </c>
      <c r="D74">
        <v>56809.153439153401</v>
      </c>
      <c r="E74">
        <v>3.1765688997757199E-3</v>
      </c>
      <c r="F74">
        <v>0.74422428833472698</v>
      </c>
      <c r="G74">
        <v>31.423280423280399</v>
      </c>
      <c r="H74">
        <v>69.432431735449796</v>
      </c>
      <c r="I74">
        <v>36.8012133068788</v>
      </c>
      <c r="J74">
        <v>-6.6858855925924301</v>
      </c>
      <c r="K74">
        <v>15182.2710722272</v>
      </c>
      <c r="L74">
        <v>1136.3463295873</v>
      </c>
      <c r="M74">
        <v>1529.0973514631</v>
      </c>
      <c r="N74">
        <v>0.68301698673371203</v>
      </c>
      <c r="O74">
        <v>0.16720075842710799</v>
      </c>
      <c r="P74">
        <v>4.7532065947592803E-3</v>
      </c>
      <c r="Q74">
        <v>11282.6812440798</v>
      </c>
      <c r="R74">
        <v>90.996613756613698</v>
      </c>
      <c r="S74">
        <v>57349.511404575802</v>
      </c>
      <c r="T74">
        <v>14.183619833519</v>
      </c>
      <c r="U74">
        <v>12.487786992015501</v>
      </c>
      <c r="V74">
        <v>9.0464550264550194</v>
      </c>
      <c r="W74">
        <v>125.612333921323</v>
      </c>
      <c r="X74">
        <v>0.106866421776972</v>
      </c>
      <c r="Y74">
        <v>0.17694716134518801</v>
      </c>
      <c r="Z74">
        <v>0.28806621685925698</v>
      </c>
      <c r="AA74">
        <v>190.38324958279</v>
      </c>
      <c r="AB74">
        <v>9.0514722838865307</v>
      </c>
      <c r="AC74">
        <v>1.8254908664187699</v>
      </c>
      <c r="AD74">
        <v>4.6797535393014096</v>
      </c>
      <c r="AE74">
        <v>1.1587207654712399</v>
      </c>
      <c r="AF74">
        <v>65.343915343915299</v>
      </c>
      <c r="AG74">
        <v>2.3921344061631801E-2</v>
      </c>
      <c r="AH74">
        <v>20.504135802469101</v>
      </c>
      <c r="AI74">
        <v>3.8603132801612099</v>
      </c>
      <c r="AJ74">
        <v>11137.0420634927</v>
      </c>
      <c r="AK74">
        <v>0.53217925850966297</v>
      </c>
      <c r="AL74">
        <v>17252318.0077249</v>
      </c>
      <c r="AM74">
        <v>1136.3463295873</v>
      </c>
    </row>
    <row r="75" spans="1:39" ht="15" x14ac:dyDescent="0.25">
      <c r="A75" t="s">
        <v>180</v>
      </c>
      <c r="B75">
        <v>-79115.744525547401</v>
      </c>
      <c r="C75">
        <v>0.48792412919260503</v>
      </c>
      <c r="D75">
        <v>-208923.04379562</v>
      </c>
      <c r="E75">
        <v>2.8874388468760501E-5</v>
      </c>
      <c r="F75">
        <v>0.73066243988144697</v>
      </c>
      <c r="G75">
        <v>25.489051094890499</v>
      </c>
      <c r="H75">
        <v>51.914634474452598</v>
      </c>
      <c r="I75">
        <v>1.39737226277372</v>
      </c>
      <c r="J75">
        <v>37.678518883211702</v>
      </c>
      <c r="K75">
        <v>13127.6559116425</v>
      </c>
      <c r="L75">
        <v>1221.0646232627701</v>
      </c>
      <c r="M75">
        <v>1518.9432526773301</v>
      </c>
      <c r="N75">
        <v>0.401339553056418</v>
      </c>
      <c r="O75">
        <v>0.160790586863159</v>
      </c>
      <c r="P75">
        <v>4.8802758779090197E-3</v>
      </c>
      <c r="Q75">
        <v>10553.202821645</v>
      </c>
      <c r="R75">
        <v>81.099999999999994</v>
      </c>
      <c r="S75">
        <v>60811.591446083599</v>
      </c>
      <c r="T75">
        <v>14.027469016353599</v>
      </c>
      <c r="U75">
        <v>15.0562838873338</v>
      </c>
      <c r="V75">
        <v>11.313430656934299</v>
      </c>
      <c r="W75">
        <v>107.930534980064</v>
      </c>
      <c r="X75">
        <v>0.11140541528952901</v>
      </c>
      <c r="Y75">
        <v>0.14543048630240299</v>
      </c>
      <c r="Z75">
        <v>0.26052689011526597</v>
      </c>
      <c r="AA75">
        <v>171.476956474248</v>
      </c>
      <c r="AB75">
        <v>9.7960894912369092</v>
      </c>
      <c r="AC75">
        <v>1.5620397572042</v>
      </c>
      <c r="AD75">
        <v>3.3032848367594299</v>
      </c>
      <c r="AE75">
        <v>1.15043765187711</v>
      </c>
      <c r="AF75">
        <v>66.138686131386905</v>
      </c>
      <c r="AG75">
        <v>3.3565838734087798E-2</v>
      </c>
      <c r="AH75">
        <v>10.7326277372263</v>
      </c>
      <c r="AI75">
        <v>4.1508596191598501</v>
      </c>
      <c r="AJ75">
        <v>-2796.2434306565601</v>
      </c>
      <c r="AK75">
        <v>0.44581779989835502</v>
      </c>
      <c r="AL75">
        <v>16029716.220073</v>
      </c>
      <c r="AM75">
        <v>1221.0646232627701</v>
      </c>
    </row>
    <row r="76" spans="1:39" ht="15" x14ac:dyDescent="0.25">
      <c r="A76" t="s">
        <v>288</v>
      </c>
      <c r="B76">
        <v>286060.75675675698</v>
      </c>
      <c r="C76">
        <v>0.60667061147933898</v>
      </c>
      <c r="D76">
        <v>295384.98648648697</v>
      </c>
      <c r="E76">
        <v>0</v>
      </c>
      <c r="F76">
        <v>0.71694666739102797</v>
      </c>
      <c r="G76">
        <v>34.243243243243199</v>
      </c>
      <c r="H76">
        <v>15.283679304054001</v>
      </c>
      <c r="I76">
        <v>1.27175675675676</v>
      </c>
      <c r="J76">
        <v>0.91628725000009603</v>
      </c>
      <c r="K76">
        <v>13613.323471064101</v>
      </c>
      <c r="L76">
        <v>1036.2464274864899</v>
      </c>
      <c r="M76">
        <v>1266.4618714595899</v>
      </c>
      <c r="N76">
        <v>0.34419602135722399</v>
      </c>
      <c r="O76">
        <v>0.163390230682642</v>
      </c>
      <c r="P76">
        <v>9.6345446359472793E-3</v>
      </c>
      <c r="Q76">
        <v>11138.7149751695</v>
      </c>
      <c r="R76">
        <v>66.832094594594494</v>
      </c>
      <c r="S76">
        <v>68092.940970463504</v>
      </c>
      <c r="T76">
        <v>16.552574776441599</v>
      </c>
      <c r="U76">
        <v>15.505221462418399</v>
      </c>
      <c r="V76">
        <v>9.3318918918918996</v>
      </c>
      <c r="W76">
        <v>111.043552528383</v>
      </c>
      <c r="X76">
        <v>0.10811693867592501</v>
      </c>
      <c r="Y76">
        <v>0.18930202514932101</v>
      </c>
      <c r="Z76">
        <v>0.30625880154839702</v>
      </c>
      <c r="AA76">
        <v>177.102354772485</v>
      </c>
      <c r="AB76">
        <v>7.9013320257577702</v>
      </c>
      <c r="AC76">
        <v>1.2079760308166001</v>
      </c>
      <c r="AD76">
        <v>3.4461785305654198</v>
      </c>
      <c r="AE76">
        <v>1.0682482994372</v>
      </c>
      <c r="AF76">
        <v>58.506756756756801</v>
      </c>
      <c r="AG76">
        <v>1.7630411333171201E-2</v>
      </c>
      <c r="AH76">
        <v>7.2958108108108002</v>
      </c>
      <c r="AI76">
        <v>4.2160461543017798</v>
      </c>
      <c r="AJ76">
        <v>7787.95141891821</v>
      </c>
      <c r="AK76">
        <v>0.57369809857593701</v>
      </c>
      <c r="AL76">
        <v>14106757.8131081</v>
      </c>
      <c r="AM76">
        <v>1036.2464274864899</v>
      </c>
    </row>
    <row r="77" spans="1:39" ht="15" x14ac:dyDescent="0.25">
      <c r="A77" t="s">
        <v>99</v>
      </c>
      <c r="B77">
        <v>947882.87560975598</v>
      </c>
      <c r="C77">
        <v>0.41725133472688403</v>
      </c>
      <c r="D77">
        <v>1287838.7292682901</v>
      </c>
      <c r="E77">
        <v>2.31834921690774E-3</v>
      </c>
      <c r="F77">
        <v>0.75456515142165503</v>
      </c>
      <c r="G77">
        <v>85.660975609756093</v>
      </c>
      <c r="H77">
        <v>109.834233165854</v>
      </c>
      <c r="I77">
        <v>42.121925373170697</v>
      </c>
      <c r="J77">
        <v>-26.027897534146199</v>
      </c>
      <c r="K77">
        <v>13957.8065579834</v>
      </c>
      <c r="L77">
        <v>3122.6436594975598</v>
      </c>
      <c r="M77">
        <v>3947.0659466626598</v>
      </c>
      <c r="N77">
        <v>0.52482842140888997</v>
      </c>
      <c r="O77">
        <v>0.14457367751483699</v>
      </c>
      <c r="P77">
        <v>1.50718731767709E-2</v>
      </c>
      <c r="Q77">
        <v>11042.4443720361</v>
      </c>
      <c r="R77">
        <v>197.32329268292699</v>
      </c>
      <c r="S77">
        <v>67000.392662283106</v>
      </c>
      <c r="T77">
        <v>16.6430229949489</v>
      </c>
      <c r="U77">
        <v>15.8250129370953</v>
      </c>
      <c r="V77">
        <v>23.0448780487805</v>
      </c>
      <c r="W77">
        <v>135.50272007895501</v>
      </c>
      <c r="X77">
        <v>0.11352531902246001</v>
      </c>
      <c r="Y77">
        <v>0.18282430598268601</v>
      </c>
      <c r="Z77">
        <v>0.299880601168034</v>
      </c>
      <c r="AA77">
        <v>178.01835899823499</v>
      </c>
      <c r="AB77">
        <v>8.6152424828467797</v>
      </c>
      <c r="AC77">
        <v>1.22398948451789</v>
      </c>
      <c r="AD77">
        <v>3.6098177261910598</v>
      </c>
      <c r="AE77">
        <v>1.0221302498159801</v>
      </c>
      <c r="AF77">
        <v>38.524390243902403</v>
      </c>
      <c r="AG77">
        <v>3.5312562623041402E-2</v>
      </c>
      <c r="AH77">
        <v>75.667414634146397</v>
      </c>
      <c r="AI77">
        <v>3.8494727841835399</v>
      </c>
      <c r="AJ77">
        <v>125908.40675609501</v>
      </c>
      <c r="AK77">
        <v>0.52724382269436099</v>
      </c>
      <c r="AL77">
        <v>43585256.148780398</v>
      </c>
      <c r="AM77">
        <v>3122.6436594975598</v>
      </c>
    </row>
    <row r="78" spans="1:39" ht="15" x14ac:dyDescent="0.25">
      <c r="A78" t="s">
        <v>97</v>
      </c>
      <c r="B78">
        <v>-1225870.7877094999</v>
      </c>
      <c r="C78">
        <v>0.32078467196157201</v>
      </c>
      <c r="D78">
        <v>-1188799.2625698301</v>
      </c>
      <c r="E78">
        <v>4.5454368030050296E-3</v>
      </c>
      <c r="F78">
        <v>0.82691065997048896</v>
      </c>
      <c r="G78">
        <v>87.131284916201096</v>
      </c>
      <c r="H78">
        <v>125.575700111732</v>
      </c>
      <c r="I78">
        <v>54.085381268156503</v>
      </c>
      <c r="J78">
        <v>52.741318444134599</v>
      </c>
      <c r="K78">
        <v>15581.5734950678</v>
      </c>
      <c r="L78">
        <v>3627.0266350391098</v>
      </c>
      <c r="M78">
        <v>4595.1545307013103</v>
      </c>
      <c r="N78">
        <v>0.38967471050038099</v>
      </c>
      <c r="O78">
        <v>0.15963582503314999</v>
      </c>
      <c r="P78">
        <v>3.3594529872635399E-2</v>
      </c>
      <c r="Q78">
        <v>12298.7772674111</v>
      </c>
      <c r="R78">
        <v>244.389301675978</v>
      </c>
      <c r="S78">
        <v>75797.285272135894</v>
      </c>
      <c r="T78">
        <v>15.366189831065601</v>
      </c>
      <c r="U78">
        <v>14.8411841687243</v>
      </c>
      <c r="V78">
        <v>25.301424581005602</v>
      </c>
      <c r="W78">
        <v>143.35266472552701</v>
      </c>
      <c r="X78">
        <v>0.109622756646418</v>
      </c>
      <c r="Y78">
        <v>0.16069798211793901</v>
      </c>
      <c r="Z78">
        <v>0.28476491589481601</v>
      </c>
      <c r="AA78">
        <v>177.98433140195701</v>
      </c>
      <c r="AB78">
        <v>6.9921278740746002</v>
      </c>
      <c r="AC78">
        <v>1.12490033399925</v>
      </c>
      <c r="AD78">
        <v>3.6670974934695</v>
      </c>
      <c r="AE78">
        <v>0.91250681937651301</v>
      </c>
      <c r="AF78">
        <v>23.491620111731802</v>
      </c>
      <c r="AG78">
        <v>8.2956862190676495E-2</v>
      </c>
      <c r="AH78">
        <v>78.932262569832403</v>
      </c>
      <c r="AI78">
        <v>4.3363641625662304</v>
      </c>
      <c r="AJ78">
        <v>128030.528296089</v>
      </c>
      <c r="AK78">
        <v>0.41800803386854801</v>
      </c>
      <c r="AL78">
        <v>56514782.082430199</v>
      </c>
      <c r="AM78">
        <v>3627.0266350391098</v>
      </c>
    </row>
    <row r="79" spans="1:39" ht="15" x14ac:dyDescent="0.25">
      <c r="A79" t="s">
        <v>191</v>
      </c>
      <c r="B79">
        <v>570498.57866666699</v>
      </c>
      <c r="C79">
        <v>0.51303490894284298</v>
      </c>
      <c r="D79">
        <v>563532.88800000004</v>
      </c>
      <c r="E79">
        <v>4.6791722418334904E-3</v>
      </c>
      <c r="F79">
        <v>0.73658775422759004</v>
      </c>
      <c r="G79">
        <v>34.6666666666667</v>
      </c>
      <c r="H79">
        <v>98.649029005333205</v>
      </c>
      <c r="I79">
        <v>29.199164101333398</v>
      </c>
      <c r="J79">
        <v>20.759155738666401</v>
      </c>
      <c r="K79">
        <v>14861.221022097199</v>
      </c>
      <c r="L79">
        <v>1460.1697286506701</v>
      </c>
      <c r="M79">
        <v>1861.1241147207099</v>
      </c>
      <c r="N79">
        <v>0.58006800644198897</v>
      </c>
      <c r="O79">
        <v>0.14997448577595501</v>
      </c>
      <c r="P79">
        <v>6.3385301418939404E-3</v>
      </c>
      <c r="Q79">
        <v>11659.569018324</v>
      </c>
      <c r="R79">
        <v>100.11320000000001</v>
      </c>
      <c r="S79">
        <v>63837.686270874598</v>
      </c>
      <c r="T79">
        <v>16.651017714613701</v>
      </c>
      <c r="U79">
        <v>14.5851868549868</v>
      </c>
      <c r="V79">
        <v>13.7627466666667</v>
      </c>
      <c r="W79">
        <v>106.095808054594</v>
      </c>
      <c r="X79">
        <v>0.11103716966226899</v>
      </c>
      <c r="Y79">
        <v>0.15950949213830701</v>
      </c>
      <c r="Z79">
        <v>0.27446102366896602</v>
      </c>
      <c r="AA79">
        <v>452.92040988354199</v>
      </c>
      <c r="AB79">
        <v>4.53532752217202</v>
      </c>
      <c r="AC79">
        <v>0.60597315653980999</v>
      </c>
      <c r="AD79">
        <v>1.6431654179789099</v>
      </c>
      <c r="AE79">
        <v>1.2239651092894299</v>
      </c>
      <c r="AF79">
        <v>32.989333333333299</v>
      </c>
      <c r="AG79">
        <v>2.5894859380897299E-2</v>
      </c>
      <c r="AH79">
        <v>41.407066666666701</v>
      </c>
      <c r="AI79">
        <v>4.2040347530375302</v>
      </c>
      <c r="AJ79">
        <v>9444.1686133327894</v>
      </c>
      <c r="AK79">
        <v>0.53873342365751398</v>
      </c>
      <c r="AL79">
        <v>21699905.067253299</v>
      </c>
      <c r="AM79">
        <v>1460.1697286506701</v>
      </c>
    </row>
    <row r="80" spans="1:39" ht="15" x14ac:dyDescent="0.25">
      <c r="A80" t="s">
        <v>148</v>
      </c>
      <c r="B80">
        <v>961520.141025641</v>
      </c>
      <c r="C80">
        <v>0.35075129005635403</v>
      </c>
      <c r="D80">
        <v>875546.891025641</v>
      </c>
      <c r="E80">
        <v>2.5093170665080999E-2</v>
      </c>
      <c r="F80">
        <v>0.74926374517384597</v>
      </c>
      <c r="G80">
        <v>77.365384615384599</v>
      </c>
      <c r="H80">
        <v>53.965842307692299</v>
      </c>
      <c r="I80">
        <v>7.5990384615384698</v>
      </c>
      <c r="J80">
        <v>-22.330606576923099</v>
      </c>
      <c r="K80">
        <v>12277.779196616</v>
      </c>
      <c r="L80">
        <v>1914.18278351923</v>
      </c>
      <c r="M80">
        <v>2378.4352767120199</v>
      </c>
      <c r="N80">
        <v>0.48360130454296901</v>
      </c>
      <c r="O80">
        <v>0.14766905050799001</v>
      </c>
      <c r="P80">
        <v>8.8278392575283304E-2</v>
      </c>
      <c r="Q80">
        <v>9881.2499915920198</v>
      </c>
      <c r="R80">
        <v>123.323076923077</v>
      </c>
      <c r="S80">
        <v>65891.418963635195</v>
      </c>
      <c r="T80">
        <v>16.787726630073202</v>
      </c>
      <c r="U80">
        <v>15.521691732628501</v>
      </c>
      <c r="V80">
        <v>13.272051282051301</v>
      </c>
      <c r="W80">
        <v>144.22659638965601</v>
      </c>
      <c r="X80">
        <v>0.106426587805612</v>
      </c>
      <c r="Y80">
        <v>0.16666489835318399</v>
      </c>
      <c r="Z80">
        <v>0.276439549366857</v>
      </c>
      <c r="AA80">
        <v>177.342661397602</v>
      </c>
      <c r="AB80">
        <v>8.9113355618694001</v>
      </c>
      <c r="AC80">
        <v>1.30663982664491</v>
      </c>
      <c r="AD80">
        <v>3.3483059821396099</v>
      </c>
      <c r="AE80">
        <v>1.46142621004659</v>
      </c>
      <c r="AF80">
        <v>72.378205128205096</v>
      </c>
      <c r="AG80">
        <v>1.32271383223635E-2</v>
      </c>
      <c r="AH80">
        <v>12.6744230769231</v>
      </c>
      <c r="AI80">
        <v>3.5366488997907801</v>
      </c>
      <c r="AJ80">
        <v>45345.191025640699</v>
      </c>
      <c r="AK80">
        <v>0.42302707273984003</v>
      </c>
      <c r="AL80">
        <v>23501913.558012798</v>
      </c>
      <c r="AM80">
        <v>1914.18278351923</v>
      </c>
    </row>
    <row r="81" spans="1:39" ht="15" x14ac:dyDescent="0.25">
      <c r="A81" t="s">
        <v>370</v>
      </c>
      <c r="B81">
        <v>-9683</v>
      </c>
      <c r="C81">
        <v>0.55327151080406001</v>
      </c>
      <c r="D81">
        <v>-32039.666666666701</v>
      </c>
      <c r="E81">
        <v>0</v>
      </c>
      <c r="F81">
        <v>0.847572915510035</v>
      </c>
      <c r="G81">
        <v>138.13333333333301</v>
      </c>
      <c r="H81">
        <v>41.194389000000001</v>
      </c>
      <c r="I81">
        <v>4.1973333333333303</v>
      </c>
      <c r="J81">
        <v>75.774507799999995</v>
      </c>
      <c r="K81">
        <v>13597.928640280001</v>
      </c>
      <c r="L81">
        <v>2390.9321168000001</v>
      </c>
      <c r="M81">
        <v>2951.9897657095898</v>
      </c>
      <c r="N81">
        <v>0.24677459756699899</v>
      </c>
      <c r="O81">
        <v>0.16713260425038401</v>
      </c>
      <c r="P81">
        <v>1.1657609851886699E-2</v>
      </c>
      <c r="Q81">
        <v>11013.494926593999</v>
      </c>
      <c r="R81">
        <v>146.238666666667</v>
      </c>
      <c r="S81">
        <v>72111.297349538203</v>
      </c>
      <c r="T81">
        <v>14.8259922136416</v>
      </c>
      <c r="U81">
        <v>16.349520761494901</v>
      </c>
      <c r="V81">
        <v>17.6666666666667</v>
      </c>
      <c r="W81">
        <v>135.33578019622601</v>
      </c>
      <c r="X81">
        <v>0.120604576940117</v>
      </c>
      <c r="Y81">
        <v>0.162708704527042</v>
      </c>
      <c r="Z81">
        <v>0.29346274101038899</v>
      </c>
      <c r="AA81">
        <v>218.69283935720901</v>
      </c>
      <c r="AB81">
        <v>6.91663599507139</v>
      </c>
      <c r="AC81">
        <v>1.06030022965128</v>
      </c>
      <c r="AD81">
        <v>2.58520609200637</v>
      </c>
      <c r="AE81">
        <v>1.21641637905027</v>
      </c>
      <c r="AF81">
        <v>151.066666666667</v>
      </c>
      <c r="AG81">
        <v>1.38809009927364E-2</v>
      </c>
      <c r="AH81">
        <v>7.9586666666666703</v>
      </c>
      <c r="AI81">
        <v>4.6969007361501696</v>
      </c>
      <c r="AJ81">
        <v>110285.40133333299</v>
      </c>
      <c r="AK81">
        <v>0.42212360685492201</v>
      </c>
      <c r="AL81">
        <v>32511724.307999998</v>
      </c>
      <c r="AM81">
        <v>2390.9321168000001</v>
      </c>
    </row>
    <row r="82" spans="1:39" ht="15" x14ac:dyDescent="0.25">
      <c r="A82" t="s">
        <v>310</v>
      </c>
      <c r="B82">
        <v>-123860.292307692</v>
      </c>
      <c r="C82">
        <v>0.66665123801777104</v>
      </c>
      <c r="D82">
        <v>-33399.599999999999</v>
      </c>
      <c r="E82">
        <v>7.5976198778433704E-4</v>
      </c>
      <c r="F82">
        <v>0.75902928610293696</v>
      </c>
      <c r="G82">
        <v>54.015384615384598</v>
      </c>
      <c r="H82">
        <v>15.631616430769199</v>
      </c>
      <c r="I82">
        <v>0</v>
      </c>
      <c r="J82">
        <v>-3.5022771846153899</v>
      </c>
      <c r="K82">
        <v>13311.218004021701</v>
      </c>
      <c r="L82">
        <v>1239.9316363384601</v>
      </c>
      <c r="M82">
        <v>1520.22947130742</v>
      </c>
      <c r="N82">
        <v>0.38468823005257102</v>
      </c>
      <c r="O82">
        <v>0.17807378923643499</v>
      </c>
      <c r="P82">
        <v>8.7926296310564308E-3</v>
      </c>
      <c r="Q82">
        <v>10856.9137968297</v>
      </c>
      <c r="R82">
        <v>94.484769230769302</v>
      </c>
      <c r="S82">
        <v>58529.436571787701</v>
      </c>
      <c r="T82">
        <v>14.1776208131225</v>
      </c>
      <c r="U82">
        <v>13.1230847726374</v>
      </c>
      <c r="V82">
        <v>11.323076923076901</v>
      </c>
      <c r="W82">
        <v>109.50483201358701</v>
      </c>
      <c r="X82">
        <v>0.113748044424188</v>
      </c>
      <c r="Y82">
        <v>0.15233940502705801</v>
      </c>
      <c r="Z82">
        <v>0.28205486457735801</v>
      </c>
      <c r="AA82">
        <v>205.49299176758001</v>
      </c>
      <c r="AB82">
        <v>5.6042475598397399</v>
      </c>
      <c r="AC82">
        <v>1.3957024178861499</v>
      </c>
      <c r="AD82">
        <v>3.0112112858114299</v>
      </c>
      <c r="AE82">
        <v>1.3500847222546299</v>
      </c>
      <c r="AF82">
        <v>115.861538461538</v>
      </c>
      <c r="AG82">
        <v>8.5072073991741496E-3</v>
      </c>
      <c r="AH82">
        <v>5.7410769230769203</v>
      </c>
      <c r="AI82">
        <v>3.9539130915499401</v>
      </c>
      <c r="AJ82">
        <v>102235.469846154</v>
      </c>
      <c r="AK82">
        <v>0.54258484898797799</v>
      </c>
      <c r="AL82">
        <v>16505000.321384599</v>
      </c>
      <c r="AM82">
        <v>1239.9316363384601</v>
      </c>
    </row>
    <row r="83" spans="1:39" ht="15" x14ac:dyDescent="0.25">
      <c r="A83" t="s">
        <v>754</v>
      </c>
      <c r="B83">
        <v>2129418</v>
      </c>
      <c r="C83">
        <v>0.98823729206799904</v>
      </c>
      <c r="D83">
        <v>2114608</v>
      </c>
      <c r="E83">
        <v>0</v>
      </c>
      <c r="F83">
        <v>0.75117296228712305</v>
      </c>
      <c r="G83">
        <v>114</v>
      </c>
      <c r="H83">
        <v>44.533233000000003</v>
      </c>
      <c r="I83">
        <v>2.9766569999999999</v>
      </c>
      <c r="J83">
        <v>-59.033517000000003</v>
      </c>
      <c r="K83">
        <v>19159.927106793199</v>
      </c>
      <c r="L83">
        <v>1722.6285620000001</v>
      </c>
      <c r="M83">
        <v>2450.85202040797</v>
      </c>
      <c r="N83">
        <v>0.99848249700622305</v>
      </c>
      <c r="O83">
        <v>0.18816418126939199</v>
      </c>
      <c r="P83">
        <v>4.9869427394296298E-4</v>
      </c>
      <c r="Q83">
        <v>13466.9239126505</v>
      </c>
      <c r="R83">
        <v>135.30000000000001</v>
      </c>
      <c r="S83">
        <v>66438.455284552794</v>
      </c>
      <c r="T83">
        <v>16.910569105691099</v>
      </c>
      <c r="U83">
        <v>12.731918418329601</v>
      </c>
      <c r="V83">
        <v>15.2</v>
      </c>
      <c r="W83">
        <v>113.33082644736901</v>
      </c>
      <c r="X83">
        <v>9.7478691398881503E-2</v>
      </c>
      <c r="Y83">
        <v>0.23787761963246401</v>
      </c>
      <c r="Z83">
        <v>0.33790358699233602</v>
      </c>
      <c r="AA83">
        <v>237.103348342137</v>
      </c>
      <c r="AB83">
        <v>14.2986326544103</v>
      </c>
      <c r="AC83">
        <v>1.1425482995095999</v>
      </c>
      <c r="AD83">
        <v>3.5791873979350699</v>
      </c>
      <c r="AE83">
        <v>1.76577880459287</v>
      </c>
      <c r="AF83">
        <v>416</v>
      </c>
      <c r="AG83">
        <v>8.5669781931464201E-3</v>
      </c>
      <c r="AH83">
        <v>3.02</v>
      </c>
      <c r="AI83">
        <v>4.1124925605562996</v>
      </c>
      <c r="AJ83">
        <v>-345327.19</v>
      </c>
      <c r="AK83">
        <v>0.68561565572782501</v>
      </c>
      <c r="AL83">
        <v>33005437.68</v>
      </c>
      <c r="AM83">
        <v>1722.6285620000001</v>
      </c>
    </row>
    <row r="84" spans="1:39" ht="15" x14ac:dyDescent="0.25">
      <c r="A84" t="s">
        <v>182</v>
      </c>
      <c r="B84">
        <v>731179.21232876705</v>
      </c>
      <c r="C84">
        <v>0.29477151509823701</v>
      </c>
      <c r="D84">
        <v>778282.55479452095</v>
      </c>
      <c r="E84">
        <v>3.5813246214433801E-3</v>
      </c>
      <c r="F84">
        <v>0.77990580516873897</v>
      </c>
      <c r="G84">
        <v>190.15068493150699</v>
      </c>
      <c r="H84">
        <v>90.115955890411001</v>
      </c>
      <c r="I84">
        <v>6.9776135342465704</v>
      </c>
      <c r="J84">
        <v>7.0180896369863</v>
      </c>
      <c r="K84">
        <v>13083.4878709471</v>
      </c>
      <c r="L84">
        <v>4379.23458841096</v>
      </c>
      <c r="M84">
        <v>5275.5157442031204</v>
      </c>
      <c r="N84">
        <v>0.18082186889736199</v>
      </c>
      <c r="O84">
        <v>0.13669415167171001</v>
      </c>
      <c r="P84">
        <v>4.2631902932186799E-2</v>
      </c>
      <c r="Q84">
        <v>10860.6751263068</v>
      </c>
      <c r="R84">
        <v>250.177671232877</v>
      </c>
      <c r="S84">
        <v>76693.277517293303</v>
      </c>
      <c r="T84">
        <v>16.466325028185398</v>
      </c>
      <c r="U84">
        <v>17.504498170560399</v>
      </c>
      <c r="V84">
        <v>27.502602739726001</v>
      </c>
      <c r="W84">
        <v>159.22982380447201</v>
      </c>
      <c r="X84">
        <v>0.108929356038401</v>
      </c>
      <c r="Y84">
        <v>0.17248961443927899</v>
      </c>
      <c r="Z84">
        <v>0.28813089554640903</v>
      </c>
      <c r="AA84">
        <v>152.679788234787</v>
      </c>
      <c r="AB84">
        <v>6.2541408064931501</v>
      </c>
      <c r="AC84">
        <v>1.11637076707372</v>
      </c>
      <c r="AD84">
        <v>2.8950534720280698</v>
      </c>
      <c r="AE84">
        <v>1.1081331815245501</v>
      </c>
      <c r="AF84">
        <v>39.513698630137</v>
      </c>
      <c r="AG84">
        <v>7.1568509538949998E-2</v>
      </c>
      <c r="AH84">
        <v>96.343082191780894</v>
      </c>
      <c r="AI84">
        <v>4.2994153570078302</v>
      </c>
      <c r="AJ84">
        <v>351635.64616438397</v>
      </c>
      <c r="AK84">
        <v>0.40272043716303002</v>
      </c>
      <c r="AL84">
        <v>57295662.621506803</v>
      </c>
      <c r="AM84">
        <v>4379.23458841096</v>
      </c>
    </row>
    <row r="85" spans="1:39" ht="15" x14ac:dyDescent="0.25">
      <c r="A85" t="s">
        <v>118</v>
      </c>
      <c r="B85">
        <v>195913.85925925901</v>
      </c>
      <c r="C85">
        <v>0.59843587356393002</v>
      </c>
      <c r="D85">
        <v>235835.296296296</v>
      </c>
      <c r="E85">
        <v>6.3232294931881805E-4</v>
      </c>
      <c r="F85">
        <v>0.66978780406410598</v>
      </c>
      <c r="G85">
        <v>35.592592592592602</v>
      </c>
      <c r="H85">
        <v>26.7164476148148</v>
      </c>
      <c r="I85">
        <v>0.57777777777777795</v>
      </c>
      <c r="J85">
        <v>18.0901511333333</v>
      </c>
      <c r="K85">
        <v>14239.2105306049</v>
      </c>
      <c r="L85">
        <v>1146.9443804518501</v>
      </c>
      <c r="M85">
        <v>1404.4920717784901</v>
      </c>
      <c r="N85">
        <v>0.40706705224285</v>
      </c>
      <c r="O85">
        <v>0.160701738321158</v>
      </c>
      <c r="P85">
        <v>1.6462926501804899E-3</v>
      </c>
      <c r="Q85">
        <v>11628.105867103701</v>
      </c>
      <c r="R85">
        <v>78.550074074074104</v>
      </c>
      <c r="S85">
        <v>59157.967024573103</v>
      </c>
      <c r="T85">
        <v>16.203016523548101</v>
      </c>
      <c r="U85">
        <v>14.6014423789119</v>
      </c>
      <c r="V85">
        <v>12.646592592592601</v>
      </c>
      <c r="W85">
        <v>90.691968769804802</v>
      </c>
      <c r="X85">
        <v>0.12406905355435301</v>
      </c>
      <c r="Y85">
        <v>0.19953520113666601</v>
      </c>
      <c r="Z85">
        <v>0.328493704536026</v>
      </c>
      <c r="AA85">
        <v>189.85202964483199</v>
      </c>
      <c r="AB85">
        <v>8.2653307552007096</v>
      </c>
      <c r="AC85">
        <v>1.5085603696149701</v>
      </c>
      <c r="AD85">
        <v>3.7536840862353298</v>
      </c>
      <c r="AE85">
        <v>1.2947504156540199</v>
      </c>
      <c r="AF85">
        <v>108.71851851851901</v>
      </c>
      <c r="AG85">
        <v>1.33684821158629E-2</v>
      </c>
      <c r="AH85">
        <v>9.5325185185185095</v>
      </c>
      <c r="AI85">
        <v>3.2913103940683701</v>
      </c>
      <c r="AJ85">
        <v>71220.372296296497</v>
      </c>
      <c r="AK85">
        <v>0.544102431620612</v>
      </c>
      <c r="AL85">
        <v>16331582.500148101</v>
      </c>
      <c r="AM85">
        <v>1146.9443804518501</v>
      </c>
    </row>
    <row r="86" spans="1:39" ht="15" x14ac:dyDescent="0.25">
      <c r="A86" t="s">
        <v>266</v>
      </c>
      <c r="B86">
        <v>592577.97787610604</v>
      </c>
      <c r="C86">
        <v>0.56267206418180504</v>
      </c>
      <c r="D86">
        <v>711599.36283185799</v>
      </c>
      <c r="E86">
        <v>0</v>
      </c>
      <c r="F86">
        <v>0.75215596973972998</v>
      </c>
      <c r="G86">
        <v>96.2610619469027</v>
      </c>
      <c r="H86">
        <v>32.422480539822999</v>
      </c>
      <c r="I86">
        <v>5.8846755442476804</v>
      </c>
      <c r="J86">
        <v>30.425117827433901</v>
      </c>
      <c r="K86">
        <v>14155.1506624266</v>
      </c>
      <c r="L86">
        <v>1389.5576813053101</v>
      </c>
      <c r="M86">
        <v>1646.79624233546</v>
      </c>
      <c r="N86">
        <v>0.33891929159781797</v>
      </c>
      <c r="O86">
        <v>0.13316064192315</v>
      </c>
      <c r="P86">
        <v>1.56128877000585E-2</v>
      </c>
      <c r="Q86">
        <v>11944.038872176499</v>
      </c>
      <c r="R86">
        <v>95.462433628318905</v>
      </c>
      <c r="S86">
        <v>63484.009712387502</v>
      </c>
      <c r="T86">
        <v>16.873662484107399</v>
      </c>
      <c r="U86">
        <v>14.556068062495999</v>
      </c>
      <c r="V86">
        <v>12.4080088495575</v>
      </c>
      <c r="W86">
        <v>111.988772586575</v>
      </c>
      <c r="X86">
        <v>0.10850958815410899</v>
      </c>
      <c r="Y86">
        <v>0.18967401005251699</v>
      </c>
      <c r="Z86">
        <v>0.30388797278888602</v>
      </c>
      <c r="AA86">
        <v>160.38554079139701</v>
      </c>
      <c r="AB86">
        <v>10.1976035708437</v>
      </c>
      <c r="AC86">
        <v>1.59179273269592</v>
      </c>
      <c r="AD86">
        <v>3.6630374340142202</v>
      </c>
      <c r="AE86">
        <v>1.1496151137999</v>
      </c>
      <c r="AF86">
        <v>58.5</v>
      </c>
      <c r="AG86">
        <v>7.0988426419848802E-2</v>
      </c>
      <c r="AH86">
        <v>13.1205309734513</v>
      </c>
      <c r="AI86">
        <v>4.6904732949881502</v>
      </c>
      <c r="AJ86">
        <v>14466.605840706499</v>
      </c>
      <c r="AK86">
        <v>0.49986259293118701</v>
      </c>
      <c r="AL86">
        <v>19669398.3330088</v>
      </c>
      <c r="AM86">
        <v>1389.5576813053101</v>
      </c>
    </row>
    <row r="87" spans="1:39" ht="15" x14ac:dyDescent="0.25">
      <c r="A87" t="s">
        <v>129</v>
      </c>
      <c r="B87">
        <v>-6977.4550898203597</v>
      </c>
      <c r="C87">
        <v>0.59862305116133196</v>
      </c>
      <c r="D87">
        <v>24897.449101796399</v>
      </c>
      <c r="E87">
        <v>3.4338878578522099E-3</v>
      </c>
      <c r="F87">
        <v>0.79275321421554401</v>
      </c>
      <c r="G87">
        <v>49.532934131736504</v>
      </c>
      <c r="H87">
        <v>10.0351813353293</v>
      </c>
      <c r="I87">
        <v>0</v>
      </c>
      <c r="J87">
        <v>-9.6995044670658199</v>
      </c>
      <c r="K87">
        <v>15228.5818917383</v>
      </c>
      <c r="L87">
        <v>701.30711892814497</v>
      </c>
      <c r="M87">
        <v>859.76448323134105</v>
      </c>
      <c r="N87">
        <v>0.334326867817129</v>
      </c>
      <c r="O87">
        <v>0.17876853355370301</v>
      </c>
      <c r="P87">
        <v>3.9433494588375102E-3</v>
      </c>
      <c r="Q87">
        <v>12421.9051846814</v>
      </c>
      <c r="R87">
        <v>55.974311377245499</v>
      </c>
      <c r="S87">
        <v>61226.8783092331</v>
      </c>
      <c r="T87">
        <v>15.106159690448299</v>
      </c>
      <c r="U87">
        <v>12.529088820791401</v>
      </c>
      <c r="V87">
        <v>7.5723353293413096</v>
      </c>
      <c r="W87">
        <v>92.614376995524395</v>
      </c>
      <c r="X87">
        <v>0.113092113096636</v>
      </c>
      <c r="Y87">
        <v>0.17582237972336201</v>
      </c>
      <c r="Z87">
        <v>0.29631995877891998</v>
      </c>
      <c r="AA87">
        <v>205.918155349952</v>
      </c>
      <c r="AB87">
        <v>6.9874604688137998</v>
      </c>
      <c r="AC87">
        <v>1.5939855819072399</v>
      </c>
      <c r="AD87">
        <v>3.14458437779966</v>
      </c>
      <c r="AE87">
        <v>1.0686189318310499</v>
      </c>
      <c r="AF87">
        <v>64.532934131736496</v>
      </c>
      <c r="AG87">
        <v>3.1446825872221598E-2</v>
      </c>
      <c r="AH87">
        <v>5.20586826347306</v>
      </c>
      <c r="AI87">
        <v>4.3796493560094403</v>
      </c>
      <c r="AJ87">
        <v>7012.0102395212698</v>
      </c>
      <c r="AK87">
        <v>0.56323265209871398</v>
      </c>
      <c r="AL87">
        <v>10679912.8918563</v>
      </c>
      <c r="AM87">
        <v>701.30711892814497</v>
      </c>
    </row>
    <row r="88" spans="1:39" ht="15" x14ac:dyDescent="0.25">
      <c r="A88" t="s">
        <v>123</v>
      </c>
      <c r="B88">
        <v>810360.96511627897</v>
      </c>
      <c r="C88">
        <v>0.43547707209248598</v>
      </c>
      <c r="D88">
        <v>792245.06395348802</v>
      </c>
      <c r="E88">
        <v>4.3446346631640497E-3</v>
      </c>
      <c r="F88">
        <v>0.78089723278566903</v>
      </c>
      <c r="G88">
        <v>48.523255813953497</v>
      </c>
      <c r="H88">
        <v>43.186097174418599</v>
      </c>
      <c r="I88">
        <v>5.4071843604651102</v>
      </c>
      <c r="J88">
        <v>46.482653348837196</v>
      </c>
      <c r="K88">
        <v>14436.883810143199</v>
      </c>
      <c r="L88">
        <v>2147.6879220232599</v>
      </c>
      <c r="M88">
        <v>2563.1975476334601</v>
      </c>
      <c r="N88">
        <v>0.228594543264908</v>
      </c>
      <c r="O88">
        <v>0.132088152319011</v>
      </c>
      <c r="P88">
        <v>7.5844193896008102E-3</v>
      </c>
      <c r="Q88">
        <v>12096.5787515382</v>
      </c>
      <c r="R88">
        <v>140.14709302325599</v>
      </c>
      <c r="S88">
        <v>71706.419340559994</v>
      </c>
      <c r="T88">
        <v>14.5237354440725</v>
      </c>
      <c r="U88">
        <v>15.3245270786093</v>
      </c>
      <c r="V88">
        <v>16.305</v>
      </c>
      <c r="W88">
        <v>131.719590433809</v>
      </c>
      <c r="X88">
        <v>0.112878793981085</v>
      </c>
      <c r="Y88">
        <v>0.16778916580323</v>
      </c>
      <c r="Z88">
        <v>0.28470422002199203</v>
      </c>
      <c r="AA88">
        <v>140.32056332740501</v>
      </c>
      <c r="AB88">
        <v>9.6465076697015295</v>
      </c>
      <c r="AC88">
        <v>1.6576713511953001</v>
      </c>
      <c r="AD88">
        <v>4.5897862225300496</v>
      </c>
      <c r="AE88">
        <v>1.14011181043205</v>
      </c>
      <c r="AF88">
        <v>57.017441860465098</v>
      </c>
      <c r="AG88">
        <v>4.6321703154372597E-2</v>
      </c>
      <c r="AH88">
        <v>36.538193548387099</v>
      </c>
      <c r="AI88">
        <v>4.3781214580717798</v>
      </c>
      <c r="AJ88">
        <v>73604.720988372006</v>
      </c>
      <c r="AK88">
        <v>0.422596106704621</v>
      </c>
      <c r="AL88">
        <v>31005920.990697701</v>
      </c>
      <c r="AM88">
        <v>2147.6879220232599</v>
      </c>
    </row>
    <row r="89" spans="1:39" ht="15" x14ac:dyDescent="0.25">
      <c r="A89" t="s">
        <v>346</v>
      </c>
      <c r="B89">
        <v>124980.246153846</v>
      </c>
      <c r="C89">
        <v>0.37994159703868202</v>
      </c>
      <c r="D89">
        <v>-35532.876923076903</v>
      </c>
      <c r="E89">
        <v>2.3087251819070898E-3</v>
      </c>
      <c r="F89">
        <v>0.71168304378837399</v>
      </c>
      <c r="G89">
        <v>21.230769230769202</v>
      </c>
      <c r="H89">
        <v>27.1472144461539</v>
      </c>
      <c r="I89">
        <v>4.0923076923076902</v>
      </c>
      <c r="J89">
        <v>31.197215276923099</v>
      </c>
      <c r="K89">
        <v>15277.7433399443</v>
      </c>
      <c r="L89">
        <v>917.97829598461499</v>
      </c>
      <c r="M89">
        <v>1105.9594657356199</v>
      </c>
      <c r="N89">
        <v>0.27356682036871199</v>
      </c>
      <c r="O89">
        <v>0.16233250843593</v>
      </c>
      <c r="P89">
        <v>7.15202548682133E-3</v>
      </c>
      <c r="Q89">
        <v>12680.9681839144</v>
      </c>
      <c r="R89">
        <v>67.463999999999999</v>
      </c>
      <c r="S89">
        <v>61111.573306333201</v>
      </c>
      <c r="T89">
        <v>15.5859763383776</v>
      </c>
      <c r="U89">
        <v>13.606935491293401</v>
      </c>
      <c r="V89">
        <v>7.4461538461538499</v>
      </c>
      <c r="W89">
        <v>123.28220917148801</v>
      </c>
      <c r="X89">
        <v>0.11447753317390701</v>
      </c>
      <c r="Y89">
        <v>0.20650199844157499</v>
      </c>
      <c r="Z89">
        <v>0.32314874259750098</v>
      </c>
      <c r="AA89">
        <v>189.00327867361199</v>
      </c>
      <c r="AB89">
        <v>12.5566684891651</v>
      </c>
      <c r="AC89">
        <v>1.36448165600375</v>
      </c>
      <c r="AD89">
        <v>3.2012747466007498</v>
      </c>
      <c r="AE89">
        <v>1.16102545610633</v>
      </c>
      <c r="AF89">
        <v>117.723076923077</v>
      </c>
      <c r="AG89">
        <v>6.1150772205839699E-2</v>
      </c>
      <c r="AH89">
        <v>3.7106153846153802</v>
      </c>
      <c r="AI89">
        <v>4.8529437085368903</v>
      </c>
      <c r="AJ89">
        <v>25232.072461538501</v>
      </c>
      <c r="AK89">
        <v>0.478625918553926</v>
      </c>
      <c r="AL89">
        <v>14024636.797692301</v>
      </c>
      <c r="AM89">
        <v>917.97829598461499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8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9.140625" style="34"/>
    <col min="2" max="12" width="9.42578125" style="34" bestFit="1" customWidth="1"/>
    <col min="13" max="13" width="9.42578125" style="34" customWidth="1"/>
    <col min="14" max="37" width="9.42578125" style="34" bestFit="1" customWidth="1"/>
    <col min="38" max="38" width="10" style="34" bestFit="1" customWidth="1"/>
    <col min="39" max="39" width="9.42578125" style="34" bestFit="1" customWidth="1"/>
    <col min="40" max="16384" width="9.140625" style="34"/>
  </cols>
  <sheetData>
    <row r="1" spans="1:39" x14ac:dyDescent="0.2">
      <c r="A1" s="33" t="s">
        <v>871</v>
      </c>
      <c r="B1" s="33" t="s">
        <v>850</v>
      </c>
      <c r="C1" s="33" t="s">
        <v>66</v>
      </c>
      <c r="D1" s="33" t="s">
        <v>851</v>
      </c>
      <c r="E1" s="33" t="s">
        <v>68</v>
      </c>
      <c r="F1" s="33" t="s">
        <v>69</v>
      </c>
      <c r="G1" s="33" t="s">
        <v>852</v>
      </c>
      <c r="H1" s="33" t="s">
        <v>869</v>
      </c>
      <c r="I1" s="33" t="s">
        <v>870</v>
      </c>
      <c r="J1" s="33" t="s">
        <v>64</v>
      </c>
      <c r="K1" s="33" t="s">
        <v>853</v>
      </c>
      <c r="L1" s="33" t="s">
        <v>854</v>
      </c>
      <c r="M1" s="33" t="s">
        <v>910</v>
      </c>
      <c r="N1" s="33" t="s">
        <v>855</v>
      </c>
      <c r="O1" s="33" t="s">
        <v>856</v>
      </c>
      <c r="P1" s="33" t="s">
        <v>857</v>
      </c>
      <c r="Q1" s="33" t="s">
        <v>858</v>
      </c>
      <c r="R1" s="33" t="s">
        <v>859</v>
      </c>
      <c r="S1" s="33" t="s">
        <v>860</v>
      </c>
      <c r="T1" s="33" t="s">
        <v>861</v>
      </c>
      <c r="U1" s="33" t="s">
        <v>78</v>
      </c>
      <c r="V1" s="33" t="s">
        <v>862</v>
      </c>
      <c r="W1" s="33" t="s">
        <v>80</v>
      </c>
      <c r="X1" s="33" t="s">
        <v>81</v>
      </c>
      <c r="Y1" s="33" t="s">
        <v>82</v>
      </c>
      <c r="Z1" s="33" t="s">
        <v>83</v>
      </c>
      <c r="AA1" s="33" t="s">
        <v>84</v>
      </c>
      <c r="AB1" s="33" t="s">
        <v>85</v>
      </c>
      <c r="AC1" s="33" t="s">
        <v>86</v>
      </c>
      <c r="AD1" s="33" t="s">
        <v>87</v>
      </c>
      <c r="AE1" s="33" t="s">
        <v>863</v>
      </c>
      <c r="AF1" s="33" t="s">
        <v>864</v>
      </c>
      <c r="AG1" s="33" t="s">
        <v>865</v>
      </c>
      <c r="AH1" s="33" t="s">
        <v>866</v>
      </c>
      <c r="AI1" s="33" t="s">
        <v>90</v>
      </c>
      <c r="AJ1" s="33" t="s">
        <v>91</v>
      </c>
      <c r="AK1" s="33" t="s">
        <v>92</v>
      </c>
      <c r="AL1" s="33" t="s">
        <v>867</v>
      </c>
      <c r="AM1" s="33" t="s">
        <v>868</v>
      </c>
    </row>
    <row r="2" spans="1:39" ht="15" x14ac:dyDescent="0.25">
      <c r="A2" t="s">
        <v>94</v>
      </c>
      <c r="B2">
        <v>57505.052631578903</v>
      </c>
      <c r="C2">
        <v>0.478784414840359</v>
      </c>
      <c r="D2">
        <v>-495736.2</v>
      </c>
      <c r="E2">
        <v>9.2012026911632398E-3</v>
      </c>
      <c r="F2">
        <v>0.74310289574949695</v>
      </c>
      <c r="G2">
        <v>43.588235294117602</v>
      </c>
      <c r="H2">
        <v>27.153255300000001</v>
      </c>
      <c r="I2">
        <v>5.0076108000000001</v>
      </c>
      <c r="J2">
        <v>-22.978279000000001</v>
      </c>
      <c r="K2">
        <v>16866.6261732772</v>
      </c>
      <c r="L2">
        <v>1105.56325085</v>
      </c>
      <c r="M2">
        <v>1563.9429908777199</v>
      </c>
      <c r="N2">
        <v>0.97053403911991998</v>
      </c>
      <c r="O2">
        <v>0.17881594589726699</v>
      </c>
      <c r="P2">
        <v>3.8017232363399701E-4</v>
      </c>
      <c r="Q2">
        <v>11923.146925282001</v>
      </c>
      <c r="R2">
        <v>86.476500000000001</v>
      </c>
      <c r="S2">
        <v>61951.564367198</v>
      </c>
      <c r="T2">
        <v>15.243447641844901</v>
      </c>
      <c r="U2">
        <v>12.784551304111501</v>
      </c>
      <c r="V2">
        <v>12.099</v>
      </c>
      <c r="W2">
        <v>91.376415476485704</v>
      </c>
      <c r="X2">
        <v>0.10175474561999</v>
      </c>
      <c r="Y2">
        <v>0.18923154470637199</v>
      </c>
      <c r="Z2">
        <v>0.29524348751623802</v>
      </c>
      <c r="AA2">
        <v>201.550793071931</v>
      </c>
      <c r="AB2">
        <v>10.0270912453891</v>
      </c>
      <c r="AC2">
        <v>1.5211867943381201</v>
      </c>
      <c r="AD2">
        <v>4.3423547534490297</v>
      </c>
      <c r="AE2">
        <v>1.30981091159784</v>
      </c>
      <c r="AF2">
        <v>149.69999999999999</v>
      </c>
      <c r="AG2">
        <v>1.55815543548371E-2</v>
      </c>
      <c r="AH2">
        <v>5.3731578947368401</v>
      </c>
      <c r="AI2">
        <v>3.55877702438542</v>
      </c>
      <c r="AJ2">
        <v>-103215.8345</v>
      </c>
      <c r="AK2">
        <v>0.67290235139341303</v>
      </c>
      <c r="AL2">
        <v>18647122.063000001</v>
      </c>
      <c r="AM2">
        <v>1105.56325085</v>
      </c>
    </row>
    <row r="3" spans="1:39" ht="15" x14ac:dyDescent="0.25">
      <c r="A3" t="s">
        <v>96</v>
      </c>
      <c r="B3">
        <v>900539.25</v>
      </c>
      <c r="C3">
        <v>0.25280563756741598</v>
      </c>
      <c r="D3">
        <v>47497.8</v>
      </c>
      <c r="E3">
        <v>1.91431885709182E-3</v>
      </c>
      <c r="F3">
        <v>0.76380355921301801</v>
      </c>
      <c r="G3">
        <v>207.3</v>
      </c>
      <c r="H3">
        <v>3460.5901606000002</v>
      </c>
      <c r="I3">
        <v>1334.9306071999999</v>
      </c>
      <c r="J3">
        <v>-279.59568274999998</v>
      </c>
      <c r="K3">
        <v>20480.6313409799</v>
      </c>
      <c r="L3">
        <v>11215.04140785</v>
      </c>
      <c r="M3">
        <v>16609.621669669501</v>
      </c>
      <c r="N3">
        <v>0.94834861259232295</v>
      </c>
      <c r="O3">
        <v>0.203899229725482</v>
      </c>
      <c r="P3">
        <v>9.7763256712771293E-2</v>
      </c>
      <c r="Q3">
        <v>13828.799542582899</v>
      </c>
      <c r="R3">
        <v>788.78</v>
      </c>
      <c r="S3">
        <v>72798.046987119393</v>
      </c>
      <c r="T3">
        <v>13.0538299652628</v>
      </c>
      <c r="U3">
        <v>14.218212185717199</v>
      </c>
      <c r="V3">
        <v>133.2235</v>
      </c>
      <c r="W3">
        <v>84.182155609558393</v>
      </c>
      <c r="X3">
        <v>0.11613442919370499</v>
      </c>
      <c r="Y3">
        <v>0.152870451638801</v>
      </c>
      <c r="Z3">
        <v>0.27627086738284301</v>
      </c>
      <c r="AA3">
        <v>205.03512794794301</v>
      </c>
      <c r="AB3">
        <v>10.230989203003499</v>
      </c>
      <c r="AC3">
        <v>1.54154956770722</v>
      </c>
      <c r="AD3">
        <v>4.0030880452861197</v>
      </c>
      <c r="AE3">
        <v>0.77593470786362895</v>
      </c>
      <c r="AF3">
        <v>33.549999999999997</v>
      </c>
      <c r="AG3">
        <v>0.18312305716348001</v>
      </c>
      <c r="AH3">
        <v>118.01349999999999</v>
      </c>
      <c r="AI3">
        <v>3.7775140194598</v>
      </c>
      <c r="AJ3">
        <v>407387.71349999798</v>
      </c>
      <c r="AK3">
        <v>0.604263286360611</v>
      </c>
      <c r="AL3">
        <v>229691128.54800001</v>
      </c>
      <c r="AM3">
        <v>11215.04140785</v>
      </c>
    </row>
    <row r="4" spans="1:39" ht="15" x14ac:dyDescent="0.25">
      <c r="A4" t="s">
        <v>98</v>
      </c>
      <c r="B4">
        <v>1115808.8500000001</v>
      </c>
      <c r="C4">
        <v>0.34793472507468598</v>
      </c>
      <c r="D4">
        <v>992847.3</v>
      </c>
      <c r="E4">
        <v>2.56804330066662E-3</v>
      </c>
      <c r="F4">
        <v>0.737689513655438</v>
      </c>
      <c r="G4">
        <v>69.849999999999994</v>
      </c>
      <c r="H4">
        <v>318.09702725</v>
      </c>
      <c r="I4">
        <v>138.09460874999999</v>
      </c>
      <c r="J4">
        <v>-198.02345685</v>
      </c>
      <c r="K4">
        <v>16536.375580335502</v>
      </c>
      <c r="L4">
        <v>2981.3089427</v>
      </c>
      <c r="M4">
        <v>4339.4303563039502</v>
      </c>
      <c r="N4">
        <v>0.91587566061742498</v>
      </c>
      <c r="O4">
        <v>0.18230936682387699</v>
      </c>
      <c r="P4">
        <v>4.4685272982594601E-2</v>
      </c>
      <c r="Q4">
        <v>11360.948407866699</v>
      </c>
      <c r="R4">
        <v>214.35749999999999</v>
      </c>
      <c r="S4">
        <v>63996.156453588002</v>
      </c>
      <c r="T4">
        <v>13.5297342057078</v>
      </c>
      <c r="U4">
        <v>13.908115847124501</v>
      </c>
      <c r="V4">
        <v>28.0535</v>
      </c>
      <c r="W4">
        <v>106.27226345019299</v>
      </c>
      <c r="X4">
        <v>0.111174735178612</v>
      </c>
      <c r="Y4">
        <v>0.17598535649546901</v>
      </c>
      <c r="Z4">
        <v>0.29061177738904398</v>
      </c>
      <c r="AA4">
        <v>196.47378425314099</v>
      </c>
      <c r="AB4">
        <v>11.1010622774378</v>
      </c>
      <c r="AC4">
        <v>1.3884380290501499</v>
      </c>
      <c r="AD4">
        <v>3.8137670073899401</v>
      </c>
      <c r="AE4">
        <v>1.0652394535067899</v>
      </c>
      <c r="AF4">
        <v>15.5</v>
      </c>
      <c r="AG4">
        <v>6.5359054560949106E-2</v>
      </c>
      <c r="AH4">
        <v>104.48050000000001</v>
      </c>
      <c r="AI4">
        <v>3.5175948795303902</v>
      </c>
      <c r="AJ4">
        <v>142886.264</v>
      </c>
      <c r="AK4">
        <v>0.69647101916828003</v>
      </c>
      <c r="AL4">
        <v>49300044.397500001</v>
      </c>
      <c r="AM4">
        <v>2981.3089427</v>
      </c>
    </row>
    <row r="5" spans="1:39" ht="15" x14ac:dyDescent="0.25">
      <c r="A5" t="s">
        <v>100</v>
      </c>
      <c r="B5">
        <v>443656.05</v>
      </c>
      <c r="C5">
        <v>0.369186215416063</v>
      </c>
      <c r="D5">
        <v>241769.9</v>
      </c>
      <c r="E5">
        <v>9.0759354432840798E-3</v>
      </c>
      <c r="F5">
        <v>0.77012014498025705</v>
      </c>
      <c r="G5">
        <v>87.35</v>
      </c>
      <c r="H5">
        <v>61.346188249999997</v>
      </c>
      <c r="I5">
        <v>2.9765000000000001</v>
      </c>
      <c r="J5">
        <v>22.632690749999998</v>
      </c>
      <c r="K5">
        <v>12772.7869525925</v>
      </c>
      <c r="L5">
        <v>2275.93171145</v>
      </c>
      <c r="M5">
        <v>2815.7982413354698</v>
      </c>
      <c r="N5">
        <v>0.37466882717088701</v>
      </c>
      <c r="O5">
        <v>0.15621594244736201</v>
      </c>
      <c r="P5">
        <v>1.4433703386061199E-2</v>
      </c>
      <c r="Q5">
        <v>10323.889844896299</v>
      </c>
      <c r="R5">
        <v>143.08699999999999</v>
      </c>
      <c r="S5">
        <v>65326.066672723602</v>
      </c>
      <c r="T5">
        <v>15.551377833066599</v>
      </c>
      <c r="U5">
        <v>15.905929339842199</v>
      </c>
      <c r="V5">
        <v>16.710999999999999</v>
      </c>
      <c r="W5">
        <v>136.19362763748401</v>
      </c>
      <c r="X5">
        <v>0.112723135312191</v>
      </c>
      <c r="Y5">
        <v>0.16328403205665201</v>
      </c>
      <c r="Z5">
        <v>0.280742094752442</v>
      </c>
      <c r="AA5">
        <v>148.772851266385</v>
      </c>
      <c r="AB5">
        <v>8.83889040609799</v>
      </c>
      <c r="AC5">
        <v>1.4882414071483501</v>
      </c>
      <c r="AD5">
        <v>3.9850766169265901</v>
      </c>
      <c r="AE5">
        <v>1.1727559781296999</v>
      </c>
      <c r="AF5">
        <v>62.75</v>
      </c>
      <c r="AG5">
        <v>2.9345166518249598E-2</v>
      </c>
      <c r="AH5">
        <v>22.0968421052632</v>
      </c>
      <c r="AI5">
        <v>3.9435558350992799</v>
      </c>
      <c r="AJ5">
        <v>92757.887500000099</v>
      </c>
      <c r="AK5">
        <v>0.43828314135334501</v>
      </c>
      <c r="AL5">
        <v>29069990.868999999</v>
      </c>
      <c r="AM5">
        <v>2275.93171145</v>
      </c>
    </row>
    <row r="6" spans="1:39" ht="15" x14ac:dyDescent="0.25">
      <c r="A6" t="s">
        <v>102</v>
      </c>
      <c r="B6">
        <v>875469.75</v>
      </c>
      <c r="C6">
        <v>0.34562952867110602</v>
      </c>
      <c r="D6">
        <v>874429.5</v>
      </c>
      <c r="E6">
        <v>1.6083106026419599E-3</v>
      </c>
      <c r="F6">
        <v>0.75044202812926897</v>
      </c>
      <c r="G6">
        <v>92.6</v>
      </c>
      <c r="H6">
        <v>396.24596930000001</v>
      </c>
      <c r="I6">
        <v>167.76203229999999</v>
      </c>
      <c r="J6">
        <v>-197.24687424999999</v>
      </c>
      <c r="K6">
        <v>17333.2987599804</v>
      </c>
      <c r="L6">
        <v>2894.98871495</v>
      </c>
      <c r="M6">
        <v>4150.1082305555101</v>
      </c>
      <c r="N6">
        <v>0.90190062884065403</v>
      </c>
      <c r="O6">
        <v>0.17293418600032301</v>
      </c>
      <c r="P6">
        <v>2.5479491170062801E-2</v>
      </c>
      <c r="Q6">
        <v>12091.1796790136</v>
      </c>
      <c r="R6">
        <v>206.57749999999999</v>
      </c>
      <c r="S6">
        <v>63791.078958260201</v>
      </c>
      <c r="T6">
        <v>13.805472522418899</v>
      </c>
      <c r="U6">
        <v>14.0140562982416</v>
      </c>
      <c r="V6">
        <v>28.625499999999999</v>
      </c>
      <c r="W6">
        <v>101.133210422525</v>
      </c>
      <c r="X6">
        <v>0.112493484634458</v>
      </c>
      <c r="Y6">
        <v>0.17133621310670799</v>
      </c>
      <c r="Z6">
        <v>0.28881470914123197</v>
      </c>
      <c r="AA6">
        <v>199.16182989679101</v>
      </c>
      <c r="AB6">
        <v>11.1996263800875</v>
      </c>
      <c r="AC6">
        <v>1.4906995189232899</v>
      </c>
      <c r="AD6">
        <v>3.9760246292197201</v>
      </c>
      <c r="AE6">
        <v>1.0548737593361099</v>
      </c>
      <c r="AF6">
        <v>31.1</v>
      </c>
      <c r="AG6">
        <v>7.4498128525123802E-2</v>
      </c>
      <c r="AH6">
        <v>81.854500000000002</v>
      </c>
      <c r="AI6">
        <v>3.7388887810499498</v>
      </c>
      <c r="AJ6">
        <v>50605.406000000003</v>
      </c>
      <c r="AK6">
        <v>0.68556331335814302</v>
      </c>
      <c r="AL6">
        <v>50179704.303000003</v>
      </c>
      <c r="AM6">
        <v>2894.98871495</v>
      </c>
    </row>
    <row r="7" spans="1:39" ht="15" x14ac:dyDescent="0.25">
      <c r="A7" t="s">
        <v>104</v>
      </c>
      <c r="B7">
        <v>807186.38095238095</v>
      </c>
      <c r="C7">
        <v>0.515044904201025</v>
      </c>
      <c r="D7">
        <v>849082.14285714296</v>
      </c>
      <c r="E7">
        <v>3.2141699099226301E-3</v>
      </c>
      <c r="F7">
        <v>0.75934438196651799</v>
      </c>
      <c r="G7">
        <v>64.809523809523796</v>
      </c>
      <c r="H7">
        <v>65.208176190476195</v>
      </c>
      <c r="I7">
        <v>12.4751905714286</v>
      </c>
      <c r="J7">
        <v>15.9736248095238</v>
      </c>
      <c r="K7">
        <v>14208.465631167401</v>
      </c>
      <c r="L7">
        <v>2184.83834628571</v>
      </c>
      <c r="M7">
        <v>2675.07035260476</v>
      </c>
      <c r="N7">
        <v>0.35272546760425399</v>
      </c>
      <c r="O7">
        <v>0.13615473309980999</v>
      </c>
      <c r="P7">
        <v>1.8825286057005199E-2</v>
      </c>
      <c r="Q7">
        <v>11604.629583902301</v>
      </c>
      <c r="R7">
        <v>144.54571428571401</v>
      </c>
      <c r="S7">
        <v>69417.088339164402</v>
      </c>
      <c r="T7">
        <v>15.8684350971517</v>
      </c>
      <c r="U7">
        <v>15.1152066810302</v>
      </c>
      <c r="V7">
        <v>16.404285714285699</v>
      </c>
      <c r="W7">
        <v>133.18704540625299</v>
      </c>
      <c r="X7">
        <v>0.115095508530006</v>
      </c>
      <c r="Y7">
        <v>0.157500123890117</v>
      </c>
      <c r="Z7">
        <v>0.27870746441197802</v>
      </c>
      <c r="AA7">
        <v>177.14463022417499</v>
      </c>
      <c r="AB7">
        <v>8.5972279039037005</v>
      </c>
      <c r="AC7">
        <v>1.27086291414032</v>
      </c>
      <c r="AD7">
        <v>3.6985561500944901</v>
      </c>
      <c r="AE7">
        <v>1.12339374568453</v>
      </c>
      <c r="AF7">
        <v>49.238095238095198</v>
      </c>
      <c r="AG7">
        <v>4.7475269398975901E-2</v>
      </c>
      <c r="AH7">
        <v>30.215238095238099</v>
      </c>
      <c r="AI7">
        <v>4.1607861594252498</v>
      </c>
      <c r="AJ7">
        <v>92126.988571428796</v>
      </c>
      <c r="AK7">
        <v>0.41716439755656998</v>
      </c>
      <c r="AL7">
        <v>31043200.552857101</v>
      </c>
      <c r="AM7">
        <v>2184.83834628571</v>
      </c>
    </row>
    <row r="8" spans="1:39" ht="15" x14ac:dyDescent="0.25">
      <c r="A8" t="s">
        <v>106</v>
      </c>
      <c r="B8">
        <v>1320648.1499999999</v>
      </c>
      <c r="C8">
        <v>0.38658854507880003</v>
      </c>
      <c r="D8">
        <v>1319811.05</v>
      </c>
      <c r="E8">
        <v>1.63225220844175E-3</v>
      </c>
      <c r="F8">
        <v>0.74684727925308603</v>
      </c>
      <c r="G8">
        <v>103.5</v>
      </c>
      <c r="H8">
        <v>316.23749414999997</v>
      </c>
      <c r="I8">
        <v>84.738583000000006</v>
      </c>
      <c r="J8">
        <v>-65.991169999999897</v>
      </c>
      <c r="K8">
        <v>15128.6639896876</v>
      </c>
      <c r="L8">
        <v>3622.2409928500001</v>
      </c>
      <c r="M8">
        <v>5030.6050918547098</v>
      </c>
      <c r="N8">
        <v>0.76252668624259501</v>
      </c>
      <c r="O8">
        <v>0.18245845202033201</v>
      </c>
      <c r="P8">
        <v>2.48565901820792E-2</v>
      </c>
      <c r="Q8">
        <v>10893.255556718001</v>
      </c>
      <c r="R8">
        <v>250.27</v>
      </c>
      <c r="S8">
        <v>65389.383827466299</v>
      </c>
      <c r="T8">
        <v>13.995484876333601</v>
      </c>
      <c r="U8">
        <v>14.4733327720062</v>
      </c>
      <c r="V8">
        <v>28.211500000000001</v>
      </c>
      <c r="W8">
        <v>128.39590212679201</v>
      </c>
      <c r="X8">
        <v>0.112459956647295</v>
      </c>
      <c r="Y8">
        <v>0.16834966119199901</v>
      </c>
      <c r="Z8">
        <v>0.28390316821102501</v>
      </c>
      <c r="AA8">
        <v>175.13235625464901</v>
      </c>
      <c r="AB8">
        <v>10.0621968235968</v>
      </c>
      <c r="AC8">
        <v>1.3662466202774499</v>
      </c>
      <c r="AD8">
        <v>3.73609841455702</v>
      </c>
      <c r="AE8">
        <v>1.0640969277101799</v>
      </c>
      <c r="AF8">
        <v>16.05</v>
      </c>
      <c r="AG8">
        <v>6.4603879337589196E-2</v>
      </c>
      <c r="AH8">
        <v>114.9545</v>
      </c>
      <c r="AI8">
        <v>3.4859703103679198</v>
      </c>
      <c r="AJ8">
        <v>154886.16750000001</v>
      </c>
      <c r="AK8">
        <v>0.57238959518379395</v>
      </c>
      <c r="AL8">
        <v>54799666.870499998</v>
      </c>
      <c r="AM8">
        <v>3622.2409928500001</v>
      </c>
    </row>
    <row r="9" spans="1:39" ht="15" x14ac:dyDescent="0.25">
      <c r="A9" t="s">
        <v>107</v>
      </c>
      <c r="B9">
        <v>381352.28571428597</v>
      </c>
      <c r="C9">
        <v>0.37037972482481402</v>
      </c>
      <c r="D9">
        <v>606560.76190476201</v>
      </c>
      <c r="E9">
        <v>4.1147638641028201E-3</v>
      </c>
      <c r="F9">
        <v>0.78952788252560102</v>
      </c>
      <c r="G9">
        <v>65.761904761904802</v>
      </c>
      <c r="H9">
        <v>32.436680095238103</v>
      </c>
      <c r="I9">
        <v>1.69904761904762</v>
      </c>
      <c r="J9">
        <v>-16.574308904761899</v>
      </c>
      <c r="K9">
        <v>14710.048939349699</v>
      </c>
      <c r="L9">
        <v>3128.3725880000002</v>
      </c>
      <c r="M9">
        <v>3659.0163415274701</v>
      </c>
      <c r="N9">
        <v>9.6594139368511994E-2</v>
      </c>
      <c r="O9">
        <v>0.113619080878878</v>
      </c>
      <c r="P9">
        <v>2.2455229364131E-2</v>
      </c>
      <c r="Q9">
        <v>12576.7445604764</v>
      </c>
      <c r="R9">
        <v>199.348095238095</v>
      </c>
      <c r="S9">
        <v>80630.182365854402</v>
      </c>
      <c r="T9">
        <v>16.532698247382498</v>
      </c>
      <c r="U9">
        <v>15.6930146950417</v>
      </c>
      <c r="V9">
        <v>23.078095238095202</v>
      </c>
      <c r="W9">
        <v>135.55592676626</v>
      </c>
      <c r="X9">
        <v>0.11773638685818499</v>
      </c>
      <c r="Y9">
        <v>0.14069487411988599</v>
      </c>
      <c r="Z9">
        <v>0.26535689671089902</v>
      </c>
      <c r="AA9">
        <v>168.54509567223499</v>
      </c>
      <c r="AB9">
        <v>7.3994868789561803</v>
      </c>
      <c r="AC9">
        <v>1.33486188881149</v>
      </c>
      <c r="AD9">
        <v>3.4052198852150801</v>
      </c>
      <c r="AE9">
        <v>0.87448510923703504</v>
      </c>
      <c r="AF9">
        <v>14.2380952380952</v>
      </c>
      <c r="AG9">
        <v>0.13852546264673801</v>
      </c>
      <c r="AH9">
        <v>120.178235294118</v>
      </c>
      <c r="AI9">
        <v>5.2678840304808503</v>
      </c>
      <c r="AJ9">
        <v>156500.9</v>
      </c>
      <c r="AK9">
        <v>0.30331185307409603</v>
      </c>
      <c r="AL9">
        <v>46018513.869999997</v>
      </c>
      <c r="AM9">
        <v>3128.3725880000002</v>
      </c>
    </row>
    <row r="10" spans="1:39" ht="15" x14ac:dyDescent="0.25">
      <c r="A10" t="s">
        <v>109</v>
      </c>
      <c r="B10">
        <v>551039.38095238095</v>
      </c>
      <c r="C10">
        <v>0.40959499587537002</v>
      </c>
      <c r="D10">
        <v>1211506.0476190499</v>
      </c>
      <c r="E10">
        <v>3.2725911303136701E-3</v>
      </c>
      <c r="F10">
        <v>0.77542831187571304</v>
      </c>
      <c r="G10">
        <v>56.190476190476197</v>
      </c>
      <c r="H10">
        <v>31.3507795714286</v>
      </c>
      <c r="I10">
        <v>1.7452380952380999</v>
      </c>
      <c r="J10">
        <v>-6.6494172857142901</v>
      </c>
      <c r="K10">
        <v>15371.3558302244</v>
      </c>
      <c r="L10">
        <v>3226.9755456190501</v>
      </c>
      <c r="M10">
        <v>3806.19968920984</v>
      </c>
      <c r="N10">
        <v>9.3987824925045899E-2</v>
      </c>
      <c r="O10">
        <v>0.113317369770371</v>
      </c>
      <c r="P10">
        <v>3.7246295682812798E-2</v>
      </c>
      <c r="Q10">
        <v>13032.156328466401</v>
      </c>
      <c r="R10">
        <v>207.286666666667</v>
      </c>
      <c r="S10">
        <v>82415.847255468601</v>
      </c>
      <c r="T10">
        <v>16.097789580567099</v>
      </c>
      <c r="U10">
        <v>15.5676947172308</v>
      </c>
      <c r="V10">
        <v>23.2480952380952</v>
      </c>
      <c r="W10">
        <v>138.80601884025299</v>
      </c>
      <c r="X10">
        <v>0.11567415357166699</v>
      </c>
      <c r="Y10">
        <v>0.14521984188622</v>
      </c>
      <c r="Z10">
        <v>0.26641512213685298</v>
      </c>
      <c r="AA10">
        <v>171.356176289248</v>
      </c>
      <c r="AB10">
        <v>7.8805928227590902</v>
      </c>
      <c r="AC10">
        <v>1.29178307635948</v>
      </c>
      <c r="AD10">
        <v>3.5569510478887501</v>
      </c>
      <c r="AE10">
        <v>0.921306167990386</v>
      </c>
      <c r="AF10">
        <v>14.714285714285699</v>
      </c>
      <c r="AG10">
        <v>0.12697163308436099</v>
      </c>
      <c r="AH10">
        <v>123.607647058824</v>
      </c>
      <c r="AI10">
        <v>5.6345079618435499</v>
      </c>
      <c r="AJ10">
        <v>144700.577777778</v>
      </c>
      <c r="AK10">
        <v>0.32177417917439299</v>
      </c>
      <c r="AL10">
        <v>49602989.367142901</v>
      </c>
      <c r="AM10">
        <v>3226.9755456190501</v>
      </c>
    </row>
    <row r="11" spans="1:39" ht="15" x14ac:dyDescent="0.25">
      <c r="A11" t="s">
        <v>110</v>
      </c>
      <c r="B11">
        <v>588476.9</v>
      </c>
      <c r="C11">
        <v>0.46809077860576798</v>
      </c>
      <c r="D11">
        <v>754179.1</v>
      </c>
      <c r="E11">
        <v>2.85422058283587E-3</v>
      </c>
      <c r="F11">
        <v>0.76278753154552004</v>
      </c>
      <c r="G11">
        <v>90.7</v>
      </c>
      <c r="H11">
        <v>264.35068899999999</v>
      </c>
      <c r="I11">
        <v>110.76977205</v>
      </c>
      <c r="J11">
        <v>-6.0687202000000298</v>
      </c>
      <c r="K11">
        <v>14866.7138380283</v>
      </c>
      <c r="L11">
        <v>3704.8840100500001</v>
      </c>
      <c r="M11">
        <v>4957.3934437164098</v>
      </c>
      <c r="N11">
        <v>0.68717049672646602</v>
      </c>
      <c r="O11">
        <v>0.17113647981423399</v>
      </c>
      <c r="P11">
        <v>6.8274332654907094E-2</v>
      </c>
      <c r="Q11">
        <v>11110.566672958799</v>
      </c>
      <c r="R11">
        <v>245.41900000000001</v>
      </c>
      <c r="S11">
        <v>71047.865611464498</v>
      </c>
      <c r="T11">
        <v>14.067981696608699</v>
      </c>
      <c r="U11">
        <v>15.0961580401273</v>
      </c>
      <c r="V11">
        <v>29.321999999999999</v>
      </c>
      <c r="W11">
        <v>126.35168167417</v>
      </c>
      <c r="X11">
        <v>0.116246261132499</v>
      </c>
      <c r="Y11">
        <v>0.160128717846313</v>
      </c>
      <c r="Z11">
        <v>0.27981693369293598</v>
      </c>
      <c r="AA11">
        <v>148.51024985059499</v>
      </c>
      <c r="AB11">
        <v>9.5718621798002896</v>
      </c>
      <c r="AC11">
        <v>1.4440716667583</v>
      </c>
      <c r="AD11">
        <v>4.0893615757163202</v>
      </c>
      <c r="AE11">
        <v>0.958239783812049</v>
      </c>
      <c r="AF11">
        <v>17.2</v>
      </c>
      <c r="AG11">
        <v>7.4481176304090194E-2</v>
      </c>
      <c r="AH11">
        <v>124.572</v>
      </c>
      <c r="AI11">
        <v>3.5815571185489299</v>
      </c>
      <c r="AJ11">
        <v>86312.158499999903</v>
      </c>
      <c r="AK11">
        <v>0.52687764320298203</v>
      </c>
      <c r="AL11">
        <v>55079450.380500004</v>
      </c>
      <c r="AM11">
        <v>3704.8840100500001</v>
      </c>
    </row>
    <row r="12" spans="1:39" ht="15" x14ac:dyDescent="0.25">
      <c r="A12" t="s">
        <v>111</v>
      </c>
      <c r="B12">
        <v>850506.35</v>
      </c>
      <c r="C12">
        <v>0.477183446472774</v>
      </c>
      <c r="D12">
        <v>809688.25</v>
      </c>
      <c r="E12">
        <v>6.4910953478790803E-3</v>
      </c>
      <c r="F12">
        <v>0.72044649499942803</v>
      </c>
      <c r="G12">
        <v>56.526315789473699</v>
      </c>
      <c r="H12">
        <v>39.4790092</v>
      </c>
      <c r="I12">
        <v>4.6692911500000003</v>
      </c>
      <c r="J12">
        <v>46.487228450000003</v>
      </c>
      <c r="K12">
        <v>13916.504119772701</v>
      </c>
      <c r="L12">
        <v>1304.6653991000001</v>
      </c>
      <c r="M12">
        <v>1645.68280265881</v>
      </c>
      <c r="N12">
        <v>0.49984726244741601</v>
      </c>
      <c r="O12">
        <v>0.16492150312902401</v>
      </c>
      <c r="P12">
        <v>5.1127804911523696E-3</v>
      </c>
      <c r="Q12">
        <v>11032.734480888999</v>
      </c>
      <c r="R12">
        <v>90.927499999999995</v>
      </c>
      <c r="S12">
        <v>62081.4456627533</v>
      </c>
      <c r="T12">
        <v>14.943223997140599</v>
      </c>
      <c r="U12">
        <v>14.348413836298199</v>
      </c>
      <c r="V12">
        <v>12.202999999999999</v>
      </c>
      <c r="W12">
        <v>106.91349660739201</v>
      </c>
      <c r="X12">
        <v>0.109712000983384</v>
      </c>
      <c r="Y12">
        <v>0.18699442299558</v>
      </c>
      <c r="Z12">
        <v>0.30350589815371798</v>
      </c>
      <c r="AA12">
        <v>216.20623969531599</v>
      </c>
      <c r="AB12">
        <v>6.8119114085242103</v>
      </c>
      <c r="AC12">
        <v>1.32059825196542</v>
      </c>
      <c r="AD12">
        <v>2.9145112093585901</v>
      </c>
      <c r="AE12">
        <v>1.20992002548863</v>
      </c>
      <c r="AF12">
        <v>57.35</v>
      </c>
      <c r="AG12">
        <v>1.7785077135059599E-2</v>
      </c>
      <c r="AH12">
        <v>14.1311111111111</v>
      </c>
      <c r="AI12">
        <v>3.8388694043817302</v>
      </c>
      <c r="AJ12">
        <v>20604.95</v>
      </c>
      <c r="AK12">
        <v>0.49855481924401601</v>
      </c>
      <c r="AL12">
        <v>18156381.401500002</v>
      </c>
      <c r="AM12">
        <v>1304.6653991000001</v>
      </c>
    </row>
    <row r="13" spans="1:39" ht="15" x14ac:dyDescent="0.25">
      <c r="A13" t="s">
        <v>113</v>
      </c>
      <c r="B13">
        <v>250063.3</v>
      </c>
      <c r="C13">
        <v>0.33715651177248201</v>
      </c>
      <c r="D13">
        <v>78299.350000000006</v>
      </c>
      <c r="E13">
        <v>6.83858950996545E-3</v>
      </c>
      <c r="F13">
        <v>0.76457543188695398</v>
      </c>
      <c r="G13">
        <v>90.95</v>
      </c>
      <c r="H13">
        <v>93.689600200000001</v>
      </c>
      <c r="I13">
        <v>7.8941676000000003</v>
      </c>
      <c r="J13">
        <v>-45.850218849999997</v>
      </c>
      <c r="K13">
        <v>13544.1614269499</v>
      </c>
      <c r="L13">
        <v>2313.3778946000002</v>
      </c>
      <c r="M13">
        <v>2925.0815709355602</v>
      </c>
      <c r="N13">
        <v>0.43849257015806198</v>
      </c>
      <c r="O13">
        <v>0.15790210879626301</v>
      </c>
      <c r="P13">
        <v>2.6430380134920502E-2</v>
      </c>
      <c r="Q13">
        <v>10711.757223228</v>
      </c>
      <c r="R13">
        <v>151.4915</v>
      </c>
      <c r="S13">
        <v>67061.321225943306</v>
      </c>
      <c r="T13">
        <v>15.6292597274435</v>
      </c>
      <c r="U13">
        <v>15.270677857173499</v>
      </c>
      <c r="V13">
        <v>16.355499999999999</v>
      </c>
      <c r="W13">
        <v>141.44342237167899</v>
      </c>
      <c r="X13">
        <v>0.11236916899761901</v>
      </c>
      <c r="Y13">
        <v>0.16404773768994399</v>
      </c>
      <c r="Z13">
        <v>0.29283405319567901</v>
      </c>
      <c r="AA13">
        <v>168.15283439338901</v>
      </c>
      <c r="AB13">
        <v>8.4071205553301205</v>
      </c>
      <c r="AC13">
        <v>1.32566541658435</v>
      </c>
      <c r="AD13">
        <v>3.57291788544015</v>
      </c>
      <c r="AE13">
        <v>1.15119004938589</v>
      </c>
      <c r="AF13">
        <v>43.95</v>
      </c>
      <c r="AG13">
        <v>3.7176116829714001E-2</v>
      </c>
      <c r="AH13">
        <v>30.754736842105299</v>
      </c>
      <c r="AI13">
        <v>3.7588326216142001</v>
      </c>
      <c r="AJ13">
        <v>63475.222499999698</v>
      </c>
      <c r="AK13">
        <v>0.50178368198615997</v>
      </c>
      <c r="AL13">
        <v>31332763.646000002</v>
      </c>
      <c r="AM13">
        <v>2313.3778946000002</v>
      </c>
    </row>
    <row r="14" spans="1:39" ht="15" x14ac:dyDescent="0.25">
      <c r="A14" t="s">
        <v>115</v>
      </c>
      <c r="B14">
        <v>679317.85714285704</v>
      </c>
      <c r="C14">
        <v>0.39540288648123101</v>
      </c>
      <c r="D14">
        <v>738712.09523809503</v>
      </c>
      <c r="E14">
        <v>5.9800327809309897E-3</v>
      </c>
      <c r="F14">
        <v>0.748755249719944</v>
      </c>
      <c r="G14">
        <v>81.761904761904802</v>
      </c>
      <c r="H14">
        <v>50.2863925714286</v>
      </c>
      <c r="I14">
        <v>4.0476190476190501</v>
      </c>
      <c r="J14">
        <v>-3.39675142857141</v>
      </c>
      <c r="K14">
        <v>13725.830166047401</v>
      </c>
      <c r="L14">
        <v>1695.3915234761901</v>
      </c>
      <c r="M14">
        <v>2079.5964358259098</v>
      </c>
      <c r="N14">
        <v>0.40042480896259802</v>
      </c>
      <c r="O14">
        <v>0.16197049298329799</v>
      </c>
      <c r="P14">
        <v>1.03757977318073E-2</v>
      </c>
      <c r="Q14">
        <v>11189.9865355119</v>
      </c>
      <c r="R14">
        <v>114.601428571429</v>
      </c>
      <c r="S14">
        <v>65462.036902224303</v>
      </c>
      <c r="T14">
        <v>16.978098004263199</v>
      </c>
      <c r="U14">
        <v>14.793807935993501</v>
      </c>
      <c r="V14">
        <v>14.001428571428599</v>
      </c>
      <c r="W14">
        <v>121.087038713737</v>
      </c>
      <c r="X14">
        <v>0.11108450476179101</v>
      </c>
      <c r="Y14">
        <v>0.17849904916825299</v>
      </c>
      <c r="Z14">
        <v>0.29500572961609001</v>
      </c>
      <c r="AA14">
        <v>185.243936666651</v>
      </c>
      <c r="AB14">
        <v>6.6312371952006304</v>
      </c>
      <c r="AC14">
        <v>1.41486172158548</v>
      </c>
      <c r="AD14">
        <v>2.9091484835900099</v>
      </c>
      <c r="AE14">
        <v>1.30295958669292</v>
      </c>
      <c r="AF14">
        <v>92.523809523809504</v>
      </c>
      <c r="AG14">
        <v>2.87337329282349E-2</v>
      </c>
      <c r="AH14">
        <v>10.723333333333301</v>
      </c>
      <c r="AI14">
        <v>4.3078494407827499</v>
      </c>
      <c r="AJ14">
        <v>23068.4766666666</v>
      </c>
      <c r="AK14">
        <v>0.52579776201505102</v>
      </c>
      <c r="AL14">
        <v>23270656.116190501</v>
      </c>
      <c r="AM14">
        <v>1695.3915234761901</v>
      </c>
    </row>
    <row r="15" spans="1:39" ht="15" x14ac:dyDescent="0.25">
      <c r="A15" t="s">
        <v>117</v>
      </c>
      <c r="B15">
        <v>838535.4</v>
      </c>
      <c r="C15">
        <v>0.53516030828411398</v>
      </c>
      <c r="D15">
        <v>838717.55</v>
      </c>
      <c r="E15">
        <v>3.37727792620704E-3</v>
      </c>
      <c r="F15">
        <v>0.69104793271724496</v>
      </c>
      <c r="G15">
        <v>33.6</v>
      </c>
      <c r="H15">
        <v>39.889907200000003</v>
      </c>
      <c r="I15">
        <v>2.1532024000000001</v>
      </c>
      <c r="J15">
        <v>21.553367649999998</v>
      </c>
      <c r="K15">
        <v>13891.1640405119</v>
      </c>
      <c r="L15">
        <v>1065.00849485</v>
      </c>
      <c r="M15">
        <v>1349.2644349817299</v>
      </c>
      <c r="N15">
        <v>0.47239097672254599</v>
      </c>
      <c r="O15">
        <v>0.15271320776920799</v>
      </c>
      <c r="P15">
        <v>3.42758585274396E-3</v>
      </c>
      <c r="Q15">
        <v>10964.646605170699</v>
      </c>
      <c r="R15">
        <v>74.947500000000005</v>
      </c>
      <c r="S15">
        <v>60318.6852063111</v>
      </c>
      <c r="T15">
        <v>14.886420494346</v>
      </c>
      <c r="U15">
        <v>14.2100603068815</v>
      </c>
      <c r="V15">
        <v>10.347</v>
      </c>
      <c r="W15">
        <v>102.929206035566</v>
      </c>
      <c r="X15">
        <v>0.111534554587281</v>
      </c>
      <c r="Y15">
        <v>0.17689060693615399</v>
      </c>
      <c r="Z15">
        <v>0.29176263988594697</v>
      </c>
      <c r="AA15">
        <v>524.63872607766905</v>
      </c>
      <c r="AB15">
        <v>2.7821493850411501</v>
      </c>
      <c r="AC15">
        <v>0.58263611449021302</v>
      </c>
      <c r="AD15">
        <v>1.3529215758109201</v>
      </c>
      <c r="AE15">
        <v>1.1874550271775199</v>
      </c>
      <c r="AF15">
        <v>33.25</v>
      </c>
      <c r="AG15">
        <v>3.3493035936925201E-2</v>
      </c>
      <c r="AH15">
        <v>19.828947368421101</v>
      </c>
      <c r="AI15">
        <v>4.0377080212575596</v>
      </c>
      <c r="AJ15">
        <v>7120.4534999999496</v>
      </c>
      <c r="AK15">
        <v>0.49945245853276399</v>
      </c>
      <c r="AL15">
        <v>14794207.706499999</v>
      </c>
      <c r="AM15">
        <v>1065.00849485</v>
      </c>
    </row>
    <row r="16" spans="1:39" ht="15" x14ac:dyDescent="0.25">
      <c r="A16" t="s">
        <v>119</v>
      </c>
      <c r="B16">
        <v>592624.9</v>
      </c>
      <c r="C16">
        <v>0.36402407259993402</v>
      </c>
      <c r="D16">
        <v>1049801.1499999999</v>
      </c>
      <c r="E16">
        <v>1.78078350315152E-3</v>
      </c>
      <c r="F16">
        <v>0.80888620188378402</v>
      </c>
      <c r="G16">
        <v>163.35</v>
      </c>
      <c r="H16">
        <v>244.28698349999999</v>
      </c>
      <c r="I16">
        <v>30.346179750000001</v>
      </c>
      <c r="J16">
        <v>-76.552848699999998</v>
      </c>
      <c r="K16">
        <v>14341.3292483977</v>
      </c>
      <c r="L16">
        <v>5550.6314339999999</v>
      </c>
      <c r="M16">
        <v>7053.4109121165502</v>
      </c>
      <c r="N16">
        <v>0.39748281252932499</v>
      </c>
      <c r="O16">
        <v>0.16475190920593899</v>
      </c>
      <c r="P16">
        <v>3.8860234977727399E-2</v>
      </c>
      <c r="Q16">
        <v>11285.806813658801</v>
      </c>
      <c r="R16">
        <v>352.10050000000001</v>
      </c>
      <c r="S16">
        <v>74919.193147979095</v>
      </c>
      <c r="T16">
        <v>15.457518520990501</v>
      </c>
      <c r="U16">
        <v>15.764338403382</v>
      </c>
      <c r="V16">
        <v>36.6815</v>
      </c>
      <c r="W16">
        <v>151.31964161770901</v>
      </c>
      <c r="X16">
        <v>0.114027329655632</v>
      </c>
      <c r="Y16">
        <v>0.15835764432662799</v>
      </c>
      <c r="Z16">
        <v>0.27917820961233702</v>
      </c>
      <c r="AA16">
        <v>148.78737848476601</v>
      </c>
      <c r="AB16">
        <v>7.6602435528420596</v>
      </c>
      <c r="AC16">
        <v>1.2458462629253999</v>
      </c>
      <c r="AD16">
        <v>3.90826597578608</v>
      </c>
      <c r="AE16">
        <v>0.89394567597729602</v>
      </c>
      <c r="AF16">
        <v>27.9</v>
      </c>
      <c r="AG16">
        <v>0.114779088012154</v>
      </c>
      <c r="AH16">
        <v>87.154499999999999</v>
      </c>
      <c r="AI16">
        <v>4.3618893029491099</v>
      </c>
      <c r="AJ16">
        <v>220783.8725</v>
      </c>
      <c r="AK16">
        <v>0.437529901075075</v>
      </c>
      <c r="AL16">
        <v>79603432.931500003</v>
      </c>
      <c r="AM16">
        <v>5550.6314339999999</v>
      </c>
    </row>
    <row r="17" spans="1:39" ht="15" x14ac:dyDescent="0.25">
      <c r="A17" t="s">
        <v>120</v>
      </c>
      <c r="B17">
        <v>702507.95238095196</v>
      </c>
      <c r="C17">
        <v>0.39308593054444901</v>
      </c>
      <c r="D17">
        <v>913864.57142857101</v>
      </c>
      <c r="E17">
        <v>3.2913309240560698E-3</v>
      </c>
      <c r="F17">
        <v>0.77898728967541198</v>
      </c>
      <c r="G17">
        <v>56.428571428571402</v>
      </c>
      <c r="H17">
        <v>27.873794142857101</v>
      </c>
      <c r="I17">
        <v>1.53095238095238</v>
      </c>
      <c r="J17">
        <v>-5.7590646666666698</v>
      </c>
      <c r="K17">
        <v>15303.3985937211</v>
      </c>
      <c r="L17">
        <v>3347.2109237142899</v>
      </c>
      <c r="M17">
        <v>3948.2732088166399</v>
      </c>
      <c r="N17">
        <v>8.1079911531321894E-2</v>
      </c>
      <c r="O17">
        <v>0.12008396914518001</v>
      </c>
      <c r="P17">
        <v>3.4428695827159503E-2</v>
      </c>
      <c r="Q17">
        <v>12973.697673320299</v>
      </c>
      <c r="R17">
        <v>213.50619047619</v>
      </c>
      <c r="S17">
        <v>83250.803516347194</v>
      </c>
      <c r="T17">
        <v>16.2326061695546</v>
      </c>
      <c r="U17">
        <v>15.6773483534547</v>
      </c>
      <c r="V17">
        <v>24.7195238095238</v>
      </c>
      <c r="W17">
        <v>135.40758104833299</v>
      </c>
      <c r="X17">
        <v>0.114520636603497</v>
      </c>
      <c r="Y17">
        <v>0.14256076213176799</v>
      </c>
      <c r="Z17">
        <v>0.26241653645736901</v>
      </c>
      <c r="AA17">
        <v>173.92858709383199</v>
      </c>
      <c r="AB17">
        <v>7.56643309101025</v>
      </c>
      <c r="AC17">
        <v>1.2938250637653199</v>
      </c>
      <c r="AD17">
        <v>3.1787552259835801</v>
      </c>
      <c r="AE17">
        <v>0.90592508331815702</v>
      </c>
      <c r="AF17">
        <v>14.2380952380952</v>
      </c>
      <c r="AG17">
        <v>0.111383435170095</v>
      </c>
      <c r="AH17">
        <v>139.053529411765</v>
      </c>
      <c r="AI17">
        <v>5.6867917664892103</v>
      </c>
      <c r="AJ17">
        <v>182102.43111111099</v>
      </c>
      <c r="AK17">
        <v>0.312938578549178</v>
      </c>
      <c r="AL17">
        <v>51223702.942857102</v>
      </c>
      <c r="AM17">
        <v>3347.2109237142899</v>
      </c>
    </row>
    <row r="18" spans="1:39" ht="15" x14ac:dyDescent="0.25">
      <c r="A18" t="s">
        <v>122</v>
      </c>
      <c r="B18">
        <v>954170.05</v>
      </c>
      <c r="C18">
        <v>0.51483868085647799</v>
      </c>
      <c r="D18">
        <v>1048327.55</v>
      </c>
      <c r="E18">
        <v>7.08236751042296E-3</v>
      </c>
      <c r="F18">
        <v>0.77564978647400795</v>
      </c>
      <c r="G18">
        <v>76.95</v>
      </c>
      <c r="H18">
        <v>74.936107449999994</v>
      </c>
      <c r="I18">
        <v>16.497592999999998</v>
      </c>
      <c r="J18">
        <v>-3.40411349999999</v>
      </c>
      <c r="K18">
        <v>14360.0054446473</v>
      </c>
      <c r="L18">
        <v>2361.4157884000001</v>
      </c>
      <c r="M18">
        <v>2942.4149204372602</v>
      </c>
      <c r="N18">
        <v>0.411061441389658</v>
      </c>
      <c r="O18">
        <v>0.150741766400735</v>
      </c>
      <c r="P18">
        <v>2.8334426164455799E-2</v>
      </c>
      <c r="Q18">
        <v>11524.52814964</v>
      </c>
      <c r="R18">
        <v>155.15649999999999</v>
      </c>
      <c r="S18">
        <v>70886.346743449394</v>
      </c>
      <c r="T18">
        <v>15.7776180823878</v>
      </c>
      <c r="U18">
        <v>15.219573710415</v>
      </c>
      <c r="V18">
        <v>17.831499999999998</v>
      </c>
      <c r="W18">
        <v>132.42945284468499</v>
      </c>
      <c r="X18">
        <v>0.113696494304388</v>
      </c>
      <c r="Y18">
        <v>0.15888117502493501</v>
      </c>
      <c r="Z18">
        <v>0.278773921493703</v>
      </c>
      <c r="AA18">
        <v>187.459278528808</v>
      </c>
      <c r="AB18">
        <v>7.9893670229672598</v>
      </c>
      <c r="AC18">
        <v>1.2302613293942</v>
      </c>
      <c r="AD18">
        <v>3.6629422437923802</v>
      </c>
      <c r="AE18">
        <v>1.1074831728708801</v>
      </c>
      <c r="AF18">
        <v>48.55</v>
      </c>
      <c r="AG18">
        <v>5.5772509701909202E-2</v>
      </c>
      <c r="AH18">
        <v>31.192</v>
      </c>
      <c r="AI18">
        <v>4.1271928276556897</v>
      </c>
      <c r="AJ18">
        <v>66935.217499999999</v>
      </c>
      <c r="AK18">
        <v>0.438747148864639</v>
      </c>
      <c r="AL18">
        <v>33909943.578500003</v>
      </c>
      <c r="AM18">
        <v>2361.4157884000001</v>
      </c>
    </row>
    <row r="19" spans="1:39" ht="15" x14ac:dyDescent="0.25">
      <c r="A19" t="s">
        <v>124</v>
      </c>
      <c r="B19">
        <v>-261796.95</v>
      </c>
      <c r="C19">
        <v>0.36378611493832202</v>
      </c>
      <c r="D19">
        <v>548149.19999999995</v>
      </c>
      <c r="E19">
        <v>1.8683755701157799E-3</v>
      </c>
      <c r="F19">
        <v>0.805414696764711</v>
      </c>
      <c r="G19">
        <v>117.75</v>
      </c>
      <c r="H19">
        <v>62.600452050000001</v>
      </c>
      <c r="I19">
        <v>2.6815000000000002</v>
      </c>
      <c r="J19">
        <v>-31.766662149999998</v>
      </c>
      <c r="K19">
        <v>14540.124513822</v>
      </c>
      <c r="L19">
        <v>4448.5570371499998</v>
      </c>
      <c r="M19">
        <v>5283.5767292951004</v>
      </c>
      <c r="N19">
        <v>0.140339381531223</v>
      </c>
      <c r="O19">
        <v>0.12460128999607301</v>
      </c>
      <c r="P19">
        <v>2.9275943437928002E-2</v>
      </c>
      <c r="Q19">
        <v>12242.194358295899</v>
      </c>
      <c r="R19">
        <v>274.1105</v>
      </c>
      <c r="S19">
        <v>80022.149974189204</v>
      </c>
      <c r="T19">
        <v>16.326080175695601</v>
      </c>
      <c r="U19">
        <v>16.229064691611601</v>
      </c>
      <c r="V19">
        <v>25.752500000000001</v>
      </c>
      <c r="W19">
        <v>172.742725449956</v>
      </c>
      <c r="X19">
        <v>0.115744202200061</v>
      </c>
      <c r="Y19">
        <v>0.15653825048063399</v>
      </c>
      <c r="Z19">
        <v>0.27857233566551098</v>
      </c>
      <c r="AA19">
        <v>165.35922634168901</v>
      </c>
      <c r="AB19">
        <v>7.3544612651038799</v>
      </c>
      <c r="AC19">
        <v>1.1699701200343999</v>
      </c>
      <c r="AD19">
        <v>3.5714257807415501</v>
      </c>
      <c r="AE19">
        <v>0.97033868998172801</v>
      </c>
      <c r="AF19">
        <v>24.75</v>
      </c>
      <c r="AG19">
        <v>9.4216968149168301E-2</v>
      </c>
      <c r="AH19">
        <v>111.23099999999999</v>
      </c>
      <c r="AI19">
        <v>4.7759893737011403</v>
      </c>
      <c r="AJ19">
        <v>294387.33350000001</v>
      </c>
      <c r="AK19">
        <v>0.37567955867216002</v>
      </c>
      <c r="AL19">
        <v>64682573.226999998</v>
      </c>
      <c r="AM19">
        <v>4448.5570371499998</v>
      </c>
    </row>
    <row r="20" spans="1:39" ht="15" x14ac:dyDescent="0.25">
      <c r="A20" t="s">
        <v>125</v>
      </c>
      <c r="B20">
        <v>989039.35</v>
      </c>
      <c r="C20">
        <v>0.57187703275892898</v>
      </c>
      <c r="D20">
        <v>1173512.3999999999</v>
      </c>
      <c r="E20">
        <v>3.7004165805964201E-3</v>
      </c>
      <c r="F20">
        <v>0.72449006301945296</v>
      </c>
      <c r="G20">
        <v>47.5</v>
      </c>
      <c r="H20">
        <v>86.25244635</v>
      </c>
      <c r="I20">
        <v>26.904850549999999</v>
      </c>
      <c r="J20">
        <v>27.528784349999999</v>
      </c>
      <c r="K20">
        <v>14831.640852754799</v>
      </c>
      <c r="L20">
        <v>1648.2688499000001</v>
      </c>
      <c r="M20">
        <v>2141.0008473155599</v>
      </c>
      <c r="N20">
        <v>0.57380137506534801</v>
      </c>
      <c r="O20">
        <v>0.17482821480699801</v>
      </c>
      <c r="P20">
        <v>2.9072148243842098E-2</v>
      </c>
      <c r="Q20">
        <v>11418.2727396636</v>
      </c>
      <c r="R20">
        <v>115.599</v>
      </c>
      <c r="S20">
        <v>67488.804392771606</v>
      </c>
      <c r="T20">
        <v>14.634642168184801</v>
      </c>
      <c r="U20">
        <v>14.2585043979619</v>
      </c>
      <c r="V20">
        <v>14.733000000000001</v>
      </c>
      <c r="W20">
        <v>111.875982481504</v>
      </c>
      <c r="X20">
        <v>0.116611670579141</v>
      </c>
      <c r="Y20">
        <v>0.137748578060851</v>
      </c>
      <c r="Z20">
        <v>0.26984341239819398</v>
      </c>
      <c r="AA20">
        <v>186.83305215571099</v>
      </c>
      <c r="AB20">
        <v>7.1169054226466502</v>
      </c>
      <c r="AC20">
        <v>1.33337210680527</v>
      </c>
      <c r="AD20">
        <v>3.43567761245211</v>
      </c>
      <c r="AE20">
        <v>0.95536553031576499</v>
      </c>
      <c r="AF20">
        <v>11.9</v>
      </c>
      <c r="AG20">
        <v>8.4730713042847697E-2</v>
      </c>
      <c r="AH20">
        <v>81.599999999999994</v>
      </c>
      <c r="AI20">
        <v>3.8923723778068702</v>
      </c>
      <c r="AJ20">
        <v>14244.063333333401</v>
      </c>
      <c r="AK20">
        <v>0.49196363407737098</v>
      </c>
      <c r="AL20">
        <v>24446531.6105</v>
      </c>
      <c r="AM20">
        <v>1648.2688499000001</v>
      </c>
    </row>
    <row r="21" spans="1:39" ht="15" x14ac:dyDescent="0.25">
      <c r="A21" t="s">
        <v>126</v>
      </c>
      <c r="B21">
        <v>98077.2</v>
      </c>
      <c r="C21">
        <v>0.35882230943284199</v>
      </c>
      <c r="D21">
        <v>277645.3</v>
      </c>
      <c r="E21">
        <v>3.6514760969180199E-3</v>
      </c>
      <c r="F21">
        <v>0.80961822962192198</v>
      </c>
      <c r="G21">
        <v>156.4</v>
      </c>
      <c r="H21">
        <v>115.1035487</v>
      </c>
      <c r="I21">
        <v>9.0006309499999997</v>
      </c>
      <c r="J21">
        <v>-60.374874599999998</v>
      </c>
      <c r="K21">
        <v>13802.178410013399</v>
      </c>
      <c r="L21">
        <v>5127.1198541499998</v>
      </c>
      <c r="M21">
        <v>6302.1458718621698</v>
      </c>
      <c r="N21">
        <v>0.27168704393022902</v>
      </c>
      <c r="O21">
        <v>0.15212342437610199</v>
      </c>
      <c r="P21">
        <v>1.9131584269598101E-2</v>
      </c>
      <c r="Q21">
        <v>11228.782131567899</v>
      </c>
      <c r="R21">
        <v>316.91000000000003</v>
      </c>
      <c r="S21">
        <v>76173.318358524499</v>
      </c>
      <c r="T21">
        <v>15.6979899656054</v>
      </c>
      <c r="U21">
        <v>16.1784729233852</v>
      </c>
      <c r="V21">
        <v>34.076999999999998</v>
      </c>
      <c r="W21">
        <v>150.456902137806</v>
      </c>
      <c r="X21">
        <v>0.11725564955190999</v>
      </c>
      <c r="Y21">
        <v>0.16003169141590601</v>
      </c>
      <c r="Z21">
        <v>0.28280584765926298</v>
      </c>
      <c r="AA21">
        <v>138.03498262814301</v>
      </c>
      <c r="AB21">
        <v>8.7060252664217401</v>
      </c>
      <c r="AC21">
        <v>1.3026024085166801</v>
      </c>
      <c r="AD21">
        <v>4.3087970098141701</v>
      </c>
      <c r="AE21">
        <v>0.90159639077342102</v>
      </c>
      <c r="AF21">
        <v>30.75</v>
      </c>
      <c r="AG21">
        <v>9.3464432871218597E-2</v>
      </c>
      <c r="AH21">
        <v>86.456000000000003</v>
      </c>
      <c r="AI21">
        <v>4.49793826677322</v>
      </c>
      <c r="AJ21">
        <v>373567.26299999998</v>
      </c>
      <c r="AK21">
        <v>0.41891106182816101</v>
      </c>
      <c r="AL21">
        <v>70765422.956499994</v>
      </c>
      <c r="AM21">
        <v>5127.1198541499998</v>
      </c>
    </row>
    <row r="22" spans="1:39" ht="15" x14ac:dyDescent="0.25">
      <c r="A22" t="s">
        <v>128</v>
      </c>
      <c r="B22">
        <v>576533.75</v>
      </c>
      <c r="C22">
        <v>0.37486935960884699</v>
      </c>
      <c r="D22">
        <v>442409.3</v>
      </c>
      <c r="E22">
        <v>6.3962924748627104E-3</v>
      </c>
      <c r="F22">
        <v>0.76082045435155998</v>
      </c>
      <c r="G22">
        <v>79.2</v>
      </c>
      <c r="H22">
        <v>53.83980605</v>
      </c>
      <c r="I22">
        <v>1.3069999999999999</v>
      </c>
      <c r="J22">
        <v>0.89913095000002796</v>
      </c>
      <c r="K22">
        <v>13519.478300418799</v>
      </c>
      <c r="L22">
        <v>1988.2616613</v>
      </c>
      <c r="M22">
        <v>2459.6647574285898</v>
      </c>
      <c r="N22">
        <v>0.41555316851997298</v>
      </c>
      <c r="O22">
        <v>0.16245166875511399</v>
      </c>
      <c r="P22">
        <v>1.68980592966987E-2</v>
      </c>
      <c r="Q22">
        <v>10928.424414065899</v>
      </c>
      <c r="R22">
        <v>131.22999999999999</v>
      </c>
      <c r="S22">
        <v>65840.418981940107</v>
      </c>
      <c r="T22">
        <v>16.0138687800046</v>
      </c>
      <c r="U22">
        <v>15.1509689956565</v>
      </c>
      <c r="V22">
        <v>30.581499999999998</v>
      </c>
      <c r="W22">
        <v>65.015177846083404</v>
      </c>
      <c r="X22">
        <v>0.110708753040482</v>
      </c>
      <c r="Y22">
        <v>0.17363808653993601</v>
      </c>
      <c r="Z22">
        <v>0.28981628670234899</v>
      </c>
      <c r="AA22">
        <v>175.00568802020399</v>
      </c>
      <c r="AB22">
        <v>7.8958844136245503</v>
      </c>
      <c r="AC22">
        <v>1.41016885271202</v>
      </c>
      <c r="AD22">
        <v>3.1839527631423499</v>
      </c>
      <c r="AE22">
        <v>1.2709457336613901</v>
      </c>
      <c r="AF22">
        <v>70.900000000000006</v>
      </c>
      <c r="AG22">
        <v>1.7891966370727201E-2</v>
      </c>
      <c r="AH22">
        <v>19.536842105263201</v>
      </c>
      <c r="AI22">
        <v>3.9186283949810901</v>
      </c>
      <c r="AJ22">
        <v>56306.955499999698</v>
      </c>
      <c r="AK22">
        <v>0.52719489053746305</v>
      </c>
      <c r="AL22">
        <v>26880260.385499999</v>
      </c>
      <c r="AM22">
        <v>1988.2616613</v>
      </c>
    </row>
    <row r="23" spans="1:39" ht="15" x14ac:dyDescent="0.25">
      <c r="A23" t="s">
        <v>130</v>
      </c>
      <c r="B23">
        <v>335694.45</v>
      </c>
      <c r="C23">
        <v>0.405784799333891</v>
      </c>
      <c r="D23">
        <v>334682.7</v>
      </c>
      <c r="E23">
        <v>3.6706329964885901E-3</v>
      </c>
      <c r="F23">
        <v>0.73800970707346403</v>
      </c>
      <c r="G23">
        <v>44.35</v>
      </c>
      <c r="H23">
        <v>73.679846699999999</v>
      </c>
      <c r="I23">
        <v>2.6197024</v>
      </c>
      <c r="J23">
        <v>16.949976850000098</v>
      </c>
      <c r="K23">
        <v>14246.100817656499</v>
      </c>
      <c r="L23">
        <v>1454.3522110500001</v>
      </c>
      <c r="M23">
        <v>1884.9185681400299</v>
      </c>
      <c r="N23">
        <v>0.479869466142687</v>
      </c>
      <c r="O23">
        <v>0.14853958034280701</v>
      </c>
      <c r="P23">
        <v>1.0416957003188501E-2</v>
      </c>
      <c r="Q23">
        <v>10991.906267571399</v>
      </c>
      <c r="R23">
        <v>104.651</v>
      </c>
      <c r="S23">
        <v>62455.441782687201</v>
      </c>
      <c r="T23">
        <v>15.4231684360398</v>
      </c>
      <c r="U23">
        <v>13.8971649678455</v>
      </c>
      <c r="V23">
        <v>13.273</v>
      </c>
      <c r="W23">
        <v>109.57223017027</v>
      </c>
      <c r="X23">
        <v>0.111731684327067</v>
      </c>
      <c r="Y23">
        <v>0.168997919081846</v>
      </c>
      <c r="Z23">
        <v>0.29873052902450498</v>
      </c>
      <c r="AA23">
        <v>435.41419691095001</v>
      </c>
      <c r="AB23">
        <v>3.3830519264563401</v>
      </c>
      <c r="AC23">
        <v>0.56657478393849103</v>
      </c>
      <c r="AD23">
        <v>1.4805948229249399</v>
      </c>
      <c r="AE23">
        <v>1.0429708200655201</v>
      </c>
      <c r="AF23">
        <v>16.2</v>
      </c>
      <c r="AG23">
        <v>3.3641535604156003E-2</v>
      </c>
      <c r="AH23">
        <v>51.7927777777778</v>
      </c>
      <c r="AI23">
        <v>3.9362328715758399</v>
      </c>
      <c r="AJ23">
        <v>25777.936842105399</v>
      </c>
      <c r="AK23">
        <v>0.49398892746221401</v>
      </c>
      <c r="AL23">
        <v>20718848.223000001</v>
      </c>
      <c r="AM23">
        <v>1454.3522110500001</v>
      </c>
    </row>
    <row r="24" spans="1:39" ht="15" x14ac:dyDescent="0.25">
      <c r="A24" t="s">
        <v>132</v>
      </c>
      <c r="B24">
        <v>1125850.95</v>
      </c>
      <c r="C24">
        <v>0.40847557799888201</v>
      </c>
      <c r="D24">
        <v>1125414.05</v>
      </c>
      <c r="E24">
        <v>7.7220449180461304E-3</v>
      </c>
      <c r="F24">
        <v>0.72974019511280297</v>
      </c>
      <c r="G24">
        <v>64.105263157894697</v>
      </c>
      <c r="H24">
        <v>60.649107100000002</v>
      </c>
      <c r="I24">
        <v>4.9111010000000004</v>
      </c>
      <c r="J24">
        <v>-39.944893999999998</v>
      </c>
      <c r="K24">
        <v>14492.892802799801</v>
      </c>
      <c r="L24">
        <v>1688.2485896999999</v>
      </c>
      <c r="M24">
        <v>2246.6584802646698</v>
      </c>
      <c r="N24">
        <v>0.66694709127527496</v>
      </c>
      <c r="O24">
        <v>0.168583504873873</v>
      </c>
      <c r="P24">
        <v>4.0979589393463599E-3</v>
      </c>
      <c r="Q24">
        <v>10890.665425978599</v>
      </c>
      <c r="R24">
        <v>114.9365</v>
      </c>
      <c r="S24">
        <v>63442.506623222398</v>
      </c>
      <c r="T24">
        <v>15.104427227208101</v>
      </c>
      <c r="U24">
        <v>14.6885331439534</v>
      </c>
      <c r="V24">
        <v>15.2745</v>
      </c>
      <c r="W24">
        <v>110.527257173721</v>
      </c>
      <c r="X24">
        <v>0.10627763276727201</v>
      </c>
      <c r="Y24">
        <v>0.20078399700376601</v>
      </c>
      <c r="Z24">
        <v>0.31027100383802297</v>
      </c>
      <c r="AA24">
        <v>196.01526814176401</v>
      </c>
      <c r="AB24">
        <v>8.1465801056138503</v>
      </c>
      <c r="AC24">
        <v>1.50588465728381</v>
      </c>
      <c r="AD24">
        <v>3.3789079557902499</v>
      </c>
      <c r="AE24">
        <v>1.32566997664463</v>
      </c>
      <c r="AF24">
        <v>73.650000000000006</v>
      </c>
      <c r="AG24">
        <v>2.1913494941280701E-2</v>
      </c>
      <c r="AH24">
        <v>15.2457894736842</v>
      </c>
      <c r="AI24">
        <v>3.55643785030083</v>
      </c>
      <c r="AJ24">
        <v>-11418.796</v>
      </c>
      <c r="AK24">
        <v>0.56050065743730004</v>
      </c>
      <c r="AL24">
        <v>24467605.835000001</v>
      </c>
      <c r="AM24">
        <v>1688.2485896999999</v>
      </c>
    </row>
    <row r="25" spans="1:39" ht="15" x14ac:dyDescent="0.25">
      <c r="A25" t="s">
        <v>134</v>
      </c>
      <c r="B25">
        <v>901398.95</v>
      </c>
      <c r="C25">
        <v>0.40616742271731998</v>
      </c>
      <c r="D25">
        <v>777954.1</v>
      </c>
      <c r="E25">
        <v>5.1779464561136799E-3</v>
      </c>
      <c r="F25">
        <v>0.72288123316877295</v>
      </c>
      <c r="G25">
        <v>46.15</v>
      </c>
      <c r="H25">
        <v>350.20055055</v>
      </c>
      <c r="I25">
        <v>161.12360734999999</v>
      </c>
      <c r="J25">
        <v>-86.8421223</v>
      </c>
      <c r="K25">
        <v>18374.427010094201</v>
      </c>
      <c r="L25">
        <v>2287.3610084500001</v>
      </c>
      <c r="M25">
        <v>3350.52429209401</v>
      </c>
      <c r="N25">
        <v>0.917112874115803</v>
      </c>
      <c r="O25">
        <v>0.18129303796736701</v>
      </c>
      <c r="P25">
        <v>4.3118918083173197E-2</v>
      </c>
      <c r="Q25">
        <v>12543.991397009901</v>
      </c>
      <c r="R25">
        <v>167.57149999999999</v>
      </c>
      <c r="S25">
        <v>65964.425445257701</v>
      </c>
      <c r="T25">
        <v>13.015638100751</v>
      </c>
      <c r="U25">
        <v>13.650059875635201</v>
      </c>
      <c r="V25">
        <v>26.266500000000001</v>
      </c>
      <c r="W25">
        <v>87.082824451297299</v>
      </c>
      <c r="X25">
        <v>0.11090555738133399</v>
      </c>
      <c r="Y25">
        <v>0.16407426934546701</v>
      </c>
      <c r="Z25">
        <v>0.280081802636864</v>
      </c>
      <c r="AA25">
        <v>213.93494432765499</v>
      </c>
      <c r="AB25">
        <v>10.669082821587899</v>
      </c>
      <c r="AC25">
        <v>1.50933596330371</v>
      </c>
      <c r="AD25">
        <v>3.81030060195594</v>
      </c>
      <c r="AE25">
        <v>0.93038753491680204</v>
      </c>
      <c r="AF25">
        <v>9</v>
      </c>
      <c r="AG25">
        <v>7.1282196023944797E-2</v>
      </c>
      <c r="AH25">
        <v>101.2805</v>
      </c>
      <c r="AI25">
        <v>3.8030249067422202</v>
      </c>
      <c r="AJ25">
        <v>54797.371552631499</v>
      </c>
      <c r="AK25">
        <v>0.68376322213919605</v>
      </c>
      <c r="AL25">
        <v>42028947.895499997</v>
      </c>
      <c r="AM25">
        <v>2287.3610084500001</v>
      </c>
    </row>
    <row r="26" spans="1:39" ht="15" x14ac:dyDescent="0.25">
      <c r="A26" t="s">
        <v>136</v>
      </c>
      <c r="B26">
        <v>524156.45</v>
      </c>
      <c r="C26">
        <v>0.33084655142187103</v>
      </c>
      <c r="D26">
        <v>-823386.25</v>
      </c>
      <c r="E26">
        <v>1.66029830910414E-3</v>
      </c>
      <c r="F26">
        <v>0.76890756897093604</v>
      </c>
      <c r="G26">
        <v>128.5</v>
      </c>
      <c r="H26">
        <v>1500.3691187500001</v>
      </c>
      <c r="I26">
        <v>786.73430429999996</v>
      </c>
      <c r="J26">
        <v>-444.77674304999999</v>
      </c>
      <c r="K26">
        <v>18772.437864480798</v>
      </c>
      <c r="L26">
        <v>6388.2736421999998</v>
      </c>
      <c r="M26">
        <v>9400.0861661372692</v>
      </c>
      <c r="N26">
        <v>0.94942270537447904</v>
      </c>
      <c r="O26">
        <v>0.19697942943262001</v>
      </c>
      <c r="P26">
        <v>6.7056341696170002E-2</v>
      </c>
      <c r="Q26">
        <v>12757.699013601699</v>
      </c>
      <c r="R26">
        <v>482.46199999999999</v>
      </c>
      <c r="S26">
        <v>67262.162983820497</v>
      </c>
      <c r="T26">
        <v>12.881429003735001</v>
      </c>
      <c r="U26">
        <v>13.240988186012601</v>
      </c>
      <c r="V26">
        <v>73.102500000000006</v>
      </c>
      <c r="W26">
        <v>87.387895656099303</v>
      </c>
      <c r="X26">
        <v>0.11248988663914899</v>
      </c>
      <c r="Y26">
        <v>0.14961322232221499</v>
      </c>
      <c r="Z26">
        <v>0.27122418089186301</v>
      </c>
      <c r="AA26">
        <v>200.14024470618801</v>
      </c>
      <c r="AB26">
        <v>9.9882889160472494</v>
      </c>
      <c r="AC26">
        <v>1.51562774771574</v>
      </c>
      <c r="AD26">
        <v>4.0450068039932603</v>
      </c>
      <c r="AE26">
        <v>0.86572975858650203</v>
      </c>
      <c r="AF26">
        <v>21.4</v>
      </c>
      <c r="AG26">
        <v>0.15212571618839499</v>
      </c>
      <c r="AH26">
        <v>117.08450000000001</v>
      </c>
      <c r="AI26">
        <v>3.7857091198853201</v>
      </c>
      <c r="AJ26">
        <v>295106.70150000002</v>
      </c>
      <c r="AK26">
        <v>0.63835573419593294</v>
      </c>
      <c r="AL26">
        <v>119923470.0095</v>
      </c>
      <c r="AM26">
        <v>6388.2736421999998</v>
      </c>
    </row>
    <row r="27" spans="1:39" ht="15" x14ac:dyDescent="0.25">
      <c r="A27" t="s">
        <v>137</v>
      </c>
      <c r="B27">
        <v>1202917.1904761901</v>
      </c>
      <c r="C27">
        <v>0.43542486909052902</v>
      </c>
      <c r="D27">
        <v>947493.09523809503</v>
      </c>
      <c r="E27">
        <v>6.4528620972949197E-3</v>
      </c>
      <c r="F27">
        <v>0.74623938162314996</v>
      </c>
      <c r="G27">
        <v>100.380952380952</v>
      </c>
      <c r="H27">
        <v>68.6150431904762</v>
      </c>
      <c r="I27">
        <v>11.884273142857101</v>
      </c>
      <c r="J27">
        <v>45.128107523809497</v>
      </c>
      <c r="K27">
        <v>13136.365504486799</v>
      </c>
      <c r="L27">
        <v>2143.0564587619001</v>
      </c>
      <c r="M27">
        <v>2646.8094453151998</v>
      </c>
      <c r="N27">
        <v>0.43466397066013002</v>
      </c>
      <c r="O27">
        <v>0.15787401069273599</v>
      </c>
      <c r="P27">
        <v>8.2125012550115992E-3</v>
      </c>
      <c r="Q27">
        <v>10636.1918077919</v>
      </c>
      <c r="R27">
        <v>137.711428571429</v>
      </c>
      <c r="S27">
        <v>65653.826725312407</v>
      </c>
      <c r="T27">
        <v>15.232681175958</v>
      </c>
      <c r="U27">
        <v>15.5619361515107</v>
      </c>
      <c r="V27">
        <v>30.0042857142857</v>
      </c>
      <c r="W27">
        <v>71.425011718960803</v>
      </c>
      <c r="X27">
        <v>0.109457823855586</v>
      </c>
      <c r="Y27">
        <v>0.176059918668028</v>
      </c>
      <c r="Z27">
        <v>0.29195211370130503</v>
      </c>
      <c r="AA27">
        <v>167.41709451815601</v>
      </c>
      <c r="AB27">
        <v>7.4168707128703204</v>
      </c>
      <c r="AC27">
        <v>1.45169818845917</v>
      </c>
      <c r="AD27">
        <v>3.2364882745568</v>
      </c>
      <c r="AE27">
        <v>1.36750263301688</v>
      </c>
      <c r="AF27">
        <v>92.095238095238102</v>
      </c>
      <c r="AG27">
        <v>2.13595127093541E-2</v>
      </c>
      <c r="AH27">
        <v>15.199047619047599</v>
      </c>
      <c r="AI27">
        <v>4.00804870625561</v>
      </c>
      <c r="AJ27">
        <v>56705.690952380901</v>
      </c>
      <c r="AK27">
        <v>0.499454407900838</v>
      </c>
      <c r="AL27">
        <v>28151972.939047601</v>
      </c>
      <c r="AM27">
        <v>2143.0564587619001</v>
      </c>
    </row>
    <row r="28" spans="1:39" ht="15" x14ac:dyDescent="0.25">
      <c r="A28" t="s">
        <v>139</v>
      </c>
      <c r="B28">
        <v>823872.85714285704</v>
      </c>
      <c r="C28">
        <v>0.399101578651822</v>
      </c>
      <c r="D28">
        <v>1116232.23809524</v>
      </c>
      <c r="E28">
        <v>3.4990646257526798E-3</v>
      </c>
      <c r="F28">
        <v>0.80895733000055903</v>
      </c>
      <c r="G28">
        <v>157.666666666667</v>
      </c>
      <c r="H28">
        <v>107.523580904762</v>
      </c>
      <c r="I28">
        <v>11.7298923809524</v>
      </c>
      <c r="J28">
        <v>4.0777856666667098</v>
      </c>
      <c r="K28">
        <v>14413.241837211401</v>
      </c>
      <c r="L28">
        <v>7110.2056496666701</v>
      </c>
      <c r="M28">
        <v>8693.1652021053997</v>
      </c>
      <c r="N28">
        <v>0.19939182946133199</v>
      </c>
      <c r="O28">
        <v>0.137508257437054</v>
      </c>
      <c r="P28">
        <v>5.5086076075970498E-2</v>
      </c>
      <c r="Q28">
        <v>11788.6996460314</v>
      </c>
      <c r="R28">
        <v>427.14809523809498</v>
      </c>
      <c r="S28">
        <v>81196.041828918504</v>
      </c>
      <c r="T28">
        <v>15.6332531039196</v>
      </c>
      <c r="U28">
        <v>16.645762275267501</v>
      </c>
      <c r="V28">
        <v>42.770952380952401</v>
      </c>
      <c r="W28">
        <v>166.23912384128101</v>
      </c>
      <c r="X28">
        <v>0.11701372171637001</v>
      </c>
      <c r="Y28">
        <v>0.150436223473736</v>
      </c>
      <c r="Z28">
        <v>0.272681936250111</v>
      </c>
      <c r="AA28">
        <v>154.211626917399</v>
      </c>
      <c r="AB28">
        <v>7.1268685109235603</v>
      </c>
      <c r="AC28">
        <v>1.26971168640464</v>
      </c>
      <c r="AD28">
        <v>3.7742439217851298</v>
      </c>
      <c r="AE28">
        <v>0.90337173618488298</v>
      </c>
      <c r="AF28">
        <v>29.095238095238098</v>
      </c>
      <c r="AG28">
        <v>7.99401924888309E-2</v>
      </c>
      <c r="AH28">
        <v>131.91285714285701</v>
      </c>
      <c r="AI28">
        <v>4.5680275356853901</v>
      </c>
      <c r="AJ28">
        <v>303867.59380952298</v>
      </c>
      <c r="AK28">
        <v>0.38698584504766598</v>
      </c>
      <c r="AL28">
        <v>102481113.540952</v>
      </c>
      <c r="AM28">
        <v>7110.2056496666701</v>
      </c>
    </row>
    <row r="29" spans="1:39" ht="15" x14ac:dyDescent="0.25">
      <c r="A29" t="s">
        <v>141</v>
      </c>
      <c r="B29">
        <v>1284951.25</v>
      </c>
      <c r="C29">
        <v>0.31241464935510599</v>
      </c>
      <c r="D29">
        <v>1197764.5</v>
      </c>
      <c r="E29">
        <v>2.1055558621412801E-3</v>
      </c>
      <c r="F29">
        <v>0.73848309414380697</v>
      </c>
      <c r="G29">
        <v>99.55</v>
      </c>
      <c r="H29">
        <v>269.6341615</v>
      </c>
      <c r="I29">
        <v>77.406963950000005</v>
      </c>
      <c r="J29">
        <v>-162.51288274999999</v>
      </c>
      <c r="K29">
        <v>16013.311486643101</v>
      </c>
      <c r="L29">
        <v>2736.0386091</v>
      </c>
      <c r="M29">
        <v>3951.9818865092998</v>
      </c>
      <c r="N29">
        <v>0.89930800163648905</v>
      </c>
      <c r="O29">
        <v>0.18367991909124101</v>
      </c>
      <c r="P29">
        <v>2.46068800623198E-2</v>
      </c>
      <c r="Q29">
        <v>11086.345976575099</v>
      </c>
      <c r="R29">
        <v>196.20349999999999</v>
      </c>
      <c r="S29">
        <v>63406.704388555801</v>
      </c>
      <c r="T29">
        <v>14.130991547041701</v>
      </c>
      <c r="U29">
        <v>13.9449021505733</v>
      </c>
      <c r="V29">
        <v>24.359000000000002</v>
      </c>
      <c r="W29">
        <v>112.321466772035</v>
      </c>
      <c r="X29">
        <v>0.11105227211935501</v>
      </c>
      <c r="Y29">
        <v>0.17964006863173801</v>
      </c>
      <c r="Z29">
        <v>0.294297809513899</v>
      </c>
      <c r="AA29">
        <v>191.56955543562799</v>
      </c>
      <c r="AB29">
        <v>10.262172068164</v>
      </c>
      <c r="AC29">
        <v>1.3431296651268201</v>
      </c>
      <c r="AD29">
        <v>3.6002763279471899</v>
      </c>
      <c r="AE29">
        <v>1.1317231643441901</v>
      </c>
      <c r="AF29">
        <v>22.9</v>
      </c>
      <c r="AG29">
        <v>6.10639446897576E-2</v>
      </c>
      <c r="AH29">
        <v>96.177000000000007</v>
      </c>
      <c r="AI29">
        <v>3.4092103178343001</v>
      </c>
      <c r="AJ29">
        <v>148117.62450000001</v>
      </c>
      <c r="AK29">
        <v>0.66404074309051797</v>
      </c>
      <c r="AL29">
        <v>43813038.487000003</v>
      </c>
      <c r="AM29">
        <v>2736.0386091</v>
      </c>
    </row>
    <row r="30" spans="1:39" ht="15" x14ac:dyDescent="0.25">
      <c r="A30" t="s">
        <v>143</v>
      </c>
      <c r="B30">
        <v>543954.19999999995</v>
      </c>
      <c r="C30">
        <v>0.324947770224777</v>
      </c>
      <c r="D30">
        <v>-2646113</v>
      </c>
      <c r="E30">
        <v>2.1051356900449302E-3</v>
      </c>
      <c r="F30">
        <v>0.78905834410979803</v>
      </c>
      <c r="G30">
        <v>355</v>
      </c>
      <c r="H30">
        <v>5505.5354768999996</v>
      </c>
      <c r="I30">
        <v>1650.4244584</v>
      </c>
      <c r="J30">
        <v>-187.77585629999999</v>
      </c>
      <c r="K30">
        <v>20142.071238778699</v>
      </c>
      <c r="L30">
        <v>18491.8388872</v>
      </c>
      <c r="M30">
        <v>27237.187821940701</v>
      </c>
      <c r="N30">
        <v>0.89935492605939504</v>
      </c>
      <c r="O30">
        <v>0.20202348828519701</v>
      </c>
      <c r="P30">
        <v>0.126719460833179</v>
      </c>
      <c r="Q30">
        <v>13674.8308465959</v>
      </c>
      <c r="R30">
        <v>1274.1669999999999</v>
      </c>
      <c r="S30">
        <v>74913.4295496587</v>
      </c>
      <c r="T30">
        <v>12.8950129771058</v>
      </c>
      <c r="U30">
        <v>14.5128848001871</v>
      </c>
      <c r="V30">
        <v>207.357</v>
      </c>
      <c r="W30">
        <v>89.178753971170494</v>
      </c>
      <c r="X30">
        <v>0.113998154366279</v>
      </c>
      <c r="Y30">
        <v>0.157556815335749</v>
      </c>
      <c r="Z30">
        <v>0.27999388425333199</v>
      </c>
      <c r="AA30">
        <v>194.53338967224201</v>
      </c>
      <c r="AB30">
        <v>9.8198793716397006</v>
      </c>
      <c r="AC30">
        <v>1.48288666206449</v>
      </c>
      <c r="AD30">
        <v>4.2051327156870597</v>
      </c>
      <c r="AE30">
        <v>0.81823456009573903</v>
      </c>
      <c r="AF30">
        <v>62.3</v>
      </c>
      <c r="AG30">
        <v>0.18861831704165599</v>
      </c>
      <c r="AH30">
        <v>133.506</v>
      </c>
      <c r="AI30">
        <v>3.7514517336210802</v>
      </c>
      <c r="AJ30">
        <v>768601.81999999494</v>
      </c>
      <c r="AK30">
        <v>0.58462805369027004</v>
      </c>
      <c r="AL30">
        <v>372463936.20200002</v>
      </c>
      <c r="AM30">
        <v>18491.8388872</v>
      </c>
    </row>
    <row r="31" spans="1:39" ht="15" x14ac:dyDescent="0.25">
      <c r="A31" t="s">
        <v>145</v>
      </c>
      <c r="B31">
        <v>699306.5</v>
      </c>
      <c r="C31">
        <v>0.30105461579195197</v>
      </c>
      <c r="D31">
        <v>671344.2</v>
      </c>
      <c r="E31">
        <v>2.6975008763062002E-3</v>
      </c>
      <c r="F31">
        <v>0.75402708629505</v>
      </c>
      <c r="G31">
        <v>59.4</v>
      </c>
      <c r="H31">
        <v>82.632958000000002</v>
      </c>
      <c r="I31">
        <v>16.138729900000001</v>
      </c>
      <c r="J31">
        <v>-127.74548255000001</v>
      </c>
      <c r="K31">
        <v>14523.4067847391</v>
      </c>
      <c r="L31">
        <v>1903.8252454000001</v>
      </c>
      <c r="M31">
        <v>2585.9156411961699</v>
      </c>
      <c r="N31">
        <v>0.66510840034267804</v>
      </c>
      <c r="O31">
        <v>0.16770458923235801</v>
      </c>
      <c r="P31">
        <v>8.0307967535054297E-3</v>
      </c>
      <c r="Q31">
        <v>10692.548529235801</v>
      </c>
      <c r="R31">
        <v>133.5925</v>
      </c>
      <c r="S31">
        <v>63593.637532047098</v>
      </c>
      <c r="T31">
        <v>14.753822257986</v>
      </c>
      <c r="U31">
        <v>14.250988980668801</v>
      </c>
      <c r="V31">
        <v>17.432500000000001</v>
      </c>
      <c r="W31">
        <v>109.21125744442899</v>
      </c>
      <c r="X31">
        <v>0.11054309793318701</v>
      </c>
      <c r="Y31">
        <v>0.19729077657962699</v>
      </c>
      <c r="Z31">
        <v>0.31295203184713999</v>
      </c>
      <c r="AA31">
        <v>206.85470000544001</v>
      </c>
      <c r="AB31">
        <v>7.5589953231871201</v>
      </c>
      <c r="AC31">
        <v>1.2378464391420101</v>
      </c>
      <c r="AD31">
        <v>3.4769350560872199</v>
      </c>
      <c r="AE31">
        <v>1.2367751068067401</v>
      </c>
      <c r="AF31">
        <v>44.8</v>
      </c>
      <c r="AG31">
        <v>2.8562997944899301E-2</v>
      </c>
      <c r="AH31">
        <v>31.0978947368421</v>
      </c>
      <c r="AI31">
        <v>3.5266758429651199</v>
      </c>
      <c r="AJ31">
        <v>52660.925500000099</v>
      </c>
      <c r="AK31">
        <v>0.56358755868729304</v>
      </c>
      <c r="AL31">
        <v>27650028.486000001</v>
      </c>
      <c r="AM31">
        <v>1903.8252454000001</v>
      </c>
    </row>
    <row r="32" spans="1:39" ht="15" x14ac:dyDescent="0.25">
      <c r="A32" t="s">
        <v>147</v>
      </c>
      <c r="B32">
        <v>349070.15</v>
      </c>
      <c r="C32">
        <v>0.38650605846014702</v>
      </c>
      <c r="D32">
        <v>281873.45</v>
      </c>
      <c r="E32">
        <v>9.71683451086113E-3</v>
      </c>
      <c r="F32">
        <v>0.75699199546729101</v>
      </c>
      <c r="G32">
        <v>49.5</v>
      </c>
      <c r="H32">
        <v>52.369907099999999</v>
      </c>
      <c r="I32">
        <v>7.7779904499999999</v>
      </c>
      <c r="J32">
        <v>-12.1304157</v>
      </c>
      <c r="K32">
        <v>15346.1789385459</v>
      </c>
      <c r="L32">
        <v>1546.6420256500001</v>
      </c>
      <c r="M32">
        <v>2179.9828079121899</v>
      </c>
      <c r="N32">
        <v>0.83230059273670898</v>
      </c>
      <c r="O32">
        <v>0.18177856513490501</v>
      </c>
      <c r="P32">
        <v>1.90358049967165E-3</v>
      </c>
      <c r="Q32">
        <v>10887.7213129178</v>
      </c>
      <c r="R32">
        <v>109.108</v>
      </c>
      <c r="S32">
        <v>64377.712683762897</v>
      </c>
      <c r="T32">
        <v>14.833926018257101</v>
      </c>
      <c r="U32">
        <v>14.175331099919299</v>
      </c>
      <c r="V32">
        <v>14.361000000000001</v>
      </c>
      <c r="W32">
        <v>107.69737662070899</v>
      </c>
      <c r="X32">
        <v>0.104949345347201</v>
      </c>
      <c r="Y32">
        <v>0.19758567148977199</v>
      </c>
      <c r="Z32">
        <v>0.30596156477154002</v>
      </c>
      <c r="AA32">
        <v>192.904140099654</v>
      </c>
      <c r="AB32">
        <v>7.9890021841529304</v>
      </c>
      <c r="AC32">
        <v>1.4912813619005501</v>
      </c>
      <c r="AD32">
        <v>3.8395745988024599</v>
      </c>
      <c r="AE32">
        <v>1.27618827630702</v>
      </c>
      <c r="AF32">
        <v>91.2</v>
      </c>
      <c r="AG32">
        <v>1.7201652273468999E-2</v>
      </c>
      <c r="AH32">
        <v>14.2784210526316</v>
      </c>
      <c r="AI32">
        <v>3.4030825022482198</v>
      </c>
      <c r="AJ32">
        <v>-39849.890499999703</v>
      </c>
      <c r="AK32">
        <v>0.64604728975275205</v>
      </c>
      <c r="AL32">
        <v>23735045.2795</v>
      </c>
      <c r="AM32">
        <v>1546.6420256500001</v>
      </c>
    </row>
    <row r="33" spans="1:39" ht="15" x14ac:dyDescent="0.25">
      <c r="A33" t="s">
        <v>149</v>
      </c>
      <c r="B33">
        <v>-2177874.4166666698</v>
      </c>
      <c r="C33">
        <v>0.27035448719653699</v>
      </c>
      <c r="D33">
        <v>-3759543</v>
      </c>
      <c r="E33">
        <v>2.0773373846159999E-3</v>
      </c>
      <c r="F33">
        <v>0.77484111012866197</v>
      </c>
      <c r="G33">
        <v>306.66666666666703</v>
      </c>
      <c r="H33">
        <v>4327.83199708333</v>
      </c>
      <c r="I33">
        <v>2140.4043086666702</v>
      </c>
      <c r="J33">
        <v>-411.3150455</v>
      </c>
      <c r="K33">
        <v>20349.8815505397</v>
      </c>
      <c r="L33">
        <v>14860.28070875</v>
      </c>
      <c r="M33">
        <v>21866.217335760299</v>
      </c>
      <c r="N33">
        <v>0.94384724748108795</v>
      </c>
      <c r="O33">
        <v>0.19853100946782201</v>
      </c>
      <c r="P33">
        <v>0.103702227358281</v>
      </c>
      <c r="Q33">
        <v>13829.778950210801</v>
      </c>
      <c r="R33">
        <v>1071.44</v>
      </c>
      <c r="S33">
        <v>73041.496955810304</v>
      </c>
      <c r="T33">
        <v>12.976072699669</v>
      </c>
      <c r="U33">
        <v>13.8694473873945</v>
      </c>
      <c r="V33">
        <v>147.11000000000001</v>
      </c>
      <c r="W33">
        <v>101.014755684522</v>
      </c>
      <c r="X33">
        <v>0.115876888776607</v>
      </c>
      <c r="Y33">
        <v>0.144390371060307</v>
      </c>
      <c r="Z33">
        <v>0.26861140694416802</v>
      </c>
      <c r="AA33">
        <v>192.76727042668099</v>
      </c>
      <c r="AB33">
        <v>10.494235119866101</v>
      </c>
      <c r="AC33">
        <v>1.51820685896216</v>
      </c>
      <c r="AD33">
        <v>4.1326649583275996</v>
      </c>
      <c r="AE33">
        <v>0.69603814370203598</v>
      </c>
      <c r="AF33">
        <v>43.9166666666667</v>
      </c>
      <c r="AG33">
        <v>0.20492104757240401</v>
      </c>
      <c r="AH33">
        <v>111.92749999999999</v>
      </c>
      <c r="AI33">
        <v>3.8746935409617498</v>
      </c>
      <c r="AJ33">
        <v>284936.70833333198</v>
      </c>
      <c r="AK33">
        <v>0.59515848963839502</v>
      </c>
      <c r="AL33">
        <v>302404952.23083299</v>
      </c>
      <c r="AM33">
        <v>14860.28070875</v>
      </c>
    </row>
    <row r="34" spans="1:39" ht="15" x14ac:dyDescent="0.25">
      <c r="A34" t="s">
        <v>150</v>
      </c>
      <c r="B34">
        <v>4416109</v>
      </c>
      <c r="C34">
        <v>0.44739594281081702</v>
      </c>
      <c r="D34">
        <v>4430583</v>
      </c>
      <c r="E34">
        <v>0</v>
      </c>
      <c r="F34">
        <v>0.74515042229541795</v>
      </c>
      <c r="G34">
        <v>128</v>
      </c>
      <c r="H34">
        <v>247.55206860000001</v>
      </c>
      <c r="I34">
        <v>147.45403580000001</v>
      </c>
      <c r="J34">
        <v>-71.501977400000001</v>
      </c>
      <c r="K34">
        <v>16128.495308159399</v>
      </c>
      <c r="L34">
        <v>4476.0567700000001</v>
      </c>
      <c r="M34">
        <v>6116.2451437016498</v>
      </c>
      <c r="N34">
        <v>0.73353642625940096</v>
      </c>
      <c r="O34">
        <v>0.16900546951731399</v>
      </c>
      <c r="P34">
        <v>0.12173635769146</v>
      </c>
      <c r="Q34">
        <v>11803.330134394901</v>
      </c>
      <c r="R34">
        <v>316.58199999999999</v>
      </c>
      <c r="S34">
        <v>74082.069846042999</v>
      </c>
      <c r="T34">
        <v>14.892192228237899</v>
      </c>
      <c r="U34">
        <v>14.138696356710099</v>
      </c>
      <c r="V34">
        <v>44.514000000000003</v>
      </c>
      <c r="W34">
        <v>100.55391045513799</v>
      </c>
      <c r="X34">
        <v>0.120659702087619</v>
      </c>
      <c r="Y34">
        <v>0.13467030862701601</v>
      </c>
      <c r="Z34">
        <v>0.26404052336005701</v>
      </c>
      <c r="AA34">
        <v>187.69359799697099</v>
      </c>
      <c r="AB34">
        <v>7.4182475201374301</v>
      </c>
      <c r="AC34">
        <v>1.1647592816897301</v>
      </c>
      <c r="AD34">
        <v>2.9055445984846102</v>
      </c>
      <c r="AE34">
        <v>0.838622400348217</v>
      </c>
      <c r="AF34">
        <v>21</v>
      </c>
      <c r="AG34">
        <v>0.17077600565180701</v>
      </c>
      <c r="AH34">
        <v>116.544</v>
      </c>
      <c r="AI34">
        <v>3.3376600124601201</v>
      </c>
      <c r="AJ34">
        <v>199821.576</v>
      </c>
      <c r="AK34">
        <v>0.49607900254084097</v>
      </c>
      <c r="AL34">
        <v>72192060.613999993</v>
      </c>
      <c r="AM34">
        <v>4476.0567700000001</v>
      </c>
    </row>
    <row r="35" spans="1:39" ht="15" x14ac:dyDescent="0.25">
      <c r="A35" t="s">
        <v>151</v>
      </c>
      <c r="B35">
        <v>-6905915</v>
      </c>
      <c r="C35">
        <v>0.27659822510188498</v>
      </c>
      <c r="D35">
        <v>-8847326</v>
      </c>
      <c r="E35">
        <v>4.8463742680369298E-4</v>
      </c>
      <c r="F35">
        <v>0.79312965633122101</v>
      </c>
      <c r="G35">
        <v>359.33333333333297</v>
      </c>
      <c r="H35">
        <v>5804.4413784285698</v>
      </c>
      <c r="I35">
        <v>2182.8886358571399</v>
      </c>
      <c r="J35">
        <v>-236.95640814285699</v>
      </c>
      <c r="K35">
        <v>19875.3597654357</v>
      </c>
      <c r="L35">
        <v>22043.5525462857</v>
      </c>
      <c r="M35">
        <v>32218.591967380198</v>
      </c>
      <c r="N35">
        <v>0.87647434114171596</v>
      </c>
      <c r="O35">
        <v>0.21343693072317699</v>
      </c>
      <c r="P35">
        <v>9.9727111133992005E-2</v>
      </c>
      <c r="Q35">
        <v>13598.4694119871</v>
      </c>
      <c r="R35">
        <v>1549.1814285714299</v>
      </c>
      <c r="S35">
        <v>74421.155699738199</v>
      </c>
      <c r="T35">
        <v>13.7276183643528</v>
      </c>
      <c r="U35">
        <v>14.229161374993399</v>
      </c>
      <c r="V35">
        <v>255.331428571429</v>
      </c>
      <c r="W35">
        <v>86.333095262180294</v>
      </c>
      <c r="X35">
        <v>0.112618570506421</v>
      </c>
      <c r="Y35">
        <v>0.15147148587033399</v>
      </c>
      <c r="Z35">
        <v>0.27192703475397001</v>
      </c>
      <c r="AA35">
        <v>208.72241073259701</v>
      </c>
      <c r="AB35">
        <v>8.6366088013978608</v>
      </c>
      <c r="AC35">
        <v>1.42301425185994</v>
      </c>
      <c r="AD35">
        <v>3.9187770179816201</v>
      </c>
      <c r="AE35">
        <v>0.72737835866971401</v>
      </c>
      <c r="AF35">
        <v>69.285714285714306</v>
      </c>
      <c r="AG35">
        <v>0.213145895190259</v>
      </c>
      <c r="AH35">
        <v>95.788571428571402</v>
      </c>
      <c r="AI35">
        <v>3.8437848881921202</v>
      </c>
      <c r="AJ35">
        <v>1525830.17285714</v>
      </c>
      <c r="AK35">
        <v>0.58701374140116003</v>
      </c>
      <c r="AL35">
        <v>438123537.36571401</v>
      </c>
      <c r="AM35">
        <v>22043.5525462857</v>
      </c>
    </row>
    <row r="36" spans="1:39" ht="15" x14ac:dyDescent="0.25">
      <c r="A36" t="s">
        <v>152</v>
      </c>
      <c r="B36">
        <v>1582616.45</v>
      </c>
      <c r="C36">
        <v>0.51671528756700302</v>
      </c>
      <c r="D36">
        <v>1567961.25</v>
      </c>
      <c r="E36">
        <v>5.7351146940546804E-3</v>
      </c>
      <c r="F36">
        <v>0.69616801650219795</v>
      </c>
      <c r="G36">
        <v>42.85</v>
      </c>
      <c r="H36">
        <v>54.953459649999999</v>
      </c>
      <c r="I36">
        <v>3.5165000000000002</v>
      </c>
      <c r="J36">
        <v>-5.4451160000000103</v>
      </c>
      <c r="K36">
        <v>13982.3684145794</v>
      </c>
      <c r="L36">
        <v>1517.1515414999999</v>
      </c>
      <c r="M36">
        <v>2009.007128534</v>
      </c>
      <c r="N36">
        <v>0.63712878945125495</v>
      </c>
      <c r="O36">
        <v>0.1674970952465</v>
      </c>
      <c r="P36">
        <v>4.6686415669439599E-3</v>
      </c>
      <c r="Q36">
        <v>10559.132166683599</v>
      </c>
      <c r="R36">
        <v>102.0265</v>
      </c>
      <c r="S36">
        <v>62293.217909072599</v>
      </c>
      <c r="T36">
        <v>15.0754950919614</v>
      </c>
      <c r="U36">
        <v>14.8701713917463</v>
      </c>
      <c r="V36">
        <v>13.657999999999999</v>
      </c>
      <c r="W36">
        <v>111.08153034851399</v>
      </c>
      <c r="X36">
        <v>0.109268237295336</v>
      </c>
      <c r="Y36">
        <v>0.18671402364876399</v>
      </c>
      <c r="Z36">
        <v>0.29965163308482101</v>
      </c>
      <c r="AA36">
        <v>202.387824552067</v>
      </c>
      <c r="AB36">
        <v>7.5776810697176096</v>
      </c>
      <c r="AC36">
        <v>1.4420861773049001</v>
      </c>
      <c r="AD36">
        <v>3.5157667454804198</v>
      </c>
      <c r="AE36">
        <v>1.2430061623498601</v>
      </c>
      <c r="AF36">
        <v>52.85</v>
      </c>
      <c r="AG36">
        <v>1.7619801852623799E-2</v>
      </c>
      <c r="AH36">
        <v>18.167894736842101</v>
      </c>
      <c r="AI36">
        <v>3.5206702223389801</v>
      </c>
      <c r="AJ36">
        <v>24945.237499999799</v>
      </c>
      <c r="AK36">
        <v>0.54195201391708403</v>
      </c>
      <c r="AL36">
        <v>21213371.794</v>
      </c>
      <c r="AM36">
        <v>1517.1515414999999</v>
      </c>
    </row>
    <row r="37" spans="1:39" ht="15" x14ac:dyDescent="0.25">
      <c r="A37" t="s">
        <v>153</v>
      </c>
      <c r="B37">
        <v>923192.4</v>
      </c>
      <c r="C37">
        <v>0.38499143857680801</v>
      </c>
      <c r="D37">
        <v>921830.55</v>
      </c>
      <c r="E37">
        <v>5.8940525552690602E-3</v>
      </c>
      <c r="F37">
        <v>0.72412042333489701</v>
      </c>
      <c r="G37">
        <v>45.5</v>
      </c>
      <c r="H37">
        <v>105.95413379999999</v>
      </c>
      <c r="I37">
        <v>31.288579899999998</v>
      </c>
      <c r="J37">
        <v>-123.55017875</v>
      </c>
      <c r="K37">
        <v>15509.870182614301</v>
      </c>
      <c r="L37">
        <v>1723.9254951</v>
      </c>
      <c r="M37">
        <v>2419.9580534197898</v>
      </c>
      <c r="N37">
        <v>0.83480017941060702</v>
      </c>
      <c r="O37">
        <v>0.17636723954382</v>
      </c>
      <c r="P37">
        <v>7.2724774276122402E-3</v>
      </c>
      <c r="Q37">
        <v>11048.8942548881</v>
      </c>
      <c r="R37">
        <v>124.7225</v>
      </c>
      <c r="S37">
        <v>62370.947194772401</v>
      </c>
      <c r="T37">
        <v>13.930926657178899</v>
      </c>
      <c r="U37">
        <v>13.822088998376399</v>
      </c>
      <c r="V37">
        <v>16.332000000000001</v>
      </c>
      <c r="W37">
        <v>105.555075624541</v>
      </c>
      <c r="X37">
        <v>0.108429430659571</v>
      </c>
      <c r="Y37">
        <v>0.18181641553864999</v>
      </c>
      <c r="Z37">
        <v>0.29336101470620901</v>
      </c>
      <c r="AA37">
        <v>203.25034405252799</v>
      </c>
      <c r="AB37">
        <v>9.2512567865750093</v>
      </c>
      <c r="AC37">
        <v>1.4642699466834601</v>
      </c>
      <c r="AD37">
        <v>3.6850005743625398</v>
      </c>
      <c r="AE37">
        <v>1.1977822244737</v>
      </c>
      <c r="AF37">
        <v>23.1</v>
      </c>
      <c r="AG37">
        <v>4.3142470484822303E-2</v>
      </c>
      <c r="AH37">
        <v>57.070500000000003</v>
      </c>
      <c r="AI37">
        <v>3.6386959127267899</v>
      </c>
      <c r="AJ37">
        <v>41351.773500000098</v>
      </c>
      <c r="AK37">
        <v>0.62721887586469605</v>
      </c>
      <c r="AL37">
        <v>26737860.633499999</v>
      </c>
      <c r="AM37">
        <v>1723.9254951</v>
      </c>
    </row>
    <row r="38" spans="1:39" ht="15" x14ac:dyDescent="0.25">
      <c r="A38" t="s">
        <v>155</v>
      </c>
      <c r="B38">
        <v>1584658.25</v>
      </c>
      <c r="C38">
        <v>0.38037016019598502</v>
      </c>
      <c r="D38">
        <v>2114313.5</v>
      </c>
      <c r="E38">
        <v>3.22451984965481E-3</v>
      </c>
      <c r="F38">
        <v>0.80217463654374199</v>
      </c>
      <c r="G38">
        <v>112.8</v>
      </c>
      <c r="H38">
        <v>226.75509955000001</v>
      </c>
      <c r="I38">
        <v>28.7432807</v>
      </c>
      <c r="J38">
        <v>-60.9664419</v>
      </c>
      <c r="K38">
        <v>14702.9681959114</v>
      </c>
      <c r="L38">
        <v>4826.8697897499997</v>
      </c>
      <c r="M38">
        <v>6124.1222618295697</v>
      </c>
      <c r="N38">
        <v>0.38378725097035299</v>
      </c>
      <c r="O38">
        <v>0.16615020881711801</v>
      </c>
      <c r="P38">
        <v>3.0444482138726001E-2</v>
      </c>
      <c r="Q38">
        <v>11588.487291776901</v>
      </c>
      <c r="R38">
        <v>310.76799999999997</v>
      </c>
      <c r="S38">
        <v>76890.343611633099</v>
      </c>
      <c r="T38">
        <v>15.911065489368299</v>
      </c>
      <c r="U38">
        <v>15.5320682623372</v>
      </c>
      <c r="V38">
        <v>31.791499999999999</v>
      </c>
      <c r="W38">
        <v>151.82894137583901</v>
      </c>
      <c r="X38">
        <v>0.11464286547000101</v>
      </c>
      <c r="Y38">
        <v>0.16108441641606899</v>
      </c>
      <c r="Z38">
        <v>0.28252296639804297</v>
      </c>
      <c r="AA38">
        <v>170.264982441668</v>
      </c>
      <c r="AB38">
        <v>6.8894045697562403</v>
      </c>
      <c r="AC38">
        <v>1.17357537091154</v>
      </c>
      <c r="AD38">
        <v>3.6935456354462102</v>
      </c>
      <c r="AE38">
        <v>0.85303394668753296</v>
      </c>
      <c r="AF38">
        <v>22.2</v>
      </c>
      <c r="AG38">
        <v>0.112939621427669</v>
      </c>
      <c r="AH38">
        <v>92.122105263157906</v>
      </c>
      <c r="AI38">
        <v>4.3797962598265601</v>
      </c>
      <c r="AJ38">
        <v>195077.592</v>
      </c>
      <c r="AK38">
        <v>0.40249934824636502</v>
      </c>
      <c r="AL38">
        <v>70969313.004500002</v>
      </c>
      <c r="AM38">
        <v>4826.8697897499997</v>
      </c>
    </row>
    <row r="39" spans="1:39" ht="15" x14ac:dyDescent="0.25">
      <c r="A39" t="s">
        <v>156</v>
      </c>
      <c r="B39">
        <v>1919986.3</v>
      </c>
      <c r="C39">
        <v>0.27879488167259098</v>
      </c>
      <c r="D39">
        <v>1173541.55</v>
      </c>
      <c r="E39">
        <v>8.2758930493493895E-4</v>
      </c>
      <c r="F39">
        <v>0.78713179246269604</v>
      </c>
      <c r="G39">
        <v>131.85</v>
      </c>
      <c r="H39">
        <v>1957.7454987000001</v>
      </c>
      <c r="I39">
        <v>692.85950145000004</v>
      </c>
      <c r="J39">
        <v>-341.35346164999999</v>
      </c>
      <c r="K39">
        <v>19690.618784183102</v>
      </c>
      <c r="L39">
        <v>7916.0656005999999</v>
      </c>
      <c r="M39">
        <v>11757.640644450799</v>
      </c>
      <c r="N39">
        <v>0.95227717565006398</v>
      </c>
      <c r="O39">
        <v>0.20642560434013399</v>
      </c>
      <c r="P39">
        <v>6.5294990425650706E-2</v>
      </c>
      <c r="Q39">
        <v>13257.1010397028</v>
      </c>
      <c r="R39">
        <v>574.33699999999999</v>
      </c>
      <c r="S39">
        <v>70375.981706733102</v>
      </c>
      <c r="T39">
        <v>13.630934451376101</v>
      </c>
      <c r="U39">
        <v>13.782962965297401</v>
      </c>
      <c r="V39">
        <v>102.7315</v>
      </c>
      <c r="W39">
        <v>77.055874786214602</v>
      </c>
      <c r="X39">
        <v>0.11288871954723199</v>
      </c>
      <c r="Y39">
        <v>0.157508497350763</v>
      </c>
      <c r="Z39">
        <v>0.27931772495005802</v>
      </c>
      <c r="AA39">
        <v>214.96571477010201</v>
      </c>
      <c r="AB39">
        <v>8.9710958135732408</v>
      </c>
      <c r="AC39">
        <v>1.49606866955867</v>
      </c>
      <c r="AD39">
        <v>3.9267754902250598</v>
      </c>
      <c r="AE39">
        <v>0.83742537169201003</v>
      </c>
      <c r="AF39">
        <v>23.9</v>
      </c>
      <c r="AG39">
        <v>0.16911016173575899</v>
      </c>
      <c r="AH39">
        <v>122.40949999999999</v>
      </c>
      <c r="AI39">
        <v>3.7994297202117902</v>
      </c>
      <c r="AJ39">
        <v>280877.049</v>
      </c>
      <c r="AK39">
        <v>0.62978911443919505</v>
      </c>
      <c r="AL39">
        <v>155872230.01199999</v>
      </c>
      <c r="AM39">
        <v>7916.0656005999999</v>
      </c>
    </row>
    <row r="40" spans="1:39" ht="15" x14ac:dyDescent="0.25">
      <c r="A40" t="s">
        <v>157</v>
      </c>
      <c r="B40">
        <v>1475356.9523809501</v>
      </c>
      <c r="C40">
        <v>0.46232115316397798</v>
      </c>
      <c r="D40">
        <v>1292896.3809523799</v>
      </c>
      <c r="E40">
        <v>2.1410648945546298E-3</v>
      </c>
      <c r="F40">
        <v>0.74718006629527101</v>
      </c>
      <c r="G40">
        <v>50.047619047619101</v>
      </c>
      <c r="H40">
        <v>81.222409904761903</v>
      </c>
      <c r="I40">
        <v>4.3544283333333302</v>
      </c>
      <c r="J40">
        <v>41.906295761904801</v>
      </c>
      <c r="K40">
        <v>14700.033395991501</v>
      </c>
      <c r="L40">
        <v>2043.0627035238099</v>
      </c>
      <c r="M40">
        <v>2556.06358974164</v>
      </c>
      <c r="N40">
        <v>0.40027132646025598</v>
      </c>
      <c r="O40">
        <v>0.154745408299413</v>
      </c>
      <c r="P40">
        <v>3.60799156447138E-2</v>
      </c>
      <c r="Q40">
        <v>11749.742882938401</v>
      </c>
      <c r="R40">
        <v>140.827142857143</v>
      </c>
      <c r="S40">
        <v>71411.152929799093</v>
      </c>
      <c r="T40">
        <v>15.4464946895383</v>
      </c>
      <c r="U40">
        <v>14.507591804204401</v>
      </c>
      <c r="V40">
        <v>16.8352380952381</v>
      </c>
      <c r="W40">
        <v>121.356329620411</v>
      </c>
      <c r="X40">
        <v>0.114796325057629</v>
      </c>
      <c r="Y40">
        <v>0.16020786077919399</v>
      </c>
      <c r="Z40">
        <v>0.28223404417169601</v>
      </c>
      <c r="AA40">
        <v>171.68440273272901</v>
      </c>
      <c r="AB40">
        <v>7.7338626272433801</v>
      </c>
      <c r="AC40">
        <v>1.3490010958454799</v>
      </c>
      <c r="AD40">
        <v>3.4483141383887799</v>
      </c>
      <c r="AE40">
        <v>0.84762021892946904</v>
      </c>
      <c r="AF40">
        <v>12.523809523809501</v>
      </c>
      <c r="AG40">
        <v>0.105441194258646</v>
      </c>
      <c r="AH40">
        <v>75.215714285714299</v>
      </c>
      <c r="AI40">
        <v>4.2087544358945701</v>
      </c>
      <c r="AJ40">
        <v>58377.396499999901</v>
      </c>
      <c r="AK40">
        <v>0.39984697114457102</v>
      </c>
      <c r="AL40">
        <v>30033089.971904799</v>
      </c>
      <c r="AM40">
        <v>2043.0627035238099</v>
      </c>
    </row>
    <row r="41" spans="1:39" ht="15" x14ac:dyDescent="0.25">
      <c r="A41" t="s">
        <v>158</v>
      </c>
      <c r="B41">
        <v>755302.40000000002</v>
      </c>
      <c r="C41">
        <v>0.44613651277291899</v>
      </c>
      <c r="D41">
        <v>844350</v>
      </c>
      <c r="E41">
        <v>5.2959903866091696E-3</v>
      </c>
      <c r="F41">
        <v>0.75471464896935903</v>
      </c>
      <c r="G41">
        <v>71.599999999999994</v>
      </c>
      <c r="H41">
        <v>93.400038449999997</v>
      </c>
      <c r="I41">
        <v>13.1102775</v>
      </c>
      <c r="J41">
        <v>-80.754615900000005</v>
      </c>
      <c r="K41">
        <v>13582.753226381001</v>
      </c>
      <c r="L41">
        <v>2407.0446239500002</v>
      </c>
      <c r="M41">
        <v>3043.7916675719998</v>
      </c>
      <c r="N41">
        <v>0.51553361246524898</v>
      </c>
      <c r="O41">
        <v>0.161351909426864</v>
      </c>
      <c r="P41">
        <v>3.4567370904598702E-2</v>
      </c>
      <c r="Q41">
        <v>10741.3044987011</v>
      </c>
      <c r="R41">
        <v>158.78749999999999</v>
      </c>
      <c r="S41">
        <v>66221.515128709798</v>
      </c>
      <c r="T41">
        <v>14.702353774698899</v>
      </c>
      <c r="U41">
        <v>15.158904976462299</v>
      </c>
      <c r="V41">
        <v>17.715499999999999</v>
      </c>
      <c r="W41">
        <v>135.87223752928199</v>
      </c>
      <c r="X41">
        <v>0.111800087309331</v>
      </c>
      <c r="Y41">
        <v>0.161474619103987</v>
      </c>
      <c r="Z41">
        <v>0.27967192233190902</v>
      </c>
      <c r="AA41">
        <v>170.63084161938301</v>
      </c>
      <c r="AB41">
        <v>8.61376033393387</v>
      </c>
      <c r="AC41">
        <v>1.3277024102174699</v>
      </c>
      <c r="AD41">
        <v>3.78563418692793</v>
      </c>
      <c r="AE41">
        <v>1.1954734843278101</v>
      </c>
      <c r="AF41">
        <v>44.8</v>
      </c>
      <c r="AG41">
        <v>4.1679961693282398E-2</v>
      </c>
      <c r="AH41">
        <v>33.064999999999998</v>
      </c>
      <c r="AI41">
        <v>3.7994549244532498</v>
      </c>
      <c r="AJ41">
        <v>80596.670999999595</v>
      </c>
      <c r="AK41">
        <v>0.50728667616593004</v>
      </c>
      <c r="AL41">
        <v>32694293.131999999</v>
      </c>
      <c r="AM41">
        <v>2407.0446239500002</v>
      </c>
    </row>
    <row r="42" spans="1:39" ht="15" x14ac:dyDescent="0.25">
      <c r="A42" t="s">
        <v>160</v>
      </c>
      <c r="B42">
        <v>143194.181818182</v>
      </c>
      <c r="C42">
        <v>0.36803473867173098</v>
      </c>
      <c r="D42">
        <v>168489.136363636</v>
      </c>
      <c r="E42">
        <v>2.79417933332616E-3</v>
      </c>
      <c r="F42">
        <v>0.81947967570881697</v>
      </c>
      <c r="G42">
        <v>126.681818181818</v>
      </c>
      <c r="H42">
        <v>96.864311727272707</v>
      </c>
      <c r="I42">
        <v>8.7501190454545394</v>
      </c>
      <c r="J42">
        <v>-24.1367937272727</v>
      </c>
      <c r="K42">
        <v>14149.951172110499</v>
      </c>
      <c r="L42">
        <v>4796.8321667272703</v>
      </c>
      <c r="M42">
        <v>5880.92967433184</v>
      </c>
      <c r="N42">
        <v>0.27859034189961801</v>
      </c>
      <c r="O42">
        <v>0.14925916283267199</v>
      </c>
      <c r="P42">
        <v>2.4566889648007201E-2</v>
      </c>
      <c r="Q42">
        <v>11541.532495491299</v>
      </c>
      <c r="R42">
        <v>300.32409090909101</v>
      </c>
      <c r="S42">
        <v>77439.214235227701</v>
      </c>
      <c r="T42">
        <v>16.660032419522501</v>
      </c>
      <c r="U42">
        <v>15.9721857550858</v>
      </c>
      <c r="V42">
        <v>31.510909090909099</v>
      </c>
      <c r="W42">
        <v>152.22766670705701</v>
      </c>
      <c r="X42">
        <v>0.116580923133252</v>
      </c>
      <c r="Y42">
        <v>0.16281459251980401</v>
      </c>
      <c r="Z42">
        <v>0.284773677655278</v>
      </c>
      <c r="AA42">
        <v>1400.7435235103001</v>
      </c>
      <c r="AB42">
        <v>0.87829589078052805</v>
      </c>
      <c r="AC42">
        <v>0.12305887222506701</v>
      </c>
      <c r="AD42">
        <v>0.425485646802504</v>
      </c>
      <c r="AE42">
        <v>0.92400042536371696</v>
      </c>
      <c r="AF42">
        <v>28.909090909090899</v>
      </c>
      <c r="AG42">
        <v>8.95402375422161E-2</v>
      </c>
      <c r="AH42">
        <v>88.740909090909099</v>
      </c>
      <c r="AI42">
        <v>4.6241078740144204</v>
      </c>
      <c r="AJ42">
        <v>253990.157272727</v>
      </c>
      <c r="AK42">
        <v>0.39420718535600502</v>
      </c>
      <c r="AL42">
        <v>67874940.939999998</v>
      </c>
      <c r="AM42">
        <v>4796.8321667272703</v>
      </c>
    </row>
    <row r="43" spans="1:39" ht="15" x14ac:dyDescent="0.25">
      <c r="A43" t="s">
        <v>162</v>
      </c>
      <c r="B43">
        <v>719190.6</v>
      </c>
      <c r="C43">
        <v>0.48751419203825702</v>
      </c>
      <c r="D43">
        <v>710368.7</v>
      </c>
      <c r="E43">
        <v>2.9816790146566701E-3</v>
      </c>
      <c r="F43">
        <v>0.69843858153647898</v>
      </c>
      <c r="G43">
        <v>40.15</v>
      </c>
      <c r="H43">
        <v>37.900139150000001</v>
      </c>
      <c r="I43">
        <v>3.4377024</v>
      </c>
      <c r="J43">
        <v>45.171857449999997</v>
      </c>
      <c r="K43">
        <v>13802.7671670707</v>
      </c>
      <c r="L43">
        <v>1092.2436386500001</v>
      </c>
      <c r="M43">
        <v>1340.09587985298</v>
      </c>
      <c r="N43">
        <v>0.4474799376759</v>
      </c>
      <c r="O43">
        <v>0.153186322931394</v>
      </c>
      <c r="P43">
        <v>6.5637521211485998E-3</v>
      </c>
      <c r="Q43">
        <v>11249.92984506</v>
      </c>
      <c r="R43">
        <v>74.724000000000004</v>
      </c>
      <c r="S43">
        <v>62052.604036186502</v>
      </c>
      <c r="T43">
        <v>15.596729297146799</v>
      </c>
      <c r="U43">
        <v>14.6170392196617</v>
      </c>
      <c r="V43">
        <v>10.084</v>
      </c>
      <c r="W43">
        <v>108.314521881198</v>
      </c>
      <c r="X43">
        <v>0.11277155480896001</v>
      </c>
      <c r="Y43">
        <v>0.16737306092430099</v>
      </c>
      <c r="Z43">
        <v>0.28412331347868103</v>
      </c>
      <c r="AA43">
        <v>490.17126862073701</v>
      </c>
      <c r="AB43">
        <v>3.0914037458363</v>
      </c>
      <c r="AC43">
        <v>0.58607239779789</v>
      </c>
      <c r="AD43">
        <v>1.32096106746818</v>
      </c>
      <c r="AE43">
        <v>1.2000948509421501</v>
      </c>
      <c r="AF43">
        <v>45.6</v>
      </c>
      <c r="AG43">
        <v>2.3811768681661301E-2</v>
      </c>
      <c r="AH43">
        <v>16.583500000000001</v>
      </c>
      <c r="AI43">
        <v>4.0068654134919601</v>
      </c>
      <c r="AJ43">
        <v>33735.902000000096</v>
      </c>
      <c r="AK43">
        <v>0.49942993244702899</v>
      </c>
      <c r="AL43">
        <v>15075984.634</v>
      </c>
      <c r="AM43">
        <v>1092.2436386500001</v>
      </c>
    </row>
    <row r="44" spans="1:39" ht="15" x14ac:dyDescent="0.25">
      <c r="A44" t="s">
        <v>164</v>
      </c>
      <c r="B44">
        <v>600195.5</v>
      </c>
      <c r="C44">
        <v>0.45042703204867801</v>
      </c>
      <c r="D44">
        <v>750951.15</v>
      </c>
      <c r="E44">
        <v>8.32879919704178E-3</v>
      </c>
      <c r="F44">
        <v>0.77736335930214695</v>
      </c>
      <c r="G44">
        <v>80.650000000000006</v>
      </c>
      <c r="H44">
        <v>68.270783050000006</v>
      </c>
      <c r="I44">
        <v>10.409921649999999</v>
      </c>
      <c r="J44">
        <v>22.9657771000001</v>
      </c>
      <c r="K44">
        <v>13882.3589935687</v>
      </c>
      <c r="L44">
        <v>2218.24295725</v>
      </c>
      <c r="M44">
        <v>2717.3200594211798</v>
      </c>
      <c r="N44">
        <v>0.37209771028565303</v>
      </c>
      <c r="O44">
        <v>0.140283491347485</v>
      </c>
      <c r="P44">
        <v>1.96128162642451E-2</v>
      </c>
      <c r="Q44">
        <v>11332.6529058412</v>
      </c>
      <c r="R44">
        <v>142.947</v>
      </c>
      <c r="S44">
        <v>69352.076363967106</v>
      </c>
      <c r="T44">
        <v>15.316515911491701</v>
      </c>
      <c r="U44">
        <v>15.517939916542501</v>
      </c>
      <c r="V44">
        <v>17.927</v>
      </c>
      <c r="W44">
        <v>123.73754433257101</v>
      </c>
      <c r="X44">
        <v>0.11402847643836</v>
      </c>
      <c r="Y44">
        <v>0.162492914803329</v>
      </c>
      <c r="Z44">
        <v>0.28140343730362</v>
      </c>
      <c r="AA44">
        <v>175.753426253778</v>
      </c>
      <c r="AB44">
        <v>8.4507597691809302</v>
      </c>
      <c r="AC44">
        <v>1.21470605503768</v>
      </c>
      <c r="AD44">
        <v>3.7121015711127798</v>
      </c>
      <c r="AE44">
        <v>1.0805636251939199</v>
      </c>
      <c r="AF44">
        <v>39.049999999999997</v>
      </c>
      <c r="AG44">
        <v>5.7157113357091498E-2</v>
      </c>
      <c r="AH44">
        <v>31.285</v>
      </c>
      <c r="AI44">
        <v>4.2191868425613004</v>
      </c>
      <c r="AJ44">
        <v>52339.282500000198</v>
      </c>
      <c r="AK44">
        <v>0.46279358523639502</v>
      </c>
      <c r="AL44">
        <v>30794445.067499999</v>
      </c>
      <c r="AM44">
        <v>2218.24295725</v>
      </c>
    </row>
    <row r="45" spans="1:39" ht="15" x14ac:dyDescent="0.25">
      <c r="A45" t="s">
        <v>165</v>
      </c>
      <c r="B45">
        <v>1286894.6499999999</v>
      </c>
      <c r="C45">
        <v>0.41304847019415403</v>
      </c>
      <c r="D45">
        <v>1531647</v>
      </c>
      <c r="E45">
        <v>5.4229462303149603E-3</v>
      </c>
      <c r="F45">
        <v>0.73350053466147702</v>
      </c>
      <c r="G45">
        <v>47.4</v>
      </c>
      <c r="H45">
        <v>520.425342</v>
      </c>
      <c r="I45">
        <v>290.09734250000002</v>
      </c>
      <c r="J45">
        <v>-151.27633795</v>
      </c>
      <c r="K45">
        <v>18838.837791505699</v>
      </c>
      <c r="L45">
        <v>2634.7854616</v>
      </c>
      <c r="M45">
        <v>3853.3600751925001</v>
      </c>
      <c r="N45">
        <v>0.93018475155533298</v>
      </c>
      <c r="O45">
        <v>0.177358825684512</v>
      </c>
      <c r="P45">
        <v>4.6832138175329302E-2</v>
      </c>
      <c r="Q45">
        <v>12881.302281106</v>
      </c>
      <c r="R45">
        <v>196.8005</v>
      </c>
      <c r="S45">
        <v>65469.237131003203</v>
      </c>
      <c r="T45">
        <v>13.0045401307415</v>
      </c>
      <c r="U45">
        <v>13.3881034936395</v>
      </c>
      <c r="V45">
        <v>32.216500000000003</v>
      </c>
      <c r="W45">
        <v>81.7837276426676</v>
      </c>
      <c r="X45">
        <v>0.114108301788258</v>
      </c>
      <c r="Y45">
        <v>0.155182763183255</v>
      </c>
      <c r="Z45">
        <v>0.27661252621860699</v>
      </c>
      <c r="AA45">
        <v>210.41844130388199</v>
      </c>
      <c r="AB45">
        <v>10.8316347246055</v>
      </c>
      <c r="AC45">
        <v>1.6642051833899401</v>
      </c>
      <c r="AD45">
        <v>3.8268273902163501</v>
      </c>
      <c r="AE45">
        <v>0.93290619085230497</v>
      </c>
      <c r="AF45">
        <v>11.05</v>
      </c>
      <c r="AG45">
        <v>0.104329688344977</v>
      </c>
      <c r="AH45">
        <v>109.2825</v>
      </c>
      <c r="AI45">
        <v>3.8399908713270601</v>
      </c>
      <c r="AJ45">
        <v>73447.361157895502</v>
      </c>
      <c r="AK45">
        <v>0.69780960837495098</v>
      </c>
      <c r="AL45">
        <v>49636295.9265</v>
      </c>
      <c r="AM45">
        <v>2634.7854616</v>
      </c>
    </row>
    <row r="46" spans="1:39" ht="15" x14ac:dyDescent="0.25">
      <c r="A46" t="s">
        <v>166</v>
      </c>
      <c r="B46">
        <v>1012880.4</v>
      </c>
      <c r="C46">
        <v>0.36907553250057601</v>
      </c>
      <c r="D46">
        <v>1029189.15</v>
      </c>
      <c r="E46">
        <v>4.9096279787305599E-3</v>
      </c>
      <c r="F46">
        <v>0.726684911216954</v>
      </c>
      <c r="G46">
        <v>53.15</v>
      </c>
      <c r="H46">
        <v>147.96130529999999</v>
      </c>
      <c r="I46">
        <v>43.728724200000002</v>
      </c>
      <c r="J46">
        <v>-154.72048665</v>
      </c>
      <c r="K46">
        <v>15685.1514901746</v>
      </c>
      <c r="L46">
        <v>2268.8073298999998</v>
      </c>
      <c r="M46">
        <v>3199.8227817859301</v>
      </c>
      <c r="N46">
        <v>0.90648372580877001</v>
      </c>
      <c r="O46">
        <v>0.187859008468024</v>
      </c>
      <c r="P46">
        <v>1.7771979563278799E-2</v>
      </c>
      <c r="Q46">
        <v>11121.4242470134</v>
      </c>
      <c r="R46">
        <v>159.35149999999999</v>
      </c>
      <c r="S46">
        <v>64884.531337954097</v>
      </c>
      <c r="T46">
        <v>14.0268525868912</v>
      </c>
      <c r="U46">
        <v>14.2377532053354</v>
      </c>
      <c r="V46">
        <v>20.662500000000001</v>
      </c>
      <c r="W46">
        <v>109.803137563218</v>
      </c>
      <c r="X46">
        <v>0.10832712866161601</v>
      </c>
      <c r="Y46">
        <v>0.180195628849666</v>
      </c>
      <c r="Z46">
        <v>0.29186559432718701</v>
      </c>
      <c r="AA46">
        <v>190.206896069496</v>
      </c>
      <c r="AB46">
        <v>9.9084545681216305</v>
      </c>
      <c r="AC46">
        <v>1.38631149679707</v>
      </c>
      <c r="AD46">
        <v>3.7202720205272799</v>
      </c>
      <c r="AE46">
        <v>1.16690110886842</v>
      </c>
      <c r="AF46">
        <v>17.95</v>
      </c>
      <c r="AG46">
        <v>4.71349445572284E-2</v>
      </c>
      <c r="AH46">
        <v>91.359499999999997</v>
      </c>
      <c r="AI46">
        <v>3.6785101498839499</v>
      </c>
      <c r="AJ46">
        <v>52343.377000000299</v>
      </c>
      <c r="AK46">
        <v>0.63409992404201398</v>
      </c>
      <c r="AL46">
        <v>35586586.671499997</v>
      </c>
      <c r="AM46">
        <v>2268.8073298999998</v>
      </c>
    </row>
    <row r="47" spans="1:39" ht="15" x14ac:dyDescent="0.25">
      <c r="A47" t="s">
        <v>168</v>
      </c>
      <c r="B47">
        <v>497889.2</v>
      </c>
      <c r="C47">
        <v>0.53240212027837597</v>
      </c>
      <c r="D47">
        <v>575918.85</v>
      </c>
      <c r="E47">
        <v>8.1628915239542101E-3</v>
      </c>
      <c r="F47">
        <v>0.70093754812734399</v>
      </c>
      <c r="G47">
        <v>51.052631578947398</v>
      </c>
      <c r="H47">
        <v>36.273751650000001</v>
      </c>
      <c r="I47">
        <v>4.2887024</v>
      </c>
      <c r="J47">
        <v>21.58766365</v>
      </c>
      <c r="K47">
        <v>14214.8183894704</v>
      </c>
      <c r="L47">
        <v>1067.9799246499999</v>
      </c>
      <c r="M47">
        <v>1338.3943726908001</v>
      </c>
      <c r="N47">
        <v>0.42698575719898901</v>
      </c>
      <c r="O47">
        <v>0.15357275625171601</v>
      </c>
      <c r="P47">
        <v>1.9553634874591602E-3</v>
      </c>
      <c r="Q47">
        <v>11342.8007336723</v>
      </c>
      <c r="R47">
        <v>77.42</v>
      </c>
      <c r="S47">
        <v>60604.985604494999</v>
      </c>
      <c r="T47">
        <v>16.281968483596</v>
      </c>
      <c r="U47">
        <v>13.794625738181299</v>
      </c>
      <c r="V47">
        <v>10.946999999999999</v>
      </c>
      <c r="W47">
        <v>97.559141742029794</v>
      </c>
      <c r="X47">
        <v>0.11531627229077999</v>
      </c>
      <c r="Y47">
        <v>0.18350000309322201</v>
      </c>
      <c r="Z47">
        <v>0.30420478174488502</v>
      </c>
      <c r="AA47">
        <v>510.53909105893399</v>
      </c>
      <c r="AB47">
        <v>3.0601422643561502</v>
      </c>
      <c r="AC47">
        <v>0.576694903488429</v>
      </c>
      <c r="AD47">
        <v>1.28604724202217</v>
      </c>
      <c r="AE47">
        <v>1.1183189723712199</v>
      </c>
      <c r="AF47">
        <v>43.75</v>
      </c>
      <c r="AG47">
        <v>2.1712089974818102E-2</v>
      </c>
      <c r="AH47">
        <v>14.8226315789474</v>
      </c>
      <c r="AI47">
        <v>4.1898755885342203</v>
      </c>
      <c r="AJ47">
        <v>-13582.2340000001</v>
      </c>
      <c r="AK47">
        <v>0.4669677872322</v>
      </c>
      <c r="AL47">
        <v>15181140.672499999</v>
      </c>
      <c r="AM47">
        <v>1067.9799246499999</v>
      </c>
    </row>
    <row r="48" spans="1:39" ht="15" x14ac:dyDescent="0.25">
      <c r="A48" t="s">
        <v>169</v>
      </c>
      <c r="B48">
        <v>848409.45</v>
      </c>
      <c r="C48">
        <v>0.486404206352265</v>
      </c>
      <c r="D48">
        <v>975390.6</v>
      </c>
      <c r="E48">
        <v>3.8328854336050901E-3</v>
      </c>
      <c r="F48">
        <v>0.75390290323144904</v>
      </c>
      <c r="G48">
        <v>81</v>
      </c>
      <c r="H48">
        <v>51.098539600000002</v>
      </c>
      <c r="I48">
        <v>0.9</v>
      </c>
      <c r="J48">
        <v>-52.1778038</v>
      </c>
      <c r="K48">
        <v>13112.982034438201</v>
      </c>
      <c r="L48">
        <v>1843.7004488</v>
      </c>
      <c r="M48">
        <v>2257.9390367435599</v>
      </c>
      <c r="N48">
        <v>0.35703194126705301</v>
      </c>
      <c r="O48">
        <v>0.15022907570493599</v>
      </c>
      <c r="P48">
        <v>8.5355461405038201E-3</v>
      </c>
      <c r="Q48">
        <v>10707.2912370866</v>
      </c>
      <c r="R48">
        <v>121.09399999999999</v>
      </c>
      <c r="S48">
        <v>64599.7186689679</v>
      </c>
      <c r="T48">
        <v>15.9528960972468</v>
      </c>
      <c r="U48">
        <v>15.225365821593099</v>
      </c>
      <c r="V48">
        <v>29.161999999999999</v>
      </c>
      <c r="W48">
        <v>63.222702448391701</v>
      </c>
      <c r="X48">
        <v>0.1150518144437</v>
      </c>
      <c r="Y48">
        <v>0.171485342613164</v>
      </c>
      <c r="Z48">
        <v>0.29232335669029202</v>
      </c>
      <c r="AA48">
        <v>179.22792187585199</v>
      </c>
      <c r="AB48">
        <v>7.12209610988414</v>
      </c>
      <c r="AC48">
        <v>1.3896909629690599</v>
      </c>
      <c r="AD48">
        <v>3.0386074283400499</v>
      </c>
      <c r="AE48">
        <v>1.27124276042899</v>
      </c>
      <c r="AF48">
        <v>91.4</v>
      </c>
      <c r="AG48">
        <v>2.946702531206E-2</v>
      </c>
      <c r="AH48">
        <v>11.901999999999999</v>
      </c>
      <c r="AI48">
        <v>4.2789812404559298</v>
      </c>
      <c r="AJ48">
        <v>28368.6055000001</v>
      </c>
      <c r="AK48">
        <v>0.50841923827044699</v>
      </c>
      <c r="AL48">
        <v>24176410.862</v>
      </c>
      <c r="AM48">
        <v>1843.7004488</v>
      </c>
    </row>
    <row r="49" spans="1:39" ht="15" x14ac:dyDescent="0.25">
      <c r="A49" t="s">
        <v>171</v>
      </c>
      <c r="B49">
        <v>1919158.05</v>
      </c>
      <c r="C49">
        <v>0.48096199190812999</v>
      </c>
      <c r="D49">
        <v>2445136.9</v>
      </c>
      <c r="E49">
        <v>1.5629509440029301E-3</v>
      </c>
      <c r="F49">
        <v>0.75576549555508199</v>
      </c>
      <c r="G49">
        <v>127</v>
      </c>
      <c r="H49">
        <v>336.45267515</v>
      </c>
      <c r="I49">
        <v>121.83487275</v>
      </c>
      <c r="J49">
        <v>-30.2716931</v>
      </c>
      <c r="K49">
        <v>14545.0279181121</v>
      </c>
      <c r="L49">
        <v>4875.3678452000004</v>
      </c>
      <c r="M49">
        <v>6659.17193089186</v>
      </c>
      <c r="N49">
        <v>0.73221617095305702</v>
      </c>
      <c r="O49">
        <v>0.180563553530982</v>
      </c>
      <c r="P49">
        <v>6.1418168486467598E-2</v>
      </c>
      <c r="Q49">
        <v>10648.8257332023</v>
      </c>
      <c r="R49">
        <v>320.76749999999998</v>
      </c>
      <c r="S49">
        <v>68411.936923160902</v>
      </c>
      <c r="T49">
        <v>13.0829962511788</v>
      </c>
      <c r="U49">
        <v>15.199070495608201</v>
      </c>
      <c r="V49">
        <v>35.393000000000001</v>
      </c>
      <c r="W49">
        <v>137.74949411465499</v>
      </c>
      <c r="X49">
        <v>0.113497837006186</v>
      </c>
      <c r="Y49">
        <v>0.163445525744841</v>
      </c>
      <c r="Z49">
        <v>0.28023697490570298</v>
      </c>
      <c r="AA49">
        <v>153.39324616014099</v>
      </c>
      <c r="AB49">
        <v>8.4107942484340104</v>
      </c>
      <c r="AC49">
        <v>1.42473052630312</v>
      </c>
      <c r="AD49">
        <v>3.9873363796276902</v>
      </c>
      <c r="AE49">
        <v>1.0024520111580399</v>
      </c>
      <c r="AF49">
        <v>20.7</v>
      </c>
      <c r="AG49">
        <v>6.1665731537098298E-2</v>
      </c>
      <c r="AH49">
        <v>133.20500000000001</v>
      </c>
      <c r="AI49">
        <v>3.3900533961802499</v>
      </c>
      <c r="AJ49">
        <v>261460.14449999901</v>
      </c>
      <c r="AK49">
        <v>0.54948321087511298</v>
      </c>
      <c r="AL49">
        <v>70912361.419499993</v>
      </c>
      <c r="AM49">
        <v>4875.3678452000004</v>
      </c>
    </row>
    <row r="50" spans="1:39" ht="15" x14ac:dyDescent="0.25">
      <c r="A50" t="s">
        <v>173</v>
      </c>
      <c r="B50">
        <v>1615941.2</v>
      </c>
      <c r="C50">
        <v>0.37350902356773502</v>
      </c>
      <c r="D50">
        <v>1013044.45</v>
      </c>
      <c r="E50">
        <v>3.4184100828950001E-3</v>
      </c>
      <c r="F50">
        <v>0.72406294309311903</v>
      </c>
      <c r="G50">
        <v>97.25</v>
      </c>
      <c r="H50">
        <v>992.10420399999998</v>
      </c>
      <c r="I50">
        <v>492.17357344999999</v>
      </c>
      <c r="J50">
        <v>-297.58486979999998</v>
      </c>
      <c r="K50">
        <v>18177.84764819</v>
      </c>
      <c r="L50">
        <v>4642.0282736500003</v>
      </c>
      <c r="M50">
        <v>6794.7347023167204</v>
      </c>
      <c r="N50">
        <v>0.96011409110733104</v>
      </c>
      <c r="O50">
        <v>0.18233363869291599</v>
      </c>
      <c r="P50">
        <v>7.3893130271757299E-2</v>
      </c>
      <c r="Q50">
        <v>12418.745754448601</v>
      </c>
      <c r="R50">
        <v>343.86</v>
      </c>
      <c r="S50">
        <v>64552.8214709475</v>
      </c>
      <c r="T50">
        <v>12.742540568836199</v>
      </c>
      <c r="U50">
        <v>13.499762326673601</v>
      </c>
      <c r="V50">
        <v>52.567500000000003</v>
      </c>
      <c r="W50">
        <v>88.306049814999795</v>
      </c>
      <c r="X50">
        <v>0.114680071936775</v>
      </c>
      <c r="Y50">
        <v>0.15508599578565099</v>
      </c>
      <c r="Z50">
        <v>0.27411558058616198</v>
      </c>
      <c r="AA50">
        <v>201.30916808596299</v>
      </c>
      <c r="AB50">
        <v>10.5267783373446</v>
      </c>
      <c r="AC50">
        <v>1.5138566710988901</v>
      </c>
      <c r="AD50">
        <v>4.1157268349012499</v>
      </c>
      <c r="AE50">
        <v>0.94325250814407702</v>
      </c>
      <c r="AF50">
        <v>15.85</v>
      </c>
      <c r="AG50">
        <v>0.13853899568769601</v>
      </c>
      <c r="AH50">
        <v>134.50800000000001</v>
      </c>
      <c r="AI50">
        <v>3.5145791342093098</v>
      </c>
      <c r="AJ50">
        <v>372204.22100000002</v>
      </c>
      <c r="AK50">
        <v>0.67439677320779001</v>
      </c>
      <c r="AL50">
        <v>84382082.737000003</v>
      </c>
      <c r="AM50">
        <v>4642.0282736500003</v>
      </c>
    </row>
    <row r="51" spans="1:39" ht="15" x14ac:dyDescent="0.25">
      <c r="A51" t="s">
        <v>174</v>
      </c>
      <c r="B51">
        <v>1859917.05</v>
      </c>
      <c r="C51">
        <v>0.38413091868212301</v>
      </c>
      <c r="D51">
        <v>1831966.1</v>
      </c>
      <c r="E51">
        <v>1.7465931615458299E-3</v>
      </c>
      <c r="F51">
        <v>0.74929341466156896</v>
      </c>
      <c r="G51">
        <v>113.8</v>
      </c>
      <c r="H51">
        <v>207.39476124999999</v>
      </c>
      <c r="I51">
        <v>60.258077399999998</v>
      </c>
      <c r="J51">
        <v>-25.146992000000001</v>
      </c>
      <c r="K51">
        <v>14395.4258555917</v>
      </c>
      <c r="L51">
        <v>3733.8997013500002</v>
      </c>
      <c r="M51">
        <v>5080.2311343650999</v>
      </c>
      <c r="N51">
        <v>0.75129926432832295</v>
      </c>
      <c r="O51">
        <v>0.18163687571864601</v>
      </c>
      <c r="P51">
        <v>4.0273789021604001E-2</v>
      </c>
      <c r="Q51">
        <v>10580.439133842199</v>
      </c>
      <c r="R51">
        <v>252.16249999999999</v>
      </c>
      <c r="S51">
        <v>67448.410790660797</v>
      </c>
      <c r="T51">
        <v>14.228919843354999</v>
      </c>
      <c r="U51">
        <v>14.807513810935401</v>
      </c>
      <c r="V51">
        <v>26.113</v>
      </c>
      <c r="W51">
        <v>142.990070131735</v>
      </c>
      <c r="X51">
        <v>0.114384206426277</v>
      </c>
      <c r="Y51">
        <v>0.15881067641476099</v>
      </c>
      <c r="Z51">
        <v>0.279281117217969</v>
      </c>
      <c r="AA51">
        <v>174.74740946150499</v>
      </c>
      <c r="AB51">
        <v>8.5153080364689497</v>
      </c>
      <c r="AC51">
        <v>1.25320210001911</v>
      </c>
      <c r="AD51">
        <v>3.3899446266781701</v>
      </c>
      <c r="AE51">
        <v>1.04179206276962</v>
      </c>
      <c r="AF51">
        <v>24.55</v>
      </c>
      <c r="AG51">
        <v>6.0983014104473598E-2</v>
      </c>
      <c r="AH51">
        <v>104.914</v>
      </c>
      <c r="AI51">
        <v>3.2791998152198398</v>
      </c>
      <c r="AJ51">
        <v>310439.8665</v>
      </c>
      <c r="AK51">
        <v>0.55586574639217701</v>
      </c>
      <c r="AL51">
        <v>53751076.303000003</v>
      </c>
      <c r="AM51">
        <v>3733.8997013500002</v>
      </c>
    </row>
    <row r="52" spans="1:39" ht="15" x14ac:dyDescent="0.25">
      <c r="A52" t="s">
        <v>176</v>
      </c>
      <c r="B52">
        <v>-689735</v>
      </c>
      <c r="C52">
        <v>0.41034241772372898</v>
      </c>
      <c r="D52">
        <v>-758808.818181818</v>
      </c>
      <c r="E52">
        <v>4.8240187946552698E-3</v>
      </c>
      <c r="F52">
        <v>0.78866069263690397</v>
      </c>
      <c r="G52">
        <v>64.681818181818201</v>
      </c>
      <c r="H52">
        <v>54.058683409090897</v>
      </c>
      <c r="I52">
        <v>5.1128880909090899</v>
      </c>
      <c r="J52">
        <v>11.4349040454546</v>
      </c>
      <c r="K52">
        <v>15065.883792598799</v>
      </c>
      <c r="L52">
        <v>3117.7953096363599</v>
      </c>
      <c r="M52">
        <v>3800.6100833137798</v>
      </c>
      <c r="N52">
        <v>0.24331142367023301</v>
      </c>
      <c r="O52">
        <v>0.14102017083125901</v>
      </c>
      <c r="P52">
        <v>2.9575250917182199E-2</v>
      </c>
      <c r="Q52">
        <v>12359.1583441612</v>
      </c>
      <c r="R52">
        <v>207.07590909090899</v>
      </c>
      <c r="S52">
        <v>78808.187520167194</v>
      </c>
      <c r="T52">
        <v>16.619070301404602</v>
      </c>
      <c r="U52">
        <v>15.056291788474599</v>
      </c>
      <c r="V52">
        <v>21.911818181818202</v>
      </c>
      <c r="W52">
        <v>142.288297747168</v>
      </c>
      <c r="X52">
        <v>0.114332762315471</v>
      </c>
      <c r="Y52">
        <v>0.16055642411352</v>
      </c>
      <c r="Z52">
        <v>0.28050383830558301</v>
      </c>
      <c r="AA52">
        <v>168.91083499395299</v>
      </c>
      <c r="AB52">
        <v>7.9726804954355099</v>
      </c>
      <c r="AC52">
        <v>1.30782058834369</v>
      </c>
      <c r="AD52">
        <v>3.8911750422735598</v>
      </c>
      <c r="AE52">
        <v>0.85176630223485705</v>
      </c>
      <c r="AF52">
        <v>17.818181818181799</v>
      </c>
      <c r="AG52">
        <v>0.11487468650758299</v>
      </c>
      <c r="AH52">
        <v>88.317619047619004</v>
      </c>
      <c r="AI52">
        <v>4.6507180636920804</v>
      </c>
      <c r="AJ52">
        <v>158463.73181818199</v>
      </c>
      <c r="AK52">
        <v>0.35699363501123998</v>
      </c>
      <c r="AL52">
        <v>46972341.824090898</v>
      </c>
      <c r="AM52">
        <v>3117.7953096363599</v>
      </c>
    </row>
    <row r="53" spans="1:39" ht="15" x14ac:dyDescent="0.25">
      <c r="A53" t="s">
        <v>177</v>
      </c>
      <c r="B53">
        <v>1040301.65</v>
      </c>
      <c r="C53">
        <v>0.373003554129401</v>
      </c>
      <c r="D53">
        <v>1619639.95</v>
      </c>
      <c r="E53">
        <v>3.50118837426663E-3</v>
      </c>
      <c r="F53">
        <v>0.80220546802525605</v>
      </c>
      <c r="G53">
        <v>153</v>
      </c>
      <c r="H53">
        <v>245.79599250000001</v>
      </c>
      <c r="I53">
        <v>32.113846600000002</v>
      </c>
      <c r="J53">
        <v>-58.747722349999997</v>
      </c>
      <c r="K53">
        <v>14380.2497006381</v>
      </c>
      <c r="L53">
        <v>5146.7046325499996</v>
      </c>
      <c r="M53">
        <v>6515.9285679388204</v>
      </c>
      <c r="N53">
        <v>0.42309321292275398</v>
      </c>
      <c r="O53">
        <v>0.16150188416547401</v>
      </c>
      <c r="P53">
        <v>3.9819373440216403E-2</v>
      </c>
      <c r="Q53">
        <v>11358.457506066799</v>
      </c>
      <c r="R53">
        <v>331.755</v>
      </c>
      <c r="S53">
        <v>73664.915104519896</v>
      </c>
      <c r="T53">
        <v>16.132085424484899</v>
      </c>
      <c r="U53">
        <v>15.513570654700001</v>
      </c>
      <c r="V53">
        <v>35.1905</v>
      </c>
      <c r="W53">
        <v>146.25267139000599</v>
      </c>
      <c r="X53">
        <v>0.116326478638306</v>
      </c>
      <c r="Y53">
        <v>0.16247749955917901</v>
      </c>
      <c r="Z53">
        <v>0.28415294144297798</v>
      </c>
      <c r="AA53">
        <v>165.82636093051701</v>
      </c>
      <c r="AB53">
        <v>6.9195945284092604</v>
      </c>
      <c r="AC53">
        <v>1.16312861374878</v>
      </c>
      <c r="AD53">
        <v>3.6011040057797699</v>
      </c>
      <c r="AE53">
        <v>0.878492015363742</v>
      </c>
      <c r="AF53">
        <v>27.55</v>
      </c>
      <c r="AG53">
        <v>9.5339741881783693E-2</v>
      </c>
      <c r="AH53">
        <v>89.875500000000002</v>
      </c>
      <c r="AI53">
        <v>4.2791080592480402</v>
      </c>
      <c r="AJ53">
        <v>173302.81049999999</v>
      </c>
      <c r="AK53">
        <v>0.47051579723810899</v>
      </c>
      <c r="AL53">
        <v>74010897.751499996</v>
      </c>
      <c r="AM53">
        <v>5146.7046325499996</v>
      </c>
    </row>
    <row r="54" spans="1:39" ht="15" x14ac:dyDescent="0.25">
      <c r="A54" t="s">
        <v>179</v>
      </c>
      <c r="B54">
        <v>663914.69999999995</v>
      </c>
      <c r="C54">
        <v>0.41215653514899298</v>
      </c>
      <c r="D54">
        <v>732407.7</v>
      </c>
      <c r="E54">
        <v>2.4566584670231602E-3</v>
      </c>
      <c r="F54">
        <v>0.75859505425720097</v>
      </c>
      <c r="G54">
        <v>74.8</v>
      </c>
      <c r="H54">
        <v>105.59994285000001</v>
      </c>
      <c r="I54">
        <v>26.060018150000001</v>
      </c>
      <c r="J54">
        <v>-24.220461149999998</v>
      </c>
      <c r="K54">
        <v>14441.1654349781</v>
      </c>
      <c r="L54">
        <v>2360.7803486500002</v>
      </c>
      <c r="M54">
        <v>3040.5084076947301</v>
      </c>
      <c r="N54">
        <v>0.53464864692802805</v>
      </c>
      <c r="O54">
        <v>0.152580731263704</v>
      </c>
      <c r="P54">
        <v>2.31457259381402E-2</v>
      </c>
      <c r="Q54">
        <v>11212.736489799199</v>
      </c>
      <c r="R54">
        <v>164.09549999999999</v>
      </c>
      <c r="S54">
        <v>67871.853439003506</v>
      </c>
      <c r="T54">
        <v>14.740806420651399</v>
      </c>
      <c r="U54">
        <v>14.3866245488146</v>
      </c>
      <c r="V54">
        <v>20.3565</v>
      </c>
      <c r="W54">
        <v>115.971819745536</v>
      </c>
      <c r="X54">
        <v>0.11359729510107899</v>
      </c>
      <c r="Y54">
        <v>0.16760426680775001</v>
      </c>
      <c r="Z54">
        <v>0.28802855430151197</v>
      </c>
      <c r="AA54">
        <v>183.49443235907901</v>
      </c>
      <c r="AB54">
        <v>8.1304642696663993</v>
      </c>
      <c r="AC54">
        <v>1.30438413232252</v>
      </c>
      <c r="AD54">
        <v>3.49629859573183</v>
      </c>
      <c r="AE54">
        <v>1.1421914195638101</v>
      </c>
      <c r="AF54">
        <v>38.9</v>
      </c>
      <c r="AG54">
        <v>4.8629234866665698E-2</v>
      </c>
      <c r="AH54">
        <v>48.144736842105303</v>
      </c>
      <c r="AI54">
        <v>3.70268313881428</v>
      </c>
      <c r="AJ54">
        <v>68563.884999999995</v>
      </c>
      <c r="AK54">
        <v>0.54545629403276197</v>
      </c>
      <c r="AL54">
        <v>34092419.570500001</v>
      </c>
      <c r="AM54">
        <v>2360.7803486500002</v>
      </c>
    </row>
    <row r="55" spans="1:39" ht="15" x14ac:dyDescent="0.25">
      <c r="A55" t="s">
        <v>181</v>
      </c>
      <c r="B55">
        <v>159294.65</v>
      </c>
      <c r="C55">
        <v>0.36616462987828902</v>
      </c>
      <c r="D55">
        <v>-29263.200000000001</v>
      </c>
      <c r="E55">
        <v>3.8078992033851902E-3</v>
      </c>
      <c r="F55">
        <v>0.75609135197817501</v>
      </c>
      <c r="G55">
        <v>73.599999999999994</v>
      </c>
      <c r="H55">
        <v>92.373574550000001</v>
      </c>
      <c r="I55">
        <v>5.6741460000000004</v>
      </c>
      <c r="J55">
        <v>-28.798466850000001</v>
      </c>
      <c r="K55">
        <v>13356.6112050787</v>
      </c>
      <c r="L55">
        <v>2425.8634101500002</v>
      </c>
      <c r="M55">
        <v>3060.1460306091699</v>
      </c>
      <c r="N55">
        <v>0.43944709965516299</v>
      </c>
      <c r="O55">
        <v>0.154399176921029</v>
      </c>
      <c r="P55">
        <v>1.8020315742878899E-2</v>
      </c>
      <c r="Q55">
        <v>10588.159545951499</v>
      </c>
      <c r="R55">
        <v>157.2345</v>
      </c>
      <c r="S55">
        <v>66361.102789146098</v>
      </c>
      <c r="T55">
        <v>15.6546432239744</v>
      </c>
      <c r="U55">
        <v>15.4283150971956</v>
      </c>
      <c r="V55">
        <v>17.766999999999999</v>
      </c>
      <c r="W55">
        <v>136.53759273653401</v>
      </c>
      <c r="X55">
        <v>0.11234178868073499</v>
      </c>
      <c r="Y55">
        <v>0.163629061480764</v>
      </c>
      <c r="Z55">
        <v>0.29151418410568802</v>
      </c>
      <c r="AA55">
        <v>178.01358814893001</v>
      </c>
      <c r="AB55">
        <v>7.3224401715324499</v>
      </c>
      <c r="AC55">
        <v>1.1741608592045201</v>
      </c>
      <c r="AD55">
        <v>3.3111093361343902</v>
      </c>
      <c r="AE55">
        <v>1.1981183252968399</v>
      </c>
      <c r="AF55">
        <v>33.25</v>
      </c>
      <c r="AG55">
        <v>3.0187905545847701E-2</v>
      </c>
      <c r="AH55">
        <v>54.428947368421099</v>
      </c>
      <c r="AI55">
        <v>3.8481554741477102</v>
      </c>
      <c r="AJ55">
        <v>48682.442000000003</v>
      </c>
      <c r="AK55">
        <v>0.50334152065976201</v>
      </c>
      <c r="AL55">
        <v>32401314.405999999</v>
      </c>
      <c r="AM55">
        <v>2425.8634101500002</v>
      </c>
    </row>
    <row r="56" spans="1:39" ht="15" x14ac:dyDescent="0.25">
      <c r="A56" t="s">
        <v>183</v>
      </c>
      <c r="B56">
        <v>1255707.6000000001</v>
      </c>
      <c r="C56">
        <v>0.43604921993568102</v>
      </c>
      <c r="D56">
        <v>1360610.3</v>
      </c>
      <c r="E56">
        <v>6.3592382370823196E-3</v>
      </c>
      <c r="F56">
        <v>0.74324970348420305</v>
      </c>
      <c r="G56">
        <v>101.1</v>
      </c>
      <c r="H56">
        <v>93.420452350000005</v>
      </c>
      <c r="I56">
        <v>28.880754199999998</v>
      </c>
      <c r="J56">
        <v>-127.43197265000001</v>
      </c>
      <c r="K56">
        <v>13952.2854957284</v>
      </c>
      <c r="L56">
        <v>2385.5032497500001</v>
      </c>
      <c r="M56">
        <v>3066.6315018928999</v>
      </c>
      <c r="N56">
        <v>0.567945977496357</v>
      </c>
      <c r="O56">
        <v>0.163402614916098</v>
      </c>
      <c r="P56">
        <v>2.8457462909394202E-2</v>
      </c>
      <c r="Q56">
        <v>10853.3491457828</v>
      </c>
      <c r="R56">
        <v>157.3015</v>
      </c>
      <c r="S56">
        <v>67065.921091025797</v>
      </c>
      <c r="T56">
        <v>14.6648315496038</v>
      </c>
      <c r="U56">
        <v>15.1651653019838</v>
      </c>
      <c r="V56">
        <v>17.963999999999999</v>
      </c>
      <c r="W56">
        <v>132.79354541026501</v>
      </c>
      <c r="X56">
        <v>0.11075475505506201</v>
      </c>
      <c r="Y56">
        <v>0.167933655895671</v>
      </c>
      <c r="Z56">
        <v>0.28593751641194498</v>
      </c>
      <c r="AA56">
        <v>184.10827989692601</v>
      </c>
      <c r="AB56">
        <v>7.9353489610098897</v>
      </c>
      <c r="AC56">
        <v>1.2623031932127899</v>
      </c>
      <c r="AD56">
        <v>3.5099625060537498</v>
      </c>
      <c r="AE56">
        <v>1.27675800792115</v>
      </c>
      <c r="AF56">
        <v>64.75</v>
      </c>
      <c r="AG56">
        <v>3.5682907597677699E-2</v>
      </c>
      <c r="AH56">
        <v>26.249500000000001</v>
      </c>
      <c r="AI56">
        <v>3.7703987604143498</v>
      </c>
      <c r="AJ56">
        <v>62708.457000000199</v>
      </c>
      <c r="AK56">
        <v>0.54911357691904195</v>
      </c>
      <c r="AL56">
        <v>33283222.3915</v>
      </c>
      <c r="AM56">
        <v>2385.5032497500001</v>
      </c>
    </row>
    <row r="57" spans="1:39" ht="15" x14ac:dyDescent="0.25">
      <c r="A57" t="s">
        <v>185</v>
      </c>
      <c r="B57">
        <v>673903.6</v>
      </c>
      <c r="C57">
        <v>0.40190375488579899</v>
      </c>
      <c r="D57">
        <v>630130.85</v>
      </c>
      <c r="E57">
        <v>4.4728275620555197E-3</v>
      </c>
      <c r="F57">
        <v>0.72721635143605301</v>
      </c>
      <c r="G57">
        <v>53.65</v>
      </c>
      <c r="H57">
        <v>73.563126600000004</v>
      </c>
      <c r="I57">
        <v>2.4174473000000001</v>
      </c>
      <c r="J57">
        <v>-44.997124950000099</v>
      </c>
      <c r="K57">
        <v>13806.9245910999</v>
      </c>
      <c r="L57">
        <v>1658.5661210000001</v>
      </c>
      <c r="M57">
        <v>2174.3952659243801</v>
      </c>
      <c r="N57">
        <v>0.53961030981411195</v>
      </c>
      <c r="O57">
        <v>0.16459327812954899</v>
      </c>
      <c r="P57">
        <v>7.9918938607090994E-3</v>
      </c>
      <c r="Q57">
        <v>10531.5246592321</v>
      </c>
      <c r="R57">
        <v>113.926</v>
      </c>
      <c r="S57">
        <v>62036.301169179998</v>
      </c>
      <c r="T57">
        <v>15.144918631392301</v>
      </c>
      <c r="U57">
        <v>14.5582757316153</v>
      </c>
      <c r="V57">
        <v>15.673500000000001</v>
      </c>
      <c r="W57">
        <v>105.819767186653</v>
      </c>
      <c r="X57">
        <v>0.113471625448342</v>
      </c>
      <c r="Y57">
        <v>0.18595910554581199</v>
      </c>
      <c r="Z57">
        <v>0.30425567809725801</v>
      </c>
      <c r="AA57">
        <v>400.34204340292303</v>
      </c>
      <c r="AB57">
        <v>3.5423140134978701</v>
      </c>
      <c r="AC57">
        <v>0.64872826965615304</v>
      </c>
      <c r="AD57">
        <v>1.6482163996272601</v>
      </c>
      <c r="AE57">
        <v>1.23447242814626</v>
      </c>
      <c r="AF57">
        <v>44.7</v>
      </c>
      <c r="AG57">
        <v>2.0933747781507601E-2</v>
      </c>
      <c r="AH57">
        <v>24.6663157894737</v>
      </c>
      <c r="AI57">
        <v>3.6857105290918</v>
      </c>
      <c r="AJ57">
        <v>60740.856500000002</v>
      </c>
      <c r="AK57">
        <v>0.49311168423012403</v>
      </c>
      <c r="AL57">
        <v>22899697.362</v>
      </c>
      <c r="AM57">
        <v>1658.5661210000001</v>
      </c>
    </row>
    <row r="58" spans="1:39" ht="15" x14ac:dyDescent="0.25">
      <c r="A58" t="s">
        <v>186</v>
      </c>
      <c r="B58">
        <v>1068013.05</v>
      </c>
      <c r="C58">
        <v>0.407766932445076</v>
      </c>
      <c r="D58">
        <v>1088008</v>
      </c>
      <c r="E58">
        <v>3.4697262261191701E-3</v>
      </c>
      <c r="F58">
        <v>0.73803533486713602</v>
      </c>
      <c r="G58">
        <v>82.7</v>
      </c>
      <c r="H58">
        <v>46.900860700000003</v>
      </c>
      <c r="I58">
        <v>5.78644845</v>
      </c>
      <c r="J58">
        <v>0.52474079999998902</v>
      </c>
      <c r="K58">
        <v>13489.827455861199</v>
      </c>
      <c r="L58">
        <v>1719.2624393000001</v>
      </c>
      <c r="M58">
        <v>2150.58078859433</v>
      </c>
      <c r="N58">
        <v>0.480226908485338</v>
      </c>
      <c r="O58">
        <v>0.16223389997024801</v>
      </c>
      <c r="P58">
        <v>7.8703965088129796E-3</v>
      </c>
      <c r="Q58">
        <v>10784.321045041601</v>
      </c>
      <c r="R58">
        <v>119.8665</v>
      </c>
      <c r="S58">
        <v>61083.457546520498</v>
      </c>
      <c r="T58">
        <v>15.800911847764</v>
      </c>
      <c r="U58">
        <v>14.343143741579199</v>
      </c>
      <c r="V58">
        <v>13.4215</v>
      </c>
      <c r="W58">
        <v>128.09763732071701</v>
      </c>
      <c r="X58">
        <v>0.10920806180808899</v>
      </c>
      <c r="Y58">
        <v>0.19356720923746501</v>
      </c>
      <c r="Z58">
        <v>0.30888055815247101</v>
      </c>
      <c r="AA58">
        <v>187.64921667884201</v>
      </c>
      <c r="AB58">
        <v>6.9117685577303796</v>
      </c>
      <c r="AC58">
        <v>1.40896636349618</v>
      </c>
      <c r="AD58">
        <v>3.2666668609106901</v>
      </c>
      <c r="AE58">
        <v>1.30027450685406</v>
      </c>
      <c r="AF58">
        <v>108.45</v>
      </c>
      <c r="AG58">
        <v>2.4513503978325201E-2</v>
      </c>
      <c r="AH58">
        <v>10.198</v>
      </c>
      <c r="AI58">
        <v>3.7770429823111602</v>
      </c>
      <c r="AJ58">
        <v>440.76350000000099</v>
      </c>
      <c r="AK58">
        <v>0.496599415368978</v>
      </c>
      <c r="AL58">
        <v>23192553.657499999</v>
      </c>
      <c r="AM58">
        <v>1719.2624393000001</v>
      </c>
    </row>
    <row r="59" spans="1:39" ht="15" x14ac:dyDescent="0.25">
      <c r="A59" t="s">
        <v>188</v>
      </c>
      <c r="B59">
        <v>2175512.0499999998</v>
      </c>
      <c r="C59">
        <v>0.38081836420675302</v>
      </c>
      <c r="D59">
        <v>2413598.7000000002</v>
      </c>
      <c r="E59">
        <v>3.3428581583485801E-3</v>
      </c>
      <c r="F59">
        <v>0.72631034374071901</v>
      </c>
      <c r="G59">
        <v>72.05</v>
      </c>
      <c r="H59">
        <v>711.65679445000001</v>
      </c>
      <c r="I59">
        <v>388.48681249999998</v>
      </c>
      <c r="J59">
        <v>-249.2159987</v>
      </c>
      <c r="K59">
        <v>18467.825992106798</v>
      </c>
      <c r="L59">
        <v>3793.5064200000002</v>
      </c>
      <c r="M59">
        <v>5564.7440113319999</v>
      </c>
      <c r="N59">
        <v>0.95631129829483696</v>
      </c>
      <c r="O59">
        <v>0.182050738509097</v>
      </c>
      <c r="P59">
        <v>5.6219604842529802E-2</v>
      </c>
      <c r="Q59">
        <v>12589.5847718843</v>
      </c>
      <c r="R59">
        <v>281.22800000000001</v>
      </c>
      <c r="S59">
        <v>66485.0539971127</v>
      </c>
      <c r="T59">
        <v>13.380424424310499</v>
      </c>
      <c r="U59">
        <v>13.4890779723214</v>
      </c>
      <c r="V59">
        <v>43.576500000000003</v>
      </c>
      <c r="W59">
        <v>87.053949261643297</v>
      </c>
      <c r="X59">
        <v>0.11425983549318799</v>
      </c>
      <c r="Y59">
        <v>0.15509334427171501</v>
      </c>
      <c r="Z59">
        <v>0.27548871606160402</v>
      </c>
      <c r="AA59">
        <v>203.91249265369601</v>
      </c>
      <c r="AB59">
        <v>10.413872441020899</v>
      </c>
      <c r="AC59">
        <v>1.57406351951704</v>
      </c>
      <c r="AD59">
        <v>4.1584276866965499</v>
      </c>
      <c r="AE59">
        <v>0.86727020755733397</v>
      </c>
      <c r="AF59">
        <v>12.8</v>
      </c>
      <c r="AG59">
        <v>0.130030157580735</v>
      </c>
      <c r="AH59">
        <v>123.581</v>
      </c>
      <c r="AI59">
        <v>3.6393470764137001</v>
      </c>
      <c r="AJ59">
        <v>145566.54649999901</v>
      </c>
      <c r="AK59">
        <v>0.69235409972555795</v>
      </c>
      <c r="AL59">
        <v>70057816.464499995</v>
      </c>
      <c r="AM59">
        <v>3793.5064200000002</v>
      </c>
    </row>
    <row r="60" spans="1:39" ht="15" x14ac:dyDescent="0.25">
      <c r="A60" t="s">
        <v>189</v>
      </c>
      <c r="B60">
        <v>684482.14285714296</v>
      </c>
      <c r="C60">
        <v>0.39279591480165099</v>
      </c>
      <c r="D60">
        <v>476721.71428571403</v>
      </c>
      <c r="E60">
        <v>6.8296986094708804E-3</v>
      </c>
      <c r="F60">
        <v>0.73734152395799202</v>
      </c>
      <c r="G60">
        <v>85.6666666666667</v>
      </c>
      <c r="H60">
        <v>55.902495380952402</v>
      </c>
      <c r="I60">
        <v>4.1593249047618999</v>
      </c>
      <c r="J60">
        <v>41.339971142857102</v>
      </c>
      <c r="K60">
        <v>13304.3398266149</v>
      </c>
      <c r="L60">
        <v>1874.61077157143</v>
      </c>
      <c r="M60">
        <v>2308.8414587641601</v>
      </c>
      <c r="N60">
        <v>0.44628053001796603</v>
      </c>
      <c r="O60">
        <v>0.15353800958786401</v>
      </c>
      <c r="P60">
        <v>7.0694764816674896E-3</v>
      </c>
      <c r="Q60">
        <v>10802.15302482</v>
      </c>
      <c r="R60">
        <v>123.170952380952</v>
      </c>
      <c r="S60">
        <v>63677.131130175301</v>
      </c>
      <c r="T60">
        <v>16.447136964110999</v>
      </c>
      <c r="U60">
        <v>15.2195849373113</v>
      </c>
      <c r="V60">
        <v>28.72</v>
      </c>
      <c r="W60">
        <v>65.271962798448101</v>
      </c>
      <c r="X60">
        <v>0.11122999955096</v>
      </c>
      <c r="Y60">
        <v>0.182144212268991</v>
      </c>
      <c r="Z60">
        <v>0.29905194970954502</v>
      </c>
      <c r="AA60">
        <v>170.59818247395799</v>
      </c>
      <c r="AB60">
        <v>7.7230215775705098</v>
      </c>
      <c r="AC60">
        <v>1.40866331422894</v>
      </c>
      <c r="AD60">
        <v>3.3575388677839402</v>
      </c>
      <c r="AE60">
        <v>1.3183749568118901</v>
      </c>
      <c r="AF60">
        <v>95.095238095238102</v>
      </c>
      <c r="AG60">
        <v>2.1939738868702201E-2</v>
      </c>
      <c r="AH60">
        <v>13.0109523809524</v>
      </c>
      <c r="AI60">
        <v>3.7556490285452799</v>
      </c>
      <c r="AJ60">
        <v>69230.293333333495</v>
      </c>
      <c r="AK60">
        <v>0.51905505144437702</v>
      </c>
      <c r="AL60">
        <v>24940458.747618999</v>
      </c>
      <c r="AM60">
        <v>1874.61077157143</v>
      </c>
    </row>
    <row r="61" spans="1:39" ht="15" x14ac:dyDescent="0.25">
      <c r="A61" t="s">
        <v>190</v>
      </c>
      <c r="B61">
        <v>1003898.15</v>
      </c>
      <c r="C61">
        <v>0.44211541574507301</v>
      </c>
      <c r="D61">
        <v>987736.25</v>
      </c>
      <c r="E61">
        <v>3.46541357479853E-3</v>
      </c>
      <c r="F61">
        <v>0.73177281335424604</v>
      </c>
      <c r="G61">
        <v>55.85</v>
      </c>
      <c r="H61">
        <v>107.11716525</v>
      </c>
      <c r="I61">
        <v>7.3196615500000002</v>
      </c>
      <c r="J61">
        <v>31.277784750000102</v>
      </c>
      <c r="K61">
        <v>13794.2427101743</v>
      </c>
      <c r="L61">
        <v>2113.4285034</v>
      </c>
      <c r="M61">
        <v>2741.62352637699</v>
      </c>
      <c r="N61">
        <v>0.56296303491503297</v>
      </c>
      <c r="O61">
        <v>0.162639750834734</v>
      </c>
      <c r="P61">
        <v>1.9913317026005201E-2</v>
      </c>
      <c r="Q61">
        <v>10633.533541720601</v>
      </c>
      <c r="R61">
        <v>141.2105</v>
      </c>
      <c r="S61">
        <v>67179.832416852907</v>
      </c>
      <c r="T61">
        <v>15.194337531557499</v>
      </c>
      <c r="U61">
        <v>14.9665110129912</v>
      </c>
      <c r="V61">
        <v>15.811</v>
      </c>
      <c r="W61">
        <v>133.66823751818399</v>
      </c>
      <c r="X61">
        <v>0.111587209273098</v>
      </c>
      <c r="Y61">
        <v>0.16852630462516099</v>
      </c>
      <c r="Z61">
        <v>0.29297454345984902</v>
      </c>
      <c r="AA61">
        <v>182.16868911374399</v>
      </c>
      <c r="AB61">
        <v>6.9219781753530203</v>
      </c>
      <c r="AC61">
        <v>1.30237857223562</v>
      </c>
      <c r="AD61">
        <v>3.46940496440914</v>
      </c>
      <c r="AE61">
        <v>1.03661035740976</v>
      </c>
      <c r="AF61">
        <v>16.100000000000001</v>
      </c>
      <c r="AG61">
        <v>5.41182155940029E-2</v>
      </c>
      <c r="AH61">
        <v>69.132105263157897</v>
      </c>
      <c r="AI61">
        <v>3.9404408468107599</v>
      </c>
      <c r="AJ61">
        <v>71323.629999999903</v>
      </c>
      <c r="AK61">
        <v>0.50015137250498498</v>
      </c>
      <c r="AL61">
        <v>29153145.726500001</v>
      </c>
      <c r="AM61">
        <v>2113.4285034</v>
      </c>
    </row>
    <row r="62" spans="1:39" ht="15" x14ac:dyDescent="0.25">
      <c r="A62" t="s">
        <v>192</v>
      </c>
      <c r="B62">
        <v>623913.41176470602</v>
      </c>
      <c r="C62">
        <v>0.41147091026504401</v>
      </c>
      <c r="D62">
        <v>970461.35294117697</v>
      </c>
      <c r="E62">
        <v>1.9567118117243998E-3</v>
      </c>
      <c r="F62">
        <v>0.78045734167625702</v>
      </c>
      <c r="G62">
        <v>42.764705882352899</v>
      </c>
      <c r="H62">
        <v>22.6685037647059</v>
      </c>
      <c r="I62">
        <v>1.78470588235294</v>
      </c>
      <c r="J62">
        <v>-6.9571525294117702</v>
      </c>
      <c r="K62">
        <v>15691.0628512946</v>
      </c>
      <c r="L62">
        <v>2408.4110930588199</v>
      </c>
      <c r="M62">
        <v>2821.1709038137101</v>
      </c>
      <c r="N62">
        <v>9.0187613114871099E-2</v>
      </c>
      <c r="O62">
        <v>0.11608070645554799</v>
      </c>
      <c r="P62">
        <v>2.20033728655573E-2</v>
      </c>
      <c r="Q62">
        <v>13395.3351715968</v>
      </c>
      <c r="R62">
        <v>159.84941176470599</v>
      </c>
      <c r="S62">
        <v>82612.572376943004</v>
      </c>
      <c r="T62">
        <v>17.507654262835601</v>
      </c>
      <c r="U62">
        <v>15.066749802019499</v>
      </c>
      <c r="V62">
        <v>18.1152941176471</v>
      </c>
      <c r="W62">
        <v>132.94904722041801</v>
      </c>
      <c r="X62">
        <v>0.116707653198135</v>
      </c>
      <c r="Y62">
        <v>0.13988355009873499</v>
      </c>
      <c r="Z62">
        <v>0.26110946010613001</v>
      </c>
      <c r="AA62">
        <v>178.82397581545499</v>
      </c>
      <c r="AB62">
        <v>8.0545399754807292</v>
      </c>
      <c r="AC62">
        <v>1.4148387822423201</v>
      </c>
      <c r="AD62">
        <v>3.4566861806482398</v>
      </c>
      <c r="AE62">
        <v>0.83549617200834603</v>
      </c>
      <c r="AF62">
        <v>9.5294117647058805</v>
      </c>
      <c r="AG62">
        <v>0.17224009070305701</v>
      </c>
      <c r="AH62">
        <v>125.702857142857</v>
      </c>
      <c r="AI62">
        <v>5.9303450497779604</v>
      </c>
      <c r="AJ62">
        <v>60053.379285714203</v>
      </c>
      <c r="AK62">
        <v>0.26269441525753601</v>
      </c>
      <c r="AL62">
        <v>37790529.832941197</v>
      </c>
      <c r="AM62">
        <v>2408.4110930588199</v>
      </c>
    </row>
    <row r="63" spans="1:39" ht="15" x14ac:dyDescent="0.25">
      <c r="A63" t="s">
        <v>193</v>
      </c>
      <c r="B63">
        <v>1619250.5</v>
      </c>
      <c r="C63">
        <v>0.44306445904170799</v>
      </c>
      <c r="D63">
        <v>2327306.9500000002</v>
      </c>
      <c r="E63">
        <v>2.4102179370172898E-3</v>
      </c>
      <c r="F63">
        <v>0.76049551762523604</v>
      </c>
      <c r="G63">
        <v>102.25</v>
      </c>
      <c r="H63">
        <v>371.91364175000001</v>
      </c>
      <c r="I63">
        <v>163.64710360000001</v>
      </c>
      <c r="J63">
        <v>-50.697293549999998</v>
      </c>
      <c r="K63">
        <v>15310.1566891617</v>
      </c>
      <c r="L63">
        <v>4526.5706425500002</v>
      </c>
      <c r="M63">
        <v>6078.4356778501797</v>
      </c>
      <c r="N63">
        <v>0.67479989367387005</v>
      </c>
      <c r="O63">
        <v>0.17654387172003</v>
      </c>
      <c r="P63">
        <v>5.3172313315408802E-2</v>
      </c>
      <c r="Q63">
        <v>11401.371911286</v>
      </c>
      <c r="R63">
        <v>306.91899999999998</v>
      </c>
      <c r="S63">
        <v>71689.022287639396</v>
      </c>
      <c r="T63">
        <v>13.9170269680274</v>
      </c>
      <c r="U63">
        <v>14.748421057510299</v>
      </c>
      <c r="V63">
        <v>39.85</v>
      </c>
      <c r="W63">
        <v>113.59022942409</v>
      </c>
      <c r="X63">
        <v>0.11606697362803201</v>
      </c>
      <c r="Y63">
        <v>0.15247939480655301</v>
      </c>
      <c r="Z63">
        <v>0.275977364658821</v>
      </c>
      <c r="AA63">
        <v>159.49828402396901</v>
      </c>
      <c r="AB63">
        <v>9.2926651698574894</v>
      </c>
      <c r="AC63">
        <v>1.42935481960899</v>
      </c>
      <c r="AD63">
        <v>3.9315641937573802</v>
      </c>
      <c r="AE63">
        <v>0.90835558788577797</v>
      </c>
      <c r="AF63">
        <v>19.8</v>
      </c>
      <c r="AG63">
        <v>0.101066889277987</v>
      </c>
      <c r="AH63">
        <v>132.45650000000001</v>
      </c>
      <c r="AI63">
        <v>3.6394754447670001</v>
      </c>
      <c r="AJ63">
        <v>118649.2585</v>
      </c>
      <c r="AK63">
        <v>0.52531238301222305</v>
      </c>
      <c r="AL63">
        <v>69302505.802000001</v>
      </c>
      <c r="AM63">
        <v>4526.5706425500002</v>
      </c>
    </row>
    <row r="64" spans="1:39" ht="15" x14ac:dyDescent="0.25">
      <c r="A64" t="s">
        <v>194</v>
      </c>
      <c r="B64">
        <v>738637.95</v>
      </c>
      <c r="C64">
        <v>0.38595154419639799</v>
      </c>
      <c r="D64">
        <v>556351.44999999995</v>
      </c>
      <c r="E64">
        <v>6.3734752641053704E-3</v>
      </c>
      <c r="F64">
        <v>0.747021862567116</v>
      </c>
      <c r="G64">
        <v>87.55</v>
      </c>
      <c r="H64">
        <v>57.722171350000004</v>
      </c>
      <c r="I64">
        <v>6.5742554499999999</v>
      </c>
      <c r="J64">
        <v>4.29740370000005</v>
      </c>
      <c r="K64">
        <v>13578.8721624436</v>
      </c>
      <c r="L64">
        <v>2032.01310145</v>
      </c>
      <c r="M64">
        <v>2539.67963277632</v>
      </c>
      <c r="N64">
        <v>0.43564525925955599</v>
      </c>
      <c r="O64">
        <v>0.15913377262147399</v>
      </c>
      <c r="P64">
        <v>6.5041076214366203E-3</v>
      </c>
      <c r="Q64">
        <v>10864.5381019324</v>
      </c>
      <c r="R64">
        <v>133.88399999999999</v>
      </c>
      <c r="S64">
        <v>64122.690063786598</v>
      </c>
      <c r="T64">
        <v>16.213662573571099</v>
      </c>
      <c r="U64">
        <v>15.1774155347166</v>
      </c>
      <c r="V64">
        <v>30.503499999999999</v>
      </c>
      <c r="W64">
        <v>66.615735946694599</v>
      </c>
      <c r="X64">
        <v>0.112811917335427</v>
      </c>
      <c r="Y64">
        <v>0.178853648483871</v>
      </c>
      <c r="Z64">
        <v>0.29703227131902099</v>
      </c>
      <c r="AA64">
        <v>179.110705408489</v>
      </c>
      <c r="AB64">
        <v>8.3326857295387704</v>
      </c>
      <c r="AC64">
        <v>1.4429677092214299</v>
      </c>
      <c r="AD64">
        <v>3.3967257833585598</v>
      </c>
      <c r="AE64">
        <v>1.2616849732906099</v>
      </c>
      <c r="AF64">
        <v>100.55</v>
      </c>
      <c r="AG64">
        <v>2.6912525246341398E-2</v>
      </c>
      <c r="AH64">
        <v>12.59</v>
      </c>
      <c r="AI64">
        <v>3.78832199667354</v>
      </c>
      <c r="AJ64">
        <v>34534.738499999999</v>
      </c>
      <c r="AK64">
        <v>0.52222610032413197</v>
      </c>
      <c r="AL64">
        <v>27592446.136999998</v>
      </c>
      <c r="AM64">
        <v>2032.01310145</v>
      </c>
    </row>
    <row r="65" spans="1:39" ht="15" x14ac:dyDescent="0.25">
      <c r="A65" t="s">
        <v>196</v>
      </c>
      <c r="B65">
        <v>559785.44999999995</v>
      </c>
      <c r="C65">
        <v>0.32863272496504797</v>
      </c>
      <c r="D65">
        <v>-889165.8</v>
      </c>
      <c r="E65">
        <v>2.0348347583671799E-3</v>
      </c>
      <c r="F65">
        <v>0.76431561928691605</v>
      </c>
      <c r="G65">
        <v>123.85</v>
      </c>
      <c r="H65">
        <v>1434.3735811500001</v>
      </c>
      <c r="I65">
        <v>739.5538196</v>
      </c>
      <c r="J65">
        <v>-402.61786260000002</v>
      </c>
      <c r="K65">
        <v>18812.509359403</v>
      </c>
      <c r="L65">
        <v>6283.6640045000004</v>
      </c>
      <c r="M65">
        <v>9212.6169304799605</v>
      </c>
      <c r="N65">
        <v>0.94151488352387802</v>
      </c>
      <c r="O65">
        <v>0.194552885143845</v>
      </c>
      <c r="P65">
        <v>5.6854808960847297E-2</v>
      </c>
      <c r="Q65">
        <v>12831.477612500899</v>
      </c>
      <c r="R65">
        <v>470.36649999999997</v>
      </c>
      <c r="S65">
        <v>68456.713811464098</v>
      </c>
      <c r="T65">
        <v>13.439094833496901</v>
      </c>
      <c r="U65">
        <v>13.3590806413722</v>
      </c>
      <c r="V65">
        <v>72.043999999999997</v>
      </c>
      <c r="W65">
        <v>87.219810178502001</v>
      </c>
      <c r="X65">
        <v>0.112432544445063</v>
      </c>
      <c r="Y65">
        <v>0.15099774289866499</v>
      </c>
      <c r="Z65">
        <v>0.27260487778558501</v>
      </c>
      <c r="AA65">
        <v>202.343226673077</v>
      </c>
      <c r="AB65">
        <v>9.9800569456997295</v>
      </c>
      <c r="AC65">
        <v>1.44348401127415</v>
      </c>
      <c r="AD65">
        <v>4.0102385456494298</v>
      </c>
      <c r="AE65">
        <v>0.85550780960675099</v>
      </c>
      <c r="AF65">
        <v>19.649999999999999</v>
      </c>
      <c r="AG65">
        <v>0.136818831192977</v>
      </c>
      <c r="AH65">
        <v>120.51300000000001</v>
      </c>
      <c r="AI65">
        <v>3.8351601624381901</v>
      </c>
      <c r="AJ65">
        <v>236406.101499999</v>
      </c>
      <c r="AK65">
        <v>0.638204477057984</v>
      </c>
      <c r="AL65">
        <v>118211487.896</v>
      </c>
      <c r="AM65">
        <v>6283.6640045000004</v>
      </c>
    </row>
    <row r="66" spans="1:39" ht="15" x14ac:dyDescent="0.25">
      <c r="A66" t="s">
        <v>198</v>
      </c>
      <c r="B66">
        <v>217165.8</v>
      </c>
      <c r="C66">
        <v>0.35336760876955597</v>
      </c>
      <c r="D66">
        <v>242495.9</v>
      </c>
      <c r="E66">
        <v>4.6194627351974901E-3</v>
      </c>
      <c r="F66">
        <v>0.773282861369885</v>
      </c>
      <c r="G66">
        <v>64.349999999999994</v>
      </c>
      <c r="H66">
        <v>67.803340250000005</v>
      </c>
      <c r="I66">
        <v>5.0369783999999997</v>
      </c>
      <c r="J66">
        <v>47.255438099999999</v>
      </c>
      <c r="K66">
        <v>13673.182429485199</v>
      </c>
      <c r="L66">
        <v>1907.3319036</v>
      </c>
      <c r="M66">
        <v>2379.8063734673101</v>
      </c>
      <c r="N66">
        <v>0.41347845126560201</v>
      </c>
      <c r="O66">
        <v>0.16227671071081201</v>
      </c>
      <c r="P66">
        <v>2.6302404712735799E-2</v>
      </c>
      <c r="Q66">
        <v>10958.579387911799</v>
      </c>
      <c r="R66">
        <v>126.07850000000001</v>
      </c>
      <c r="S66">
        <v>67671.864814381493</v>
      </c>
      <c r="T66">
        <v>16.3164219117455</v>
      </c>
      <c r="U66">
        <v>15.128129725528099</v>
      </c>
      <c r="V66">
        <v>15.31</v>
      </c>
      <c r="W66">
        <v>124.58079056825601</v>
      </c>
      <c r="X66">
        <v>0.108820037033172</v>
      </c>
      <c r="Y66">
        <v>0.162967341144031</v>
      </c>
      <c r="Z66">
        <v>0.28552394163894901</v>
      </c>
      <c r="AA66">
        <v>170.29039329073001</v>
      </c>
      <c r="AB66">
        <v>7.6601814022339303</v>
      </c>
      <c r="AC66">
        <v>1.3277140445991</v>
      </c>
      <c r="AD66">
        <v>3.5419718747180999</v>
      </c>
      <c r="AE66">
        <v>1.00988196238769</v>
      </c>
      <c r="AF66">
        <v>22.65</v>
      </c>
      <c r="AG66">
        <v>7.2672577261071403E-2</v>
      </c>
      <c r="AH66">
        <v>46.688000000000002</v>
      </c>
      <c r="AI66">
        <v>4.0594305157502504</v>
      </c>
      <c r="AJ66">
        <v>22080.336000000101</v>
      </c>
      <c r="AK66">
        <v>0.44896136415328303</v>
      </c>
      <c r="AL66">
        <v>26079297.0715</v>
      </c>
      <c r="AM66">
        <v>1907.3319036</v>
      </c>
    </row>
    <row r="67" spans="1:39" ht="15" x14ac:dyDescent="0.25">
      <c r="A67" t="s">
        <v>200</v>
      </c>
      <c r="B67">
        <v>1190209.9523809501</v>
      </c>
      <c r="C67">
        <v>0.44099159914972202</v>
      </c>
      <c r="D67">
        <v>1207235.9523809501</v>
      </c>
      <c r="E67">
        <v>4.0721312727520003E-3</v>
      </c>
      <c r="F67">
        <v>0.72296468519141899</v>
      </c>
      <c r="G67">
        <v>88.761904761904802</v>
      </c>
      <c r="H67">
        <v>52.627313047618998</v>
      </c>
      <c r="I67">
        <v>5.72427061904762</v>
      </c>
      <c r="J67">
        <v>7.8331756190476103</v>
      </c>
      <c r="K67">
        <v>13427.8853888056</v>
      </c>
      <c r="L67">
        <v>1785.8419183333301</v>
      </c>
      <c r="M67">
        <v>2220.9405912570101</v>
      </c>
      <c r="N67">
        <v>0.46684831422576301</v>
      </c>
      <c r="O67">
        <v>0.16240851266399001</v>
      </c>
      <c r="P67">
        <v>8.0981742556004103E-3</v>
      </c>
      <c r="Q67">
        <v>10797.263419069001</v>
      </c>
      <c r="R67">
        <v>121.46380952381</v>
      </c>
      <c r="S67">
        <v>61797.495193551702</v>
      </c>
      <c r="T67">
        <v>16.081607690317298</v>
      </c>
      <c r="U67">
        <v>14.702666788853399</v>
      </c>
      <c r="V67">
        <v>14.0428571428571</v>
      </c>
      <c r="W67">
        <v>127.170838538488</v>
      </c>
      <c r="X67">
        <v>0.11005231605177999</v>
      </c>
      <c r="Y67">
        <v>0.19575597714613899</v>
      </c>
      <c r="Z67">
        <v>0.31146794206207801</v>
      </c>
      <c r="AA67">
        <v>173.644442224165</v>
      </c>
      <c r="AB67">
        <v>7.4981509327513596</v>
      </c>
      <c r="AC67">
        <v>1.5185741443815901</v>
      </c>
      <c r="AD67">
        <v>3.51347150057769</v>
      </c>
      <c r="AE67">
        <v>1.3231899124070401</v>
      </c>
      <c r="AF67">
        <v>115.28571428571399</v>
      </c>
      <c r="AG67">
        <v>1.6606520389532999E-2</v>
      </c>
      <c r="AH67">
        <v>9.3985714285714295</v>
      </c>
      <c r="AI67">
        <v>3.82502161007449</v>
      </c>
      <c r="AJ67">
        <v>24736.911428571198</v>
      </c>
      <c r="AK67">
        <v>0.51339189828315002</v>
      </c>
      <c r="AL67">
        <v>23980080.601904798</v>
      </c>
      <c r="AM67">
        <v>1785.8419183333301</v>
      </c>
    </row>
    <row r="68" spans="1:39" ht="15" x14ac:dyDescent="0.25">
      <c r="A68" t="s">
        <v>202</v>
      </c>
      <c r="B68">
        <v>373804.25</v>
      </c>
      <c r="C68">
        <v>0.463818016929752</v>
      </c>
      <c r="D68">
        <v>438384.75</v>
      </c>
      <c r="E68">
        <v>6.1158644071988098E-3</v>
      </c>
      <c r="F68">
        <v>0.77565017969431005</v>
      </c>
      <c r="G68">
        <v>58.15</v>
      </c>
      <c r="H68">
        <v>31.0500337</v>
      </c>
      <c r="I68">
        <v>1.2181437500000001</v>
      </c>
      <c r="J68">
        <v>63.1713193</v>
      </c>
      <c r="K68">
        <v>12934.7620229883</v>
      </c>
      <c r="L68">
        <v>1623.7637884000001</v>
      </c>
      <c r="M68">
        <v>1911.6687203244801</v>
      </c>
      <c r="N68">
        <v>0.22562033650903901</v>
      </c>
      <c r="O68">
        <v>0.110902266411202</v>
      </c>
      <c r="P68">
        <v>6.1092775752653299E-3</v>
      </c>
      <c r="Q68">
        <v>10986.735285879</v>
      </c>
      <c r="R68">
        <v>103.267</v>
      </c>
      <c r="S68">
        <v>66558.798381864501</v>
      </c>
      <c r="T68">
        <v>16.219121306903499</v>
      </c>
      <c r="U68">
        <v>15.723936866569201</v>
      </c>
      <c r="V68">
        <v>13.087</v>
      </c>
      <c r="W68">
        <v>124.07456165660599</v>
      </c>
      <c r="X68">
        <v>0.115580786494151</v>
      </c>
      <c r="Y68">
        <v>0.15464752699107501</v>
      </c>
      <c r="Z68">
        <v>0.274910758063097</v>
      </c>
      <c r="AA68">
        <v>169.259070785668</v>
      </c>
      <c r="AB68">
        <v>8.1532534713789193</v>
      </c>
      <c r="AC68">
        <v>1.3539796024367201</v>
      </c>
      <c r="AD68">
        <v>4.00898818662351</v>
      </c>
      <c r="AE68">
        <v>1.03589765439504</v>
      </c>
      <c r="AF68">
        <v>33</v>
      </c>
      <c r="AG68">
        <v>5.1073579512175601E-2</v>
      </c>
      <c r="AH68">
        <v>28.205500000000001</v>
      </c>
      <c r="AI68">
        <v>4.9524760082297199</v>
      </c>
      <c r="AJ68">
        <v>35606.9399999999</v>
      </c>
      <c r="AK68">
        <v>0.44010728831559298</v>
      </c>
      <c r="AL68">
        <v>21002998.184500001</v>
      </c>
      <c r="AM68">
        <v>1623.7637884000001</v>
      </c>
    </row>
    <row r="69" spans="1:39" ht="15" x14ac:dyDescent="0.25">
      <c r="A69" t="s">
        <v>204</v>
      </c>
      <c r="B69">
        <v>701944.9</v>
      </c>
      <c r="C69">
        <v>0.34534447378264799</v>
      </c>
      <c r="D69">
        <v>550715.94999999995</v>
      </c>
      <c r="E69">
        <v>3.3698171292471102E-3</v>
      </c>
      <c r="F69">
        <v>0.73425049669348297</v>
      </c>
      <c r="G69">
        <v>48.3</v>
      </c>
      <c r="H69">
        <v>145.74872465000001</v>
      </c>
      <c r="I69">
        <v>39.477989299999997</v>
      </c>
      <c r="J69">
        <v>-75.958048550000001</v>
      </c>
      <c r="K69">
        <v>15827.9525338365</v>
      </c>
      <c r="L69">
        <v>2130.7700274499998</v>
      </c>
      <c r="M69">
        <v>3003.2643735020401</v>
      </c>
      <c r="N69">
        <v>0.91961235389396301</v>
      </c>
      <c r="O69">
        <v>0.18563549254696901</v>
      </c>
      <c r="P69">
        <v>1.23556766384155E-2</v>
      </c>
      <c r="Q69">
        <v>11229.689651222099</v>
      </c>
      <c r="R69">
        <v>153.03399999999999</v>
      </c>
      <c r="S69">
        <v>64298.119381967401</v>
      </c>
      <c r="T69">
        <v>13.423160866212701</v>
      </c>
      <c r="U69">
        <v>13.923507373851599</v>
      </c>
      <c r="V69">
        <v>19.072500000000002</v>
      </c>
      <c r="W69">
        <v>111.719492853585</v>
      </c>
      <c r="X69">
        <v>0.10858002504468001</v>
      </c>
      <c r="Y69">
        <v>0.180395632158491</v>
      </c>
      <c r="Z69">
        <v>0.29261101620400598</v>
      </c>
      <c r="AA69">
        <v>190.76047380225199</v>
      </c>
      <c r="AB69">
        <v>10.973010485237801</v>
      </c>
      <c r="AC69">
        <v>1.3979544892607401</v>
      </c>
      <c r="AD69">
        <v>3.62791093218706</v>
      </c>
      <c r="AE69">
        <v>1.1226747437970399</v>
      </c>
      <c r="AF69">
        <v>12</v>
      </c>
      <c r="AG69">
        <v>3.9662276411253E-2</v>
      </c>
      <c r="AH69">
        <v>90.709500000000006</v>
      </c>
      <c r="AI69">
        <v>3.55851915426756</v>
      </c>
      <c r="AJ69">
        <v>77300.040500000105</v>
      </c>
      <c r="AK69">
        <v>0.65411811684143994</v>
      </c>
      <c r="AL69">
        <v>33725726.854999997</v>
      </c>
      <c r="AM69">
        <v>2130.7700274499998</v>
      </c>
    </row>
    <row r="70" spans="1:39" ht="15" x14ac:dyDescent="0.25">
      <c r="A70" t="s">
        <v>206</v>
      </c>
      <c r="B70">
        <v>354140.05</v>
      </c>
      <c r="C70">
        <v>0.48784256578587898</v>
      </c>
      <c r="D70">
        <v>347832.7</v>
      </c>
      <c r="E70">
        <v>1.6559724304455201E-3</v>
      </c>
      <c r="F70">
        <v>0.71939898694948301</v>
      </c>
      <c r="G70">
        <v>80.578947368421098</v>
      </c>
      <c r="H70">
        <v>43.840085799999997</v>
      </c>
      <c r="I70">
        <v>5.1687451500000003</v>
      </c>
      <c r="J70">
        <v>-14.675452099999999</v>
      </c>
      <c r="K70">
        <v>13634.1842885019</v>
      </c>
      <c r="L70">
        <v>1645.1748831</v>
      </c>
      <c r="M70">
        <v>2029.0474918104501</v>
      </c>
      <c r="N70">
        <v>0.450165539091192</v>
      </c>
      <c r="O70">
        <v>0.16392240154544599</v>
      </c>
      <c r="P70">
        <v>2.4917413899947201E-3</v>
      </c>
      <c r="Q70">
        <v>11054.7523572185</v>
      </c>
      <c r="R70">
        <v>114.502</v>
      </c>
      <c r="S70">
        <v>61765.8733166233</v>
      </c>
      <c r="T70">
        <v>15.277462402403501</v>
      </c>
      <c r="U70">
        <v>14.3680886194128</v>
      </c>
      <c r="V70">
        <v>14.287000000000001</v>
      </c>
      <c r="W70">
        <v>115.151878147967</v>
      </c>
      <c r="X70">
        <v>0.10898012471959399</v>
      </c>
      <c r="Y70">
        <v>0.19386189157685399</v>
      </c>
      <c r="Z70">
        <v>0.30815448212605201</v>
      </c>
      <c r="AA70">
        <v>182.50363720253199</v>
      </c>
      <c r="AB70">
        <v>7.5385115506923599</v>
      </c>
      <c r="AC70">
        <v>1.4715817880675599</v>
      </c>
      <c r="AD70">
        <v>3.7371423635072598</v>
      </c>
      <c r="AE70">
        <v>1.40605663530345</v>
      </c>
      <c r="AF70">
        <v>129.85</v>
      </c>
      <c r="AG70">
        <v>1.6063095803702201E-2</v>
      </c>
      <c r="AH70">
        <v>7.4794444444444403</v>
      </c>
      <c r="AI70">
        <v>3.94972082515025</v>
      </c>
      <c r="AJ70">
        <v>-5151.7360000001499</v>
      </c>
      <c r="AK70">
        <v>0.50175634999301699</v>
      </c>
      <c r="AL70">
        <v>22430617.543000001</v>
      </c>
      <c r="AM70">
        <v>1645.1748831</v>
      </c>
    </row>
    <row r="71" spans="1:39" ht="15" x14ac:dyDescent="0.25">
      <c r="A71" t="s">
        <v>208</v>
      </c>
      <c r="B71">
        <v>1534577.57142857</v>
      </c>
      <c r="C71">
        <v>0.36330004012351202</v>
      </c>
      <c r="D71">
        <v>1879331.66666667</v>
      </c>
      <c r="E71">
        <v>3.9253710495486399E-3</v>
      </c>
      <c r="F71">
        <v>0.784987657675562</v>
      </c>
      <c r="G71">
        <v>110.333333333333</v>
      </c>
      <c r="H71">
        <v>128.736662142857</v>
      </c>
      <c r="I71">
        <v>24.4275915714286</v>
      </c>
      <c r="J71">
        <v>-42.693062428571402</v>
      </c>
      <c r="K71">
        <v>14537.561250459999</v>
      </c>
      <c r="L71">
        <v>3958.91694519048</v>
      </c>
      <c r="M71">
        <v>5000.6770523552104</v>
      </c>
      <c r="N71">
        <v>0.40903501561038202</v>
      </c>
      <c r="O71">
        <v>0.163510438697785</v>
      </c>
      <c r="P71">
        <v>2.8281171720058399E-2</v>
      </c>
      <c r="Q71">
        <v>11509.041070565499</v>
      </c>
      <c r="R71">
        <v>261.675238095238</v>
      </c>
      <c r="S71">
        <v>72520.498347642802</v>
      </c>
      <c r="T71">
        <v>15.963444327574299</v>
      </c>
      <c r="U71">
        <v>15.1291233133401</v>
      </c>
      <c r="V71">
        <v>30.0023809523809</v>
      </c>
      <c r="W71">
        <v>131.95342567891399</v>
      </c>
      <c r="X71">
        <v>0.117683485646391</v>
      </c>
      <c r="Y71">
        <v>0.16337208799374101</v>
      </c>
      <c r="Z71">
        <v>0.28718317811865901</v>
      </c>
      <c r="AA71">
        <v>178.944972961589</v>
      </c>
      <c r="AB71">
        <v>7.3488427789915098</v>
      </c>
      <c r="AC71">
        <v>1.13537342758893</v>
      </c>
      <c r="AD71">
        <v>3.5828561092381999</v>
      </c>
      <c r="AE71">
        <v>0.96393495079991898</v>
      </c>
      <c r="AF71">
        <v>36.428571428571402</v>
      </c>
      <c r="AG71">
        <v>8.7999554142315403E-2</v>
      </c>
      <c r="AH71">
        <v>68.124761904761897</v>
      </c>
      <c r="AI71">
        <v>4.2196264710945099</v>
      </c>
      <c r="AJ71">
        <v>140790.18476190401</v>
      </c>
      <c r="AK71">
        <v>0.44990773465485201</v>
      </c>
      <c r="AL71">
        <v>57552997.576190501</v>
      </c>
      <c r="AM71">
        <v>3958.91694519048</v>
      </c>
    </row>
    <row r="72" spans="1:39" ht="15" x14ac:dyDescent="0.25">
      <c r="A72" t="s">
        <v>210</v>
      </c>
      <c r="B72">
        <v>1035933.9</v>
      </c>
      <c r="C72">
        <v>0.47427465516385398</v>
      </c>
      <c r="D72">
        <v>1069390</v>
      </c>
      <c r="E72">
        <v>2.8730479102964299E-3</v>
      </c>
      <c r="F72">
        <v>0.729493379109036</v>
      </c>
      <c r="G72">
        <v>75.75</v>
      </c>
      <c r="H72">
        <v>47.081892600000003</v>
      </c>
      <c r="I72">
        <v>3.9239999999999999</v>
      </c>
      <c r="J72">
        <v>-54.653977500000003</v>
      </c>
      <c r="K72">
        <v>13939.770777674499</v>
      </c>
      <c r="L72">
        <v>1649.8692970499999</v>
      </c>
      <c r="M72">
        <v>2098.60820898167</v>
      </c>
      <c r="N72">
        <v>0.51596442965033296</v>
      </c>
      <c r="O72">
        <v>0.16930874621369099</v>
      </c>
      <c r="P72">
        <v>7.1822563588447002E-3</v>
      </c>
      <c r="Q72">
        <v>10959.0726442264</v>
      </c>
      <c r="R72">
        <v>114.8455</v>
      </c>
      <c r="S72">
        <v>61876.437283132604</v>
      </c>
      <c r="T72">
        <v>16.229194874853601</v>
      </c>
      <c r="U72">
        <v>14.365989934738399</v>
      </c>
      <c r="V72">
        <v>28.494499999999999</v>
      </c>
      <c r="W72">
        <v>57.9013247135412</v>
      </c>
      <c r="X72">
        <v>0.109703302658262</v>
      </c>
      <c r="Y72">
        <v>0.19398006747483301</v>
      </c>
      <c r="Z72">
        <v>0.30819838900182001</v>
      </c>
      <c r="AA72">
        <v>196.20320868980301</v>
      </c>
      <c r="AB72">
        <v>7.7199584689551299</v>
      </c>
      <c r="AC72">
        <v>1.4748513305055899</v>
      </c>
      <c r="AD72">
        <v>3.4561774401844398</v>
      </c>
      <c r="AE72">
        <v>1.3170548247451299</v>
      </c>
      <c r="AF72">
        <v>98.4</v>
      </c>
      <c r="AG72">
        <v>2.14979797714401E-2</v>
      </c>
      <c r="AH72">
        <v>9.2149999999999999</v>
      </c>
      <c r="AI72">
        <v>3.7899542326848001</v>
      </c>
      <c r="AJ72">
        <v>35139.556000000099</v>
      </c>
      <c r="AK72">
        <v>0.50816281248539097</v>
      </c>
      <c r="AL72">
        <v>22998799.813999999</v>
      </c>
      <c r="AM72">
        <v>1649.8692970499999</v>
      </c>
    </row>
    <row r="73" spans="1:39" ht="15" x14ac:dyDescent="0.25">
      <c r="A73" t="s">
        <v>212</v>
      </c>
      <c r="B73">
        <v>1053389.05</v>
      </c>
      <c r="C73">
        <v>0.35818082743833901</v>
      </c>
      <c r="D73">
        <v>1458014.9</v>
      </c>
      <c r="E73">
        <v>2.71026796001394E-3</v>
      </c>
      <c r="F73">
        <v>0.80386159323199302</v>
      </c>
      <c r="G73">
        <v>154</v>
      </c>
      <c r="H73">
        <v>240.01559324999999</v>
      </c>
      <c r="I73">
        <v>30.9848107000001</v>
      </c>
      <c r="J73">
        <v>-72.648216149999996</v>
      </c>
      <c r="K73">
        <v>14228.9182191402</v>
      </c>
      <c r="L73">
        <v>5548.9979476999997</v>
      </c>
      <c r="M73">
        <v>7013.8541389477896</v>
      </c>
      <c r="N73">
        <v>0.37205243277405098</v>
      </c>
      <c r="O73">
        <v>0.16303134354644599</v>
      </c>
      <c r="P73">
        <v>3.5621932214253298E-2</v>
      </c>
      <c r="Q73">
        <v>11257.1827745259</v>
      </c>
      <c r="R73">
        <v>352.66250000000002</v>
      </c>
      <c r="S73">
        <v>74099.989519724899</v>
      </c>
      <c r="T73">
        <v>15.442101159040201</v>
      </c>
      <c r="U73">
        <v>15.734584617587601</v>
      </c>
      <c r="V73">
        <v>37.058999999999997</v>
      </c>
      <c r="W73">
        <v>149.73415223562401</v>
      </c>
      <c r="X73">
        <v>0.11579108828098</v>
      </c>
      <c r="Y73">
        <v>0.157767379499169</v>
      </c>
      <c r="Z73">
        <v>0.28001386172373</v>
      </c>
      <c r="AA73">
        <v>1341.9228607007201</v>
      </c>
      <c r="AB73">
        <v>0.84554263113767003</v>
      </c>
      <c r="AC73">
        <v>0.139799575353068</v>
      </c>
      <c r="AD73">
        <v>0.43350934800447699</v>
      </c>
      <c r="AE73">
        <v>0.89904243468107503</v>
      </c>
      <c r="AF73">
        <v>28.3</v>
      </c>
      <c r="AG73">
        <v>0.109153602232724</v>
      </c>
      <c r="AH73">
        <v>93.644000000000005</v>
      </c>
      <c r="AI73">
        <v>4.5225033195640698</v>
      </c>
      <c r="AJ73">
        <v>230883.85149999999</v>
      </c>
      <c r="AK73">
        <v>0.41790388095907599</v>
      </c>
      <c r="AL73">
        <v>78956237.996000007</v>
      </c>
      <c r="AM73">
        <v>5548.9979476999997</v>
      </c>
    </row>
    <row r="74" spans="1:39" ht="15" x14ac:dyDescent="0.25">
      <c r="A74" t="s">
        <v>213</v>
      </c>
      <c r="B74">
        <v>1994124.33333333</v>
      </c>
      <c r="C74">
        <v>0.42457083167124798</v>
      </c>
      <c r="D74">
        <v>1764497.33333333</v>
      </c>
      <c r="E74">
        <v>3.8296194678816898E-3</v>
      </c>
      <c r="F74">
        <v>0.78805039241238495</v>
      </c>
      <c r="G74">
        <v>126.571428571429</v>
      </c>
      <c r="H74">
        <v>157.87995095238099</v>
      </c>
      <c r="I74">
        <v>15.823169</v>
      </c>
      <c r="J74">
        <v>-1.87790704761905</v>
      </c>
      <c r="K74">
        <v>15286.6179272311</v>
      </c>
      <c r="L74">
        <v>5708.3130995238098</v>
      </c>
      <c r="M74">
        <v>7142.2834222112997</v>
      </c>
      <c r="N74">
        <v>0.30270739834327998</v>
      </c>
      <c r="O74">
        <v>0.15569573111719001</v>
      </c>
      <c r="P74">
        <v>4.2926874561487097E-2</v>
      </c>
      <c r="Q74">
        <v>12217.4935105574</v>
      </c>
      <c r="R74">
        <v>368.69</v>
      </c>
      <c r="S74">
        <v>79512.540110481306</v>
      </c>
      <c r="T74">
        <v>15.360045670062201</v>
      </c>
      <c r="U74">
        <v>15.482690334763101</v>
      </c>
      <c r="V74">
        <v>40.876190476190501</v>
      </c>
      <c r="W74">
        <v>139.64885262115601</v>
      </c>
      <c r="X74">
        <v>0.118942509062392</v>
      </c>
      <c r="Y74">
        <v>0.15654292448568299</v>
      </c>
      <c r="Z74">
        <v>0.28090502162879</v>
      </c>
      <c r="AA74">
        <v>165.17424136965101</v>
      </c>
      <c r="AB74">
        <v>7.7827708246465503</v>
      </c>
      <c r="AC74">
        <v>1.2205394250722399</v>
      </c>
      <c r="AD74">
        <v>4.1967161363889796</v>
      </c>
      <c r="AE74">
        <v>0.79253655088755004</v>
      </c>
      <c r="AF74">
        <v>21.6666666666667</v>
      </c>
      <c r="AG74">
        <v>0.121680535819396</v>
      </c>
      <c r="AH74">
        <v>119.77285714285701</v>
      </c>
      <c r="AI74">
        <v>4.3726651696324002</v>
      </c>
      <c r="AJ74">
        <v>260342.072380953</v>
      </c>
      <c r="AK74">
        <v>0.39010843874294099</v>
      </c>
      <c r="AL74">
        <v>87260801.361428604</v>
      </c>
      <c r="AM74">
        <v>5708.3130995238098</v>
      </c>
    </row>
    <row r="75" spans="1:39" ht="15" x14ac:dyDescent="0.25">
      <c r="A75" t="s">
        <v>214</v>
      </c>
      <c r="B75">
        <v>420835.5</v>
      </c>
      <c r="C75">
        <v>0.417713524168976</v>
      </c>
      <c r="D75">
        <v>553062.19999999995</v>
      </c>
      <c r="E75">
        <v>1.8192367064526799E-3</v>
      </c>
      <c r="F75">
        <v>0.77929966367607995</v>
      </c>
      <c r="G75">
        <v>101.35</v>
      </c>
      <c r="H75">
        <v>126.85534275000001</v>
      </c>
      <c r="I75">
        <v>14.0527035</v>
      </c>
      <c r="J75">
        <v>-0.28112339999998398</v>
      </c>
      <c r="K75">
        <v>13652.112487160501</v>
      </c>
      <c r="L75">
        <v>3442.1302700000001</v>
      </c>
      <c r="M75">
        <v>4392.69086008668</v>
      </c>
      <c r="N75">
        <v>0.488194751138806</v>
      </c>
      <c r="O75">
        <v>0.170795229766246</v>
      </c>
      <c r="P75">
        <v>1.5696564456289499E-2</v>
      </c>
      <c r="Q75">
        <v>10697.850392452299</v>
      </c>
      <c r="R75">
        <v>217.7885</v>
      </c>
      <c r="S75">
        <v>68766.834825989499</v>
      </c>
      <c r="T75">
        <v>14.522805382286</v>
      </c>
      <c r="U75">
        <v>15.804922068887899</v>
      </c>
      <c r="V75">
        <v>23.945499999999999</v>
      </c>
      <c r="W75">
        <v>143.74852352216499</v>
      </c>
      <c r="X75">
        <v>0.108909375229195</v>
      </c>
      <c r="Y75">
        <v>0.173489031784445</v>
      </c>
      <c r="Z75">
        <v>0.28809119631025099</v>
      </c>
      <c r="AA75">
        <v>171.035638927169</v>
      </c>
      <c r="AB75">
        <v>7.8008906769088799</v>
      </c>
      <c r="AC75">
        <v>1.2763439188574599</v>
      </c>
      <c r="AD75">
        <v>3.6694005370401301</v>
      </c>
      <c r="AE75">
        <v>1.1336246164385799</v>
      </c>
      <c r="AF75">
        <v>40.85</v>
      </c>
      <c r="AG75">
        <v>3.6242012941188499E-2</v>
      </c>
      <c r="AH75">
        <v>58.1663157894737</v>
      </c>
      <c r="AI75">
        <v>3.9000709249086101</v>
      </c>
      <c r="AJ75">
        <v>74132.584999999701</v>
      </c>
      <c r="AK75">
        <v>0.47158635476822502</v>
      </c>
      <c r="AL75">
        <v>46992349.641500004</v>
      </c>
      <c r="AM75">
        <v>3442.1302700000001</v>
      </c>
    </row>
    <row r="76" spans="1:39" ht="15" x14ac:dyDescent="0.25">
      <c r="A76" t="s">
        <v>216</v>
      </c>
      <c r="B76">
        <v>1087841.1904761901</v>
      </c>
      <c r="C76">
        <v>0.43184675849665899</v>
      </c>
      <c r="D76">
        <v>1177625.66666667</v>
      </c>
      <c r="E76">
        <v>1.27938698054346E-3</v>
      </c>
      <c r="F76">
        <v>0.79132823219656001</v>
      </c>
      <c r="G76">
        <v>144.47619047619</v>
      </c>
      <c r="H76">
        <v>86.937100666666694</v>
      </c>
      <c r="I76">
        <v>9.2914688095238098</v>
      </c>
      <c r="J76">
        <v>-49.455668476190503</v>
      </c>
      <c r="K76">
        <v>12815.935946047601</v>
      </c>
      <c r="L76">
        <v>3945.5637440476198</v>
      </c>
      <c r="M76">
        <v>4790.50503582086</v>
      </c>
      <c r="N76">
        <v>0.24694711112024401</v>
      </c>
      <c r="O76">
        <v>0.148186171144784</v>
      </c>
      <c r="P76">
        <v>2.1094518835197699E-2</v>
      </c>
      <c r="Q76">
        <v>10555.4825298492</v>
      </c>
      <c r="R76">
        <v>236.95238095238099</v>
      </c>
      <c r="S76">
        <v>72447.883161173595</v>
      </c>
      <c r="T76">
        <v>14.508641479099699</v>
      </c>
      <c r="U76">
        <v>16.651293935892301</v>
      </c>
      <c r="V76">
        <v>27.663809523809501</v>
      </c>
      <c r="W76">
        <v>142.62546670052001</v>
      </c>
      <c r="X76">
        <v>0.116282798425366</v>
      </c>
      <c r="Y76">
        <v>0.15126219459652701</v>
      </c>
      <c r="Z76">
        <v>0.27375768276567303</v>
      </c>
      <c r="AA76">
        <v>1754.7506447600699</v>
      </c>
      <c r="AB76">
        <v>0.66615405005730299</v>
      </c>
      <c r="AC76">
        <v>0.111077406834964</v>
      </c>
      <c r="AD76">
        <v>0.28096902892036302</v>
      </c>
      <c r="AE76">
        <v>1.1235128339371501</v>
      </c>
      <c r="AF76">
        <v>53.6666666666667</v>
      </c>
      <c r="AG76">
        <v>5.9736277787985598E-2</v>
      </c>
      <c r="AH76">
        <v>55.981428571428602</v>
      </c>
      <c r="AI76">
        <v>4.3491837364138304</v>
      </c>
      <c r="AJ76">
        <v>247870.24095238099</v>
      </c>
      <c r="AK76">
        <v>0.40469797063108098</v>
      </c>
      <c r="AL76">
        <v>50566092.214761898</v>
      </c>
      <c r="AM76">
        <v>3945.5637440476198</v>
      </c>
    </row>
    <row r="77" spans="1:39" ht="15" x14ac:dyDescent="0.25">
      <c r="A77" t="s">
        <v>217</v>
      </c>
      <c r="B77">
        <v>2486825.4500000002</v>
      </c>
      <c r="C77">
        <v>0.36802627574497399</v>
      </c>
      <c r="D77">
        <v>2801541.35</v>
      </c>
      <c r="E77">
        <v>3.2989355435219399E-3</v>
      </c>
      <c r="F77">
        <v>0.73120245396932904</v>
      </c>
      <c r="G77">
        <v>76.349999999999994</v>
      </c>
      <c r="H77">
        <v>745.106717</v>
      </c>
      <c r="I77">
        <v>375.3190682</v>
      </c>
      <c r="J77">
        <v>-284.23843595</v>
      </c>
      <c r="K77">
        <v>17970.850172836901</v>
      </c>
      <c r="L77">
        <v>4001.3130077000001</v>
      </c>
      <c r="M77">
        <v>5880.5796631743297</v>
      </c>
      <c r="N77">
        <v>0.95841521845959199</v>
      </c>
      <c r="O77">
        <v>0.18523545629239399</v>
      </c>
      <c r="P77">
        <v>5.3842098577495903E-2</v>
      </c>
      <c r="Q77">
        <v>12227.8755963974</v>
      </c>
      <c r="R77">
        <v>295.613</v>
      </c>
      <c r="S77">
        <v>66222.012254197194</v>
      </c>
      <c r="T77">
        <v>13.194277653553799</v>
      </c>
      <c r="U77">
        <v>13.535646293295599</v>
      </c>
      <c r="V77">
        <v>45.796500000000002</v>
      </c>
      <c r="W77">
        <v>87.371589700086204</v>
      </c>
      <c r="X77">
        <v>0.114272405232417</v>
      </c>
      <c r="Y77">
        <v>0.15946496362152601</v>
      </c>
      <c r="Z77">
        <v>0.27947108685772798</v>
      </c>
      <c r="AA77">
        <v>196.871389087555</v>
      </c>
      <c r="AB77">
        <v>10.0482270066019</v>
      </c>
      <c r="AC77">
        <v>1.59005053164159</v>
      </c>
      <c r="AD77">
        <v>3.9273461170541402</v>
      </c>
      <c r="AE77">
        <v>0.95689718075636998</v>
      </c>
      <c r="AF77">
        <v>13.75</v>
      </c>
      <c r="AG77">
        <v>0.13213082162341999</v>
      </c>
      <c r="AH77">
        <v>131.4795</v>
      </c>
      <c r="AI77">
        <v>3.5768902126233599</v>
      </c>
      <c r="AJ77">
        <v>171180.28200000001</v>
      </c>
      <c r="AK77">
        <v>0.68438173926554002</v>
      </c>
      <c r="AL77">
        <v>71906996.555999994</v>
      </c>
      <c r="AM77">
        <v>4001.3130077000001</v>
      </c>
    </row>
    <row r="78" spans="1:39" ht="15" x14ac:dyDescent="0.25">
      <c r="A78" t="s">
        <v>218</v>
      </c>
      <c r="B78">
        <v>868270.4</v>
      </c>
      <c r="C78">
        <v>0.40670327507214399</v>
      </c>
      <c r="D78">
        <v>869001.8</v>
      </c>
      <c r="E78">
        <v>6.3211688985209498E-3</v>
      </c>
      <c r="F78">
        <v>0.72991296154461704</v>
      </c>
      <c r="G78">
        <v>37.1</v>
      </c>
      <c r="H78">
        <v>263.29384859999999</v>
      </c>
      <c r="I78">
        <v>124.49659075</v>
      </c>
      <c r="J78">
        <v>-88.371486750000003</v>
      </c>
      <c r="K78">
        <v>18427.7422858834</v>
      </c>
      <c r="L78">
        <v>1916.4114263500001</v>
      </c>
      <c r="M78">
        <v>2814.2652905821801</v>
      </c>
      <c r="N78">
        <v>0.90200874672947096</v>
      </c>
      <c r="O78">
        <v>0.18061013229775399</v>
      </c>
      <c r="P78">
        <v>5.2069745947014398E-2</v>
      </c>
      <c r="Q78">
        <v>12548.6165062976</v>
      </c>
      <c r="R78">
        <v>148.5455</v>
      </c>
      <c r="S78">
        <v>64741.793490883298</v>
      </c>
      <c r="T78">
        <v>12.7674685534062</v>
      </c>
      <c r="U78">
        <v>12.901174565032299</v>
      </c>
      <c r="V78">
        <v>21.5915</v>
      </c>
      <c r="W78">
        <v>88.757679010258698</v>
      </c>
      <c r="X78">
        <v>0.11107409318804699</v>
      </c>
      <c r="Y78">
        <v>0.16909188309894099</v>
      </c>
      <c r="Z78">
        <v>0.28471172603626499</v>
      </c>
      <c r="AA78">
        <v>221.10085244430999</v>
      </c>
      <c r="AB78">
        <v>10.047918645370199</v>
      </c>
      <c r="AC78">
        <v>1.4517005656091</v>
      </c>
      <c r="AD78">
        <v>4.0238172737575404</v>
      </c>
      <c r="AE78">
        <v>0.97172582718105005</v>
      </c>
      <c r="AF78">
        <v>8.65</v>
      </c>
      <c r="AG78">
        <v>6.90243594064021E-2</v>
      </c>
      <c r="AH78">
        <v>100.497</v>
      </c>
      <c r="AI78">
        <v>3.6852531593862699</v>
      </c>
      <c r="AJ78">
        <v>30007.815500000001</v>
      </c>
      <c r="AK78">
        <v>0.687091354245422</v>
      </c>
      <c r="AL78">
        <v>35315135.8785</v>
      </c>
      <c r="AM78">
        <v>1916.4114263500001</v>
      </c>
    </row>
    <row r="79" spans="1:39" ht="15" x14ac:dyDescent="0.25">
      <c r="A79" t="s">
        <v>219</v>
      </c>
      <c r="B79">
        <v>27556.1</v>
      </c>
      <c r="C79">
        <v>0.42087974974161702</v>
      </c>
      <c r="D79">
        <v>-502993.2</v>
      </c>
      <c r="E79">
        <v>7.50003097907408E-3</v>
      </c>
      <c r="F79">
        <v>0.76116015575992901</v>
      </c>
      <c r="G79">
        <v>67.5</v>
      </c>
      <c r="H79">
        <v>41.716406200000002</v>
      </c>
      <c r="I79">
        <v>8.8157043000000002</v>
      </c>
      <c r="J79">
        <v>-19.236757300000001</v>
      </c>
      <c r="K79">
        <v>15853.024818231899</v>
      </c>
      <c r="L79">
        <v>1562.4158272</v>
      </c>
      <c r="M79">
        <v>2178.27696269546</v>
      </c>
      <c r="N79">
        <v>0.88197505725446401</v>
      </c>
      <c r="O79">
        <v>0.19012346228746599</v>
      </c>
      <c r="P79">
        <v>6.1522568657194898E-4</v>
      </c>
      <c r="Q79">
        <v>11370.921746493699</v>
      </c>
      <c r="R79">
        <v>117.2555</v>
      </c>
      <c r="S79">
        <v>62618.831517498103</v>
      </c>
      <c r="T79">
        <v>15.1660263271232</v>
      </c>
      <c r="U79">
        <v>13.324883073288699</v>
      </c>
      <c r="V79">
        <v>14.827</v>
      </c>
      <c r="W79">
        <v>105.376396250084</v>
      </c>
      <c r="X79">
        <v>0.100352274107381</v>
      </c>
      <c r="Y79">
        <v>0.20103531417326001</v>
      </c>
      <c r="Z79">
        <v>0.30452224163916702</v>
      </c>
      <c r="AA79">
        <v>206.23920622813301</v>
      </c>
      <c r="AB79">
        <v>8.7080598569847592</v>
      </c>
      <c r="AC79">
        <v>1.4651198408969499</v>
      </c>
      <c r="AD79">
        <v>3.7478610247170199</v>
      </c>
      <c r="AE79">
        <v>1.34712176654358</v>
      </c>
      <c r="AF79">
        <v>165.45</v>
      </c>
      <c r="AG79">
        <v>2.2532618927079699E-2</v>
      </c>
      <c r="AH79">
        <v>8.2678947368421092</v>
      </c>
      <c r="AI79">
        <v>3.5465583688238</v>
      </c>
      <c r="AJ79">
        <v>-117153.8015</v>
      </c>
      <c r="AK79">
        <v>0.64570269549757398</v>
      </c>
      <c r="AL79">
        <v>24769016.885000002</v>
      </c>
      <c r="AM79">
        <v>1562.4158272</v>
      </c>
    </row>
    <row r="80" spans="1:39" ht="15" x14ac:dyDescent="0.25">
      <c r="A80" t="s">
        <v>221</v>
      </c>
      <c r="B80">
        <v>583749.65</v>
      </c>
      <c r="C80">
        <v>0.36651275456531102</v>
      </c>
      <c r="D80">
        <v>383974.6</v>
      </c>
      <c r="E80">
        <v>5.8718628515800203E-3</v>
      </c>
      <c r="F80">
        <v>0.75206052905062104</v>
      </c>
      <c r="G80">
        <v>79.900000000000006</v>
      </c>
      <c r="H80">
        <v>62.516925800000003</v>
      </c>
      <c r="I80">
        <v>3.6199715000000001</v>
      </c>
      <c r="J80">
        <v>35.180807299999998</v>
      </c>
      <c r="K80">
        <v>12962.3274688041</v>
      </c>
      <c r="L80">
        <v>2085.4452835000002</v>
      </c>
      <c r="M80">
        <v>2579.2129540522101</v>
      </c>
      <c r="N80">
        <v>0.349910929897576</v>
      </c>
      <c r="O80">
        <v>0.14887987302113301</v>
      </c>
      <c r="P80">
        <v>8.3131134090001606E-3</v>
      </c>
      <c r="Q80">
        <v>10480.803704296501</v>
      </c>
      <c r="R80">
        <v>132.72399999999999</v>
      </c>
      <c r="S80">
        <v>66229.887017419605</v>
      </c>
      <c r="T80">
        <v>14.840571411349901</v>
      </c>
      <c r="U80">
        <v>15.7126464203912</v>
      </c>
      <c r="V80">
        <v>15.144500000000001</v>
      </c>
      <c r="W80">
        <v>137.703145267259</v>
      </c>
      <c r="X80">
        <v>0.113586949588245</v>
      </c>
      <c r="Y80">
        <v>0.16810419044479799</v>
      </c>
      <c r="Z80">
        <v>0.28686120690842898</v>
      </c>
      <c r="AA80">
        <v>147.02274973401401</v>
      </c>
      <c r="AB80">
        <v>8.1326626270882105</v>
      </c>
      <c r="AC80">
        <v>1.5387987018599301</v>
      </c>
      <c r="AD80">
        <v>3.7093672602695502</v>
      </c>
      <c r="AE80">
        <v>1.25764893681982</v>
      </c>
      <c r="AF80">
        <v>60.1</v>
      </c>
      <c r="AG80">
        <v>2.1769776232536901E-2</v>
      </c>
      <c r="AH80">
        <v>22.260526315789502</v>
      </c>
      <c r="AI80">
        <v>4.0505627173825101</v>
      </c>
      <c r="AJ80">
        <v>55441.254500000003</v>
      </c>
      <c r="AK80">
        <v>0.47248875443556798</v>
      </c>
      <c r="AL80">
        <v>27032224.682999998</v>
      </c>
      <c r="AM80">
        <v>2085.4452835000002</v>
      </c>
    </row>
    <row r="81" spans="1:39" ht="15" x14ac:dyDescent="0.25">
      <c r="A81" t="s">
        <v>223</v>
      </c>
      <c r="B81">
        <v>2371096</v>
      </c>
      <c r="C81">
        <v>0.36813620378134898</v>
      </c>
      <c r="D81">
        <v>2171708.9</v>
      </c>
      <c r="E81">
        <v>2.37063422554129E-3</v>
      </c>
      <c r="F81">
        <v>0.719881201007328</v>
      </c>
      <c r="G81">
        <v>102.05</v>
      </c>
      <c r="H81">
        <v>983.72174174999998</v>
      </c>
      <c r="I81">
        <v>509.33672185</v>
      </c>
      <c r="J81">
        <v>-347.15160624999999</v>
      </c>
      <c r="K81">
        <v>18143.766731337499</v>
      </c>
      <c r="L81">
        <v>4702.8839329499997</v>
      </c>
      <c r="M81">
        <v>6909.4497465296699</v>
      </c>
      <c r="N81">
        <v>0.96077919956568003</v>
      </c>
      <c r="O81">
        <v>0.18722737646805601</v>
      </c>
      <c r="P81">
        <v>6.9718106968957597E-2</v>
      </c>
      <c r="Q81">
        <v>12349.4680725997</v>
      </c>
      <c r="R81">
        <v>353.15699999999998</v>
      </c>
      <c r="S81">
        <v>64493.8776960389</v>
      </c>
      <c r="T81">
        <v>12.283488646692501</v>
      </c>
      <c r="U81">
        <v>13.3166946512458</v>
      </c>
      <c r="V81">
        <v>54.021500000000003</v>
      </c>
      <c r="W81">
        <v>87.055782104347401</v>
      </c>
      <c r="X81">
        <v>0.115365864989065</v>
      </c>
      <c r="Y81">
        <v>0.157504016593594</v>
      </c>
      <c r="Z81">
        <v>0.27825194154049798</v>
      </c>
      <c r="AA81">
        <v>200.25933308739701</v>
      </c>
      <c r="AB81">
        <v>10.2718791715492</v>
      </c>
      <c r="AC81">
        <v>1.54000278669572</v>
      </c>
      <c r="AD81">
        <v>3.9535697869518298</v>
      </c>
      <c r="AE81">
        <v>0.92140990333485895</v>
      </c>
      <c r="AF81">
        <v>16.2</v>
      </c>
      <c r="AG81">
        <v>0.129290894300151</v>
      </c>
      <c r="AH81">
        <v>137.75200000000001</v>
      </c>
      <c r="AI81">
        <v>3.5386445197708398</v>
      </c>
      <c r="AJ81">
        <v>334011.9105</v>
      </c>
      <c r="AK81">
        <v>0.67320075195095397</v>
      </c>
      <c r="AL81">
        <v>85328029.044</v>
      </c>
      <c r="AM81">
        <v>4702.8839329499997</v>
      </c>
    </row>
    <row r="82" spans="1:39" ht="15" x14ac:dyDescent="0.25">
      <c r="A82" t="s">
        <v>224</v>
      </c>
      <c r="B82">
        <v>64316.3</v>
      </c>
      <c r="C82">
        <v>0.35797088261401699</v>
      </c>
      <c r="D82">
        <v>952386.45</v>
      </c>
      <c r="E82">
        <v>2.1443848510608E-3</v>
      </c>
      <c r="F82">
        <v>0.79952418635905498</v>
      </c>
      <c r="G82">
        <v>126</v>
      </c>
      <c r="H82">
        <v>67.715392100000003</v>
      </c>
      <c r="I82">
        <v>1.4275</v>
      </c>
      <c r="J82">
        <v>-19.542692750000001</v>
      </c>
      <c r="K82">
        <v>14369.400558138001</v>
      </c>
      <c r="L82">
        <v>4556.4882186000004</v>
      </c>
      <c r="M82">
        <v>5393.8024260063103</v>
      </c>
      <c r="N82">
        <v>0.13075922613338001</v>
      </c>
      <c r="O82">
        <v>0.12221702904371901</v>
      </c>
      <c r="P82">
        <v>2.7191478054137901E-2</v>
      </c>
      <c r="Q82">
        <v>12138.7472473623</v>
      </c>
      <c r="R82">
        <v>277.5335</v>
      </c>
      <c r="S82">
        <v>80337.000765673307</v>
      </c>
      <c r="T82">
        <v>16.1805691925479</v>
      </c>
      <c r="U82">
        <v>16.417795396231401</v>
      </c>
      <c r="V82">
        <v>27.041</v>
      </c>
      <c r="W82">
        <v>168.502948064051</v>
      </c>
      <c r="X82">
        <v>0.114750342913482</v>
      </c>
      <c r="Y82">
        <v>0.152793206636161</v>
      </c>
      <c r="Z82">
        <v>0.27397494996633398</v>
      </c>
      <c r="AA82">
        <v>162.49298022490899</v>
      </c>
      <c r="AB82">
        <v>7.3574422213963899</v>
      </c>
      <c r="AC82">
        <v>1.1974076514455401</v>
      </c>
      <c r="AD82">
        <v>3.4988681449224499</v>
      </c>
      <c r="AE82">
        <v>0.98968676936424105</v>
      </c>
      <c r="AF82">
        <v>26.95</v>
      </c>
      <c r="AG82">
        <v>0.10006600966131</v>
      </c>
      <c r="AH82">
        <v>111.31</v>
      </c>
      <c r="AI82">
        <v>4.6010898634999604</v>
      </c>
      <c r="AJ82">
        <v>403203.946</v>
      </c>
      <c r="AK82">
        <v>0.41283377284802703</v>
      </c>
      <c r="AL82">
        <v>65474004.351499997</v>
      </c>
      <c r="AM82">
        <v>4556.4882186000004</v>
      </c>
    </row>
    <row r="83" spans="1:39" ht="15" x14ac:dyDescent="0.25">
      <c r="A83" t="s">
        <v>225</v>
      </c>
      <c r="B83">
        <v>336343.09523809497</v>
      </c>
      <c r="C83">
        <v>0.42732027673982298</v>
      </c>
      <c r="D83">
        <v>603982.33333333302</v>
      </c>
      <c r="E83">
        <v>4.1500608990770096E-3</v>
      </c>
      <c r="F83">
        <v>0.78526203274851103</v>
      </c>
      <c r="G83">
        <v>48.190476190476197</v>
      </c>
      <c r="H83">
        <v>21.858494047619001</v>
      </c>
      <c r="I83">
        <v>0.77333333333333298</v>
      </c>
      <c r="J83">
        <v>-8.83891071428571</v>
      </c>
      <c r="K83">
        <v>16265.853432309799</v>
      </c>
      <c r="L83">
        <v>2905.0930906666699</v>
      </c>
      <c r="M83">
        <v>3425.98004706949</v>
      </c>
      <c r="N83">
        <v>7.1110585782008198E-2</v>
      </c>
      <c r="O83">
        <v>0.123279366931767</v>
      </c>
      <c r="P83">
        <v>2.2570119819399801E-2</v>
      </c>
      <c r="Q83">
        <v>13792.788565835301</v>
      </c>
      <c r="R83">
        <v>192.92904761904799</v>
      </c>
      <c r="S83">
        <v>83304.542637189603</v>
      </c>
      <c r="T83">
        <v>16.3351441808116</v>
      </c>
      <c r="U83">
        <v>15.057831500847801</v>
      </c>
      <c r="V83">
        <v>22.4057142857143</v>
      </c>
      <c r="W83">
        <v>129.65857966505101</v>
      </c>
      <c r="X83">
        <v>0.11622012040532401</v>
      </c>
      <c r="Y83">
        <v>0.141442767878382</v>
      </c>
      <c r="Z83">
        <v>0.263996858212247</v>
      </c>
      <c r="AA83">
        <v>178.71598438500499</v>
      </c>
      <c r="AB83">
        <v>7.9065842960572601</v>
      </c>
      <c r="AC83">
        <v>1.3503718298165699</v>
      </c>
      <c r="AD83">
        <v>3.4619477473828599</v>
      </c>
      <c r="AE83">
        <v>0.87763946118612801</v>
      </c>
      <c r="AF83">
        <v>16.1904761904762</v>
      </c>
      <c r="AG83">
        <v>0.13921890791761901</v>
      </c>
      <c r="AH83">
        <v>95.4047058823529</v>
      </c>
      <c r="AI83">
        <v>6.0931811778217702</v>
      </c>
      <c r="AJ83">
        <v>126749.99631579001</v>
      </c>
      <c r="AK83">
        <v>0.30984409030395699</v>
      </c>
      <c r="AL83">
        <v>47253818.420000002</v>
      </c>
      <c r="AM83">
        <v>2905.0930906666699</v>
      </c>
    </row>
    <row r="84" spans="1:39" ht="15" x14ac:dyDescent="0.25">
      <c r="A84" t="s">
        <v>226</v>
      </c>
      <c r="B84">
        <v>860231.35</v>
      </c>
      <c r="C84">
        <v>0.34931088522743697</v>
      </c>
      <c r="D84">
        <v>785620.55</v>
      </c>
      <c r="E84">
        <v>1.3471276630142399E-3</v>
      </c>
      <c r="F84">
        <v>0.73877249318551497</v>
      </c>
      <c r="G84">
        <v>68.95</v>
      </c>
      <c r="H84">
        <v>578.00022475000003</v>
      </c>
      <c r="I84">
        <v>302.25172240000001</v>
      </c>
      <c r="J84">
        <v>-294.44108725000001</v>
      </c>
      <c r="K84">
        <v>17450.256235961999</v>
      </c>
      <c r="L84">
        <v>3601.5420141499999</v>
      </c>
      <c r="M84">
        <v>5273.3749035099399</v>
      </c>
      <c r="N84">
        <v>0.99774055741456602</v>
      </c>
      <c r="O84">
        <v>0.19426688049205701</v>
      </c>
      <c r="P84">
        <v>5.5932395751196698E-2</v>
      </c>
      <c r="Q84">
        <v>11917.9523818169</v>
      </c>
      <c r="R84">
        <v>262.73500000000001</v>
      </c>
      <c r="S84">
        <v>64889.994283213098</v>
      </c>
      <c r="T84">
        <v>12.637067767903</v>
      </c>
      <c r="U84">
        <v>13.7078882301559</v>
      </c>
      <c r="V84">
        <v>39.363500000000002</v>
      </c>
      <c r="W84">
        <v>91.494455882988007</v>
      </c>
      <c r="X84">
        <v>0.11248087433529699</v>
      </c>
      <c r="Y84">
        <v>0.158019003731771</v>
      </c>
      <c r="Z84">
        <v>0.27466345183317997</v>
      </c>
      <c r="AA84">
        <v>191.05145720822401</v>
      </c>
      <c r="AB84">
        <v>11.0604993824481</v>
      </c>
      <c r="AC84">
        <v>1.5794358583527801</v>
      </c>
      <c r="AD84">
        <v>3.9421381297533999</v>
      </c>
      <c r="AE84">
        <v>0.99320541455980305</v>
      </c>
      <c r="AF84">
        <v>13.8</v>
      </c>
      <c r="AG84">
        <v>0.109403790025624</v>
      </c>
      <c r="AH84">
        <v>120.1995</v>
      </c>
      <c r="AI84">
        <v>3.5487308581255501</v>
      </c>
      <c r="AJ84">
        <v>188282.465</v>
      </c>
      <c r="AK84">
        <v>0.686724908773507</v>
      </c>
      <c r="AL84">
        <v>62847830.991499998</v>
      </c>
      <c r="AM84">
        <v>3601.5420141499999</v>
      </c>
    </row>
    <row r="85" spans="1:39" ht="15" x14ac:dyDescent="0.25">
      <c r="A85" t="s">
        <v>228</v>
      </c>
      <c r="B85">
        <v>2175003.7000000002</v>
      </c>
      <c r="C85">
        <v>0.37614799875312199</v>
      </c>
      <c r="D85">
        <v>2409907.1</v>
      </c>
      <c r="E85">
        <v>3.35627011059427E-3</v>
      </c>
      <c r="F85">
        <v>0.73171036307000703</v>
      </c>
      <c r="G85">
        <v>69.55</v>
      </c>
      <c r="H85">
        <v>720.30509055000005</v>
      </c>
      <c r="I85">
        <v>390.85150729999998</v>
      </c>
      <c r="J85">
        <v>-211.66205640000001</v>
      </c>
      <c r="K85">
        <v>18414.786657434899</v>
      </c>
      <c r="L85">
        <v>3713.1682357499999</v>
      </c>
      <c r="M85">
        <v>5444.30244058893</v>
      </c>
      <c r="N85">
        <v>0.95545256332384099</v>
      </c>
      <c r="O85">
        <v>0.181221501121692</v>
      </c>
      <c r="P85">
        <v>5.7878686152929203E-2</v>
      </c>
      <c r="Q85">
        <v>12559.4052921688</v>
      </c>
      <c r="R85">
        <v>278.65199999999999</v>
      </c>
      <c r="S85">
        <v>66311.613137533597</v>
      </c>
      <c r="T85">
        <v>13.2308399006646</v>
      </c>
      <c r="U85">
        <v>13.325467736639199</v>
      </c>
      <c r="V85">
        <v>42.209000000000003</v>
      </c>
      <c r="W85">
        <v>87.971007030491094</v>
      </c>
      <c r="X85">
        <v>0.114840088801044</v>
      </c>
      <c r="Y85">
        <v>0.15387903017247201</v>
      </c>
      <c r="Z85">
        <v>0.27491291358469999</v>
      </c>
      <c r="AA85">
        <v>205.05511780190301</v>
      </c>
      <c r="AB85">
        <v>10.079412296347501</v>
      </c>
      <c r="AC85">
        <v>1.5733648641132301</v>
      </c>
      <c r="AD85">
        <v>4.0799916877258902</v>
      </c>
      <c r="AE85">
        <v>0.83933984048590504</v>
      </c>
      <c r="AF85">
        <v>12.5</v>
      </c>
      <c r="AG85">
        <v>0.12980958803065101</v>
      </c>
      <c r="AH85">
        <v>118.41</v>
      </c>
      <c r="AI85">
        <v>3.6280866766030799</v>
      </c>
      <c r="AJ85">
        <v>129791.01549999999</v>
      </c>
      <c r="AK85">
        <v>0.69068069322021997</v>
      </c>
      <c r="AL85">
        <v>68377200.884499997</v>
      </c>
      <c r="AM85">
        <v>3713.1682357499999</v>
      </c>
    </row>
    <row r="86" spans="1:39" ht="15" x14ac:dyDescent="0.25">
      <c r="A86" t="s">
        <v>229</v>
      </c>
      <c r="B86">
        <v>1015381.33333333</v>
      </c>
      <c r="C86">
        <v>0.398711074881681</v>
      </c>
      <c r="D86">
        <v>1298582.57142857</v>
      </c>
      <c r="E86">
        <v>2.05993036948794E-3</v>
      </c>
      <c r="F86">
        <v>0.78260754464059601</v>
      </c>
      <c r="G86">
        <v>56.095238095238102</v>
      </c>
      <c r="H86">
        <v>24.8628415238095</v>
      </c>
      <c r="I86">
        <v>1.6495238095238101</v>
      </c>
      <c r="J86">
        <v>-8.8265239047619097</v>
      </c>
      <c r="K86">
        <v>15080.5158013402</v>
      </c>
      <c r="L86">
        <v>2636.9502488571402</v>
      </c>
      <c r="M86">
        <v>3076.5428906635402</v>
      </c>
      <c r="N86">
        <v>8.6091638790577796E-2</v>
      </c>
      <c r="O86">
        <v>0.11528643014725901</v>
      </c>
      <c r="P86">
        <v>1.96284293347893E-2</v>
      </c>
      <c r="Q86">
        <v>12925.7323263455</v>
      </c>
      <c r="R86">
        <v>167.76095238095201</v>
      </c>
      <c r="S86">
        <v>82564.353212337301</v>
      </c>
      <c r="T86">
        <v>17.0474995600316</v>
      </c>
      <c r="U86">
        <v>15.718498324145999</v>
      </c>
      <c r="V86">
        <v>19.509523809523799</v>
      </c>
      <c r="W86">
        <v>135.162204603368</v>
      </c>
      <c r="X86">
        <v>0.11603931440611</v>
      </c>
      <c r="Y86">
        <v>0.14297389785962999</v>
      </c>
      <c r="Z86">
        <v>0.26383813419193097</v>
      </c>
      <c r="AA86">
        <v>173.032067092924</v>
      </c>
      <c r="AB86">
        <v>7.9964063169236397</v>
      </c>
      <c r="AC86">
        <v>1.3910936569852701</v>
      </c>
      <c r="AD86">
        <v>3.50011448873575</v>
      </c>
      <c r="AE86">
        <v>0.89492597883135006</v>
      </c>
      <c r="AF86">
        <v>15.0952380952381</v>
      </c>
      <c r="AG86">
        <v>0.15069234614253799</v>
      </c>
      <c r="AH86">
        <v>111.92411764705901</v>
      </c>
      <c r="AI86">
        <v>5.9007893276076402</v>
      </c>
      <c r="AJ86">
        <v>67669.569444444496</v>
      </c>
      <c r="AK86">
        <v>0.28951865763382301</v>
      </c>
      <c r="AL86">
        <v>39766569.895238101</v>
      </c>
      <c r="AM86">
        <v>2636.9502488571402</v>
      </c>
    </row>
    <row r="87" spans="1:39" ht="15" x14ac:dyDescent="0.25">
      <c r="A87" t="s">
        <v>230</v>
      </c>
      <c r="B87">
        <v>487976.3</v>
      </c>
      <c r="C87">
        <v>0.325575277885787</v>
      </c>
      <c r="D87">
        <v>299740.65000000002</v>
      </c>
      <c r="E87">
        <v>9.7660421850628305E-3</v>
      </c>
      <c r="F87">
        <v>0.74557208791186602</v>
      </c>
      <c r="G87">
        <v>87.2</v>
      </c>
      <c r="H87">
        <v>76.929127600000001</v>
      </c>
      <c r="I87">
        <v>4.0536098999999997</v>
      </c>
      <c r="J87">
        <v>-44.245627599999999</v>
      </c>
      <c r="K87">
        <v>13077.404284243201</v>
      </c>
      <c r="L87">
        <v>2148.5356388999999</v>
      </c>
      <c r="M87">
        <v>2687.4848438613999</v>
      </c>
      <c r="N87">
        <v>0.44236246729730699</v>
      </c>
      <c r="O87">
        <v>0.150035304541208</v>
      </c>
      <c r="P87">
        <v>1.8826952491562899E-2</v>
      </c>
      <c r="Q87">
        <v>10454.8567904218</v>
      </c>
      <c r="R87">
        <v>137.19399999999999</v>
      </c>
      <c r="S87">
        <v>65311.590372027902</v>
      </c>
      <c r="T87">
        <v>16.145385366707</v>
      </c>
      <c r="U87">
        <v>15.660565614385501</v>
      </c>
      <c r="V87">
        <v>16.704499999999999</v>
      </c>
      <c r="W87">
        <v>128.62017054685899</v>
      </c>
      <c r="X87">
        <v>0.113430405981293</v>
      </c>
      <c r="Y87">
        <v>0.17237813399343499</v>
      </c>
      <c r="Z87">
        <v>0.28992949170673099</v>
      </c>
      <c r="AA87">
        <v>169.33663720201099</v>
      </c>
      <c r="AB87">
        <v>7.7087352601162404</v>
      </c>
      <c r="AC87">
        <v>1.4389046502474501</v>
      </c>
      <c r="AD87">
        <v>3.44643522531937</v>
      </c>
      <c r="AE87">
        <v>1.2426052826845499</v>
      </c>
      <c r="AF87">
        <v>63.3</v>
      </c>
      <c r="AG87">
        <v>2.6455280620845002E-2</v>
      </c>
      <c r="AH87">
        <v>20.5973684210526</v>
      </c>
      <c r="AI87">
        <v>3.8073409636500499</v>
      </c>
      <c r="AJ87">
        <v>69315.603499999997</v>
      </c>
      <c r="AK87">
        <v>0.45824104771484597</v>
      </c>
      <c r="AL87">
        <v>28097269.169</v>
      </c>
      <c r="AM87">
        <v>2148.5356388999999</v>
      </c>
    </row>
    <row r="88" spans="1:39" ht="15" x14ac:dyDescent="0.25">
      <c r="A88" t="s">
        <v>231</v>
      </c>
      <c r="B88">
        <v>1557639.1</v>
      </c>
      <c r="C88">
        <v>0.34744044187973899</v>
      </c>
      <c r="D88">
        <v>1397466.75</v>
      </c>
      <c r="E88">
        <v>1.5624159678683299E-3</v>
      </c>
      <c r="F88">
        <v>0.75066608361819398</v>
      </c>
      <c r="G88">
        <v>89.7</v>
      </c>
      <c r="H88">
        <v>490.00479165000002</v>
      </c>
      <c r="I88">
        <v>251.0111924</v>
      </c>
      <c r="J88">
        <v>-264.99428640000002</v>
      </c>
      <c r="K88">
        <v>16879.385916547799</v>
      </c>
      <c r="L88">
        <v>3993.5764486500002</v>
      </c>
      <c r="M88">
        <v>5831.1784545951696</v>
      </c>
      <c r="N88">
        <v>0.94653704020811302</v>
      </c>
      <c r="O88">
        <v>0.18448178620670999</v>
      </c>
      <c r="P88">
        <v>5.4773160665033398E-2</v>
      </c>
      <c r="Q88">
        <v>11560.1192089876</v>
      </c>
      <c r="R88">
        <v>288.52449999999999</v>
      </c>
      <c r="S88">
        <v>65386.141223708903</v>
      </c>
      <c r="T88">
        <v>13.2323251578289</v>
      </c>
      <c r="U88">
        <v>13.8413772440469</v>
      </c>
      <c r="V88">
        <v>38.003999999999998</v>
      </c>
      <c r="W88">
        <v>105.083055695453</v>
      </c>
      <c r="X88">
        <v>0.11308674713943299</v>
      </c>
      <c r="Y88">
        <v>0.16423643669938201</v>
      </c>
      <c r="Z88">
        <v>0.28111465758152199</v>
      </c>
      <c r="AA88">
        <v>193.811439433354</v>
      </c>
      <c r="AB88">
        <v>10.132085772391999</v>
      </c>
      <c r="AC88">
        <v>1.4563207886865199</v>
      </c>
      <c r="AD88">
        <v>4.0576734055055201</v>
      </c>
      <c r="AE88">
        <v>1.00086011443168</v>
      </c>
      <c r="AF88">
        <v>15.1</v>
      </c>
      <c r="AG88">
        <v>9.0769591674206895E-2</v>
      </c>
      <c r="AH88">
        <v>115.6725</v>
      </c>
      <c r="AI88">
        <v>3.4918073834931298</v>
      </c>
      <c r="AJ88">
        <v>197782.20300000001</v>
      </c>
      <c r="AK88">
        <v>0.67871236649006295</v>
      </c>
      <c r="AL88">
        <v>67409118.063999996</v>
      </c>
      <c r="AM88">
        <v>3993.5764486500002</v>
      </c>
    </row>
    <row r="89" spans="1:39" ht="15" x14ac:dyDescent="0.25">
      <c r="A89" t="s">
        <v>233</v>
      </c>
      <c r="B89">
        <v>921865.1</v>
      </c>
      <c r="C89">
        <v>0.42149464428008099</v>
      </c>
      <c r="D89">
        <v>943750.55</v>
      </c>
      <c r="E89">
        <v>3.5481938948899901E-3</v>
      </c>
      <c r="F89">
        <v>0.730854941121173</v>
      </c>
      <c r="G89">
        <v>52.65</v>
      </c>
      <c r="H89">
        <v>64.550339449999996</v>
      </c>
      <c r="I89">
        <v>5.54349355</v>
      </c>
      <c r="J89">
        <v>10.237158999999901</v>
      </c>
      <c r="K89">
        <v>13744.607579657901</v>
      </c>
      <c r="L89">
        <v>1609.30834615</v>
      </c>
      <c r="M89">
        <v>2057.73926439671</v>
      </c>
      <c r="N89">
        <v>0.46438585684209299</v>
      </c>
      <c r="O89">
        <v>0.13936982902411099</v>
      </c>
      <c r="P89">
        <v>1.44766868672093E-2</v>
      </c>
      <c r="Q89">
        <v>10749.3267369736</v>
      </c>
      <c r="R89">
        <v>110.3445</v>
      </c>
      <c r="S89">
        <v>62599.9514384496</v>
      </c>
      <c r="T89">
        <v>15.8557970718976</v>
      </c>
      <c r="U89">
        <v>14.5844001844224</v>
      </c>
      <c r="V89">
        <v>13.5535</v>
      </c>
      <c r="W89">
        <v>118.737473431217</v>
      </c>
      <c r="X89">
        <v>0.11315405386033101</v>
      </c>
      <c r="Y89">
        <v>0.18816448614949699</v>
      </c>
      <c r="Z89">
        <v>0.30730894391396801</v>
      </c>
      <c r="AA89">
        <v>409.65462061833603</v>
      </c>
      <c r="AB89">
        <v>3.6033525323673201</v>
      </c>
      <c r="AC89">
        <v>0.65537961695268898</v>
      </c>
      <c r="AD89">
        <v>1.5195335221003701</v>
      </c>
      <c r="AE89">
        <v>1.2133170233119701</v>
      </c>
      <c r="AF89">
        <v>42.05</v>
      </c>
      <c r="AG89">
        <v>1.75809976438129E-2</v>
      </c>
      <c r="AH89">
        <v>22.811499999999999</v>
      </c>
      <c r="AI89">
        <v>3.6302388415938101</v>
      </c>
      <c r="AJ89">
        <v>37090.403499999797</v>
      </c>
      <c r="AK89">
        <v>0.52096586973400105</v>
      </c>
      <c r="AL89">
        <v>22119311.692499999</v>
      </c>
      <c r="AM89">
        <v>1609.30834615</v>
      </c>
    </row>
    <row r="90" spans="1:39" ht="15" x14ac:dyDescent="0.25">
      <c r="A90" t="s">
        <v>234</v>
      </c>
      <c r="B90">
        <v>1085270.8</v>
      </c>
      <c r="C90">
        <v>0.36560660253406002</v>
      </c>
      <c r="D90">
        <v>943964.2</v>
      </c>
      <c r="E90">
        <v>2.1603842467237499E-3</v>
      </c>
      <c r="F90">
        <v>0.74861652194648498</v>
      </c>
      <c r="G90">
        <v>85.2</v>
      </c>
      <c r="H90">
        <v>411.26764485000001</v>
      </c>
      <c r="I90">
        <v>205.9066474</v>
      </c>
      <c r="J90">
        <v>-256.59166445</v>
      </c>
      <c r="K90">
        <v>16573.6835747527</v>
      </c>
      <c r="L90">
        <v>3665.61825185</v>
      </c>
      <c r="M90">
        <v>5386.5816054265597</v>
      </c>
      <c r="N90">
        <v>0.941926237915647</v>
      </c>
      <c r="O90">
        <v>0.19348406053796099</v>
      </c>
      <c r="P90">
        <v>5.4653169843556899E-2</v>
      </c>
      <c r="Q90">
        <v>11278.543882227001</v>
      </c>
      <c r="R90">
        <v>269.09249999999997</v>
      </c>
      <c r="S90">
        <v>63446.940070793498</v>
      </c>
      <c r="T90">
        <v>12.1701645345002</v>
      </c>
      <c r="U90">
        <v>13.6221494536265</v>
      </c>
      <c r="V90">
        <v>35.319000000000003</v>
      </c>
      <c r="W90">
        <v>103.78601466208001</v>
      </c>
      <c r="X90">
        <v>0.11354003272069001</v>
      </c>
      <c r="Y90">
        <v>0.16362747807783201</v>
      </c>
      <c r="Z90">
        <v>0.28036006087714599</v>
      </c>
      <c r="AA90">
        <v>191.67125481367501</v>
      </c>
      <c r="AB90">
        <v>10.189197913331601</v>
      </c>
      <c r="AC90">
        <v>1.46964171324349</v>
      </c>
      <c r="AD90">
        <v>3.77037731624816</v>
      </c>
      <c r="AE90">
        <v>1.0364068804818101</v>
      </c>
      <c r="AF90">
        <v>16.399999999999999</v>
      </c>
      <c r="AG90">
        <v>7.7531007946284494E-2</v>
      </c>
      <c r="AH90">
        <v>113.742</v>
      </c>
      <c r="AI90">
        <v>3.4397289343354198</v>
      </c>
      <c r="AJ90">
        <v>222642.18799999999</v>
      </c>
      <c r="AK90">
        <v>0.67773499777942403</v>
      </c>
      <c r="AL90">
        <v>60752797.012000002</v>
      </c>
      <c r="AM90">
        <v>3665.61825185</v>
      </c>
    </row>
    <row r="91" spans="1:39" ht="15" x14ac:dyDescent="0.25">
      <c r="A91" t="s">
        <v>235</v>
      </c>
      <c r="B91">
        <v>1392033.7142857099</v>
      </c>
      <c r="C91">
        <v>0.36572495873930499</v>
      </c>
      <c r="D91">
        <v>1467010.23809524</v>
      </c>
      <c r="E91">
        <v>3.8713235022107802E-3</v>
      </c>
      <c r="F91">
        <v>0.77300988945100801</v>
      </c>
      <c r="G91">
        <v>91.238095238095198</v>
      </c>
      <c r="H91">
        <v>106.639062619048</v>
      </c>
      <c r="I91">
        <v>11.5778863809524</v>
      </c>
      <c r="J91">
        <v>2.5292011428571799</v>
      </c>
      <c r="K91">
        <v>14115.735434959501</v>
      </c>
      <c r="L91">
        <v>2892.7870635714298</v>
      </c>
      <c r="M91">
        <v>3619.74056001491</v>
      </c>
      <c r="N91">
        <v>0.37682582175099499</v>
      </c>
      <c r="O91">
        <v>0.15802652819935201</v>
      </c>
      <c r="P91">
        <v>3.1960729588265201E-2</v>
      </c>
      <c r="Q91">
        <v>11280.8683887774</v>
      </c>
      <c r="R91">
        <v>189.49714285714299</v>
      </c>
      <c r="S91">
        <v>71197.471807591006</v>
      </c>
      <c r="T91">
        <v>15.650443278451201</v>
      </c>
      <c r="U91">
        <v>15.2655972536337</v>
      </c>
      <c r="V91">
        <v>22.7390476190476</v>
      </c>
      <c r="W91">
        <v>127.216720420087</v>
      </c>
      <c r="X91">
        <v>0.119683234983576</v>
      </c>
      <c r="Y91">
        <v>0.15979719113839</v>
      </c>
      <c r="Z91">
        <v>0.28576480072270299</v>
      </c>
      <c r="AA91">
        <v>163.37121691690399</v>
      </c>
      <c r="AB91">
        <v>7.47406871800173</v>
      </c>
      <c r="AC91">
        <v>1.2755424869674299</v>
      </c>
      <c r="AD91">
        <v>3.5979510700775599</v>
      </c>
      <c r="AE91">
        <v>0.88539014624095502</v>
      </c>
      <c r="AF91">
        <v>18.380952380952401</v>
      </c>
      <c r="AG91">
        <v>9.6399946580623799E-2</v>
      </c>
      <c r="AH91">
        <v>73.38</v>
      </c>
      <c r="AI91">
        <v>4.3172564888036398</v>
      </c>
      <c r="AJ91">
        <v>122448.914285714</v>
      </c>
      <c r="AK91">
        <v>0.41380042209489498</v>
      </c>
      <c r="AL91">
        <v>40833816.859047599</v>
      </c>
      <c r="AM91">
        <v>2892.7870635714298</v>
      </c>
    </row>
    <row r="92" spans="1:39" ht="15" x14ac:dyDescent="0.25">
      <c r="A92" t="s">
        <v>237</v>
      </c>
      <c r="B92">
        <v>-1222378.18181818</v>
      </c>
      <c r="C92">
        <v>0.37783196358055399</v>
      </c>
      <c r="D92">
        <v>-1517569.4545454499</v>
      </c>
      <c r="E92">
        <v>4.2665355627443703E-3</v>
      </c>
      <c r="F92">
        <v>0.80456886943160399</v>
      </c>
      <c r="G92">
        <v>128.68181818181799</v>
      </c>
      <c r="H92">
        <v>116.886432409091</v>
      </c>
      <c r="I92">
        <v>13.333181818181799</v>
      </c>
      <c r="J92">
        <v>-4.1385455454545497</v>
      </c>
      <c r="K92">
        <v>14102.784371542301</v>
      </c>
      <c r="L92">
        <v>5083.2173561363597</v>
      </c>
      <c r="M92">
        <v>6283.5316025475304</v>
      </c>
      <c r="N92">
        <v>0.26380207732542998</v>
      </c>
      <c r="O92">
        <v>0.14401206266948899</v>
      </c>
      <c r="P92">
        <v>4.6809369031538602E-2</v>
      </c>
      <c r="Q92">
        <v>11408.794102063301</v>
      </c>
      <c r="R92">
        <v>313.923181818182</v>
      </c>
      <c r="S92">
        <v>76543.144795122105</v>
      </c>
      <c r="T92">
        <v>14.9889014538878</v>
      </c>
      <c r="U92">
        <v>16.1925517150258</v>
      </c>
      <c r="V92">
        <v>33.771363636363603</v>
      </c>
      <c r="W92">
        <v>150.518569841313</v>
      </c>
      <c r="X92">
        <v>0.118162378550418</v>
      </c>
      <c r="Y92">
        <v>0.14950258227687299</v>
      </c>
      <c r="Z92">
        <v>0.27687249028974997</v>
      </c>
      <c r="AA92">
        <v>153.643019552086</v>
      </c>
      <c r="AB92">
        <v>7.5476857219166202</v>
      </c>
      <c r="AC92">
        <v>1.2467649820431499</v>
      </c>
      <c r="AD92">
        <v>3.7303608446714001</v>
      </c>
      <c r="AE92">
        <v>1.01426913403535</v>
      </c>
      <c r="AF92">
        <v>27.545454545454501</v>
      </c>
      <c r="AG92">
        <v>7.7292034994412506E-2</v>
      </c>
      <c r="AH92">
        <v>105.077727272727</v>
      </c>
      <c r="AI92">
        <v>4.1708709200166698</v>
      </c>
      <c r="AJ92">
        <v>339353.47181818198</v>
      </c>
      <c r="AK92">
        <v>0.42119207355972499</v>
      </c>
      <c r="AL92">
        <v>71687518.287272707</v>
      </c>
      <c r="AM92">
        <v>5083.2173561363597</v>
      </c>
    </row>
    <row r="93" spans="1:39" ht="15" x14ac:dyDescent="0.25">
      <c r="A93" t="s">
        <v>238</v>
      </c>
      <c r="B93">
        <v>-645632.33333333302</v>
      </c>
      <c r="C93">
        <v>0.37892262309288899</v>
      </c>
      <c r="D93">
        <v>-568937.95238095196</v>
      </c>
      <c r="E93">
        <v>3.9621504755003398E-3</v>
      </c>
      <c r="F93">
        <v>0.80646258120165903</v>
      </c>
      <c r="G93">
        <v>120.333333333333</v>
      </c>
      <c r="H93">
        <v>95.875393000000003</v>
      </c>
      <c r="I93">
        <v>12.5404761904762</v>
      </c>
      <c r="J93">
        <v>-7.5540818571429202</v>
      </c>
      <c r="K93">
        <v>13687.0580782298</v>
      </c>
      <c r="L93">
        <v>5023.3431146190496</v>
      </c>
      <c r="M93">
        <v>6102.2277395860901</v>
      </c>
      <c r="N93">
        <v>0.22484851687876301</v>
      </c>
      <c r="O93">
        <v>0.14439176187241801</v>
      </c>
      <c r="P93">
        <v>2.19768493772045E-2</v>
      </c>
      <c r="Q93">
        <v>11267.162074375499</v>
      </c>
      <c r="R93">
        <v>308.73</v>
      </c>
      <c r="S93">
        <v>75871.2826680117</v>
      </c>
      <c r="T93">
        <v>15.1207789824057</v>
      </c>
      <c r="U93">
        <v>16.2709912046741</v>
      </c>
      <c r="V93">
        <v>31.702380952380999</v>
      </c>
      <c r="W93">
        <v>158.45318123469801</v>
      </c>
      <c r="X93">
        <v>0.113202475746736</v>
      </c>
      <c r="Y93">
        <v>0.16127864437600201</v>
      </c>
      <c r="Z93">
        <v>0.28152148306498398</v>
      </c>
      <c r="AA93">
        <v>1392.9352249630699</v>
      </c>
      <c r="AB93">
        <v>0.84606345104865599</v>
      </c>
      <c r="AC93">
        <v>0.12774628974782601</v>
      </c>
      <c r="AD93">
        <v>0.42059445230621501</v>
      </c>
      <c r="AE93">
        <v>0.93182746231244995</v>
      </c>
      <c r="AF93">
        <v>31.1904761904762</v>
      </c>
      <c r="AG93">
        <v>9.3812077900363805E-2</v>
      </c>
      <c r="AH93">
        <v>97.7147619047619</v>
      </c>
      <c r="AI93">
        <v>4.5112636325956501</v>
      </c>
      <c r="AJ93">
        <v>422456.76</v>
      </c>
      <c r="AK93">
        <v>0.39025740043351498</v>
      </c>
      <c r="AL93">
        <v>68754788.956666693</v>
      </c>
      <c r="AM93">
        <v>5023.3431146190496</v>
      </c>
    </row>
    <row r="94" spans="1:39" ht="15" x14ac:dyDescent="0.25">
      <c r="A94" t="s">
        <v>239</v>
      </c>
      <c r="B94">
        <v>974887.3</v>
      </c>
      <c r="C94">
        <v>0.35375875750403701</v>
      </c>
      <c r="D94">
        <v>1429284.35</v>
      </c>
      <c r="E94">
        <v>3.4325585571140902E-3</v>
      </c>
      <c r="F94">
        <v>0.79068715405317203</v>
      </c>
      <c r="G94">
        <v>149.55000000000001</v>
      </c>
      <c r="H94">
        <v>148.09958605</v>
      </c>
      <c r="I94">
        <v>16.189911500000001</v>
      </c>
      <c r="J94">
        <v>-79.287967800000004</v>
      </c>
      <c r="K94">
        <v>14266.6448590689</v>
      </c>
      <c r="L94">
        <v>4906.1613588500004</v>
      </c>
      <c r="M94">
        <v>6170.5353182173603</v>
      </c>
      <c r="N94">
        <v>0.35778819101283199</v>
      </c>
      <c r="O94">
        <v>0.16104853230616201</v>
      </c>
      <c r="P94">
        <v>2.3193216259538602E-2</v>
      </c>
      <c r="Q94">
        <v>11343.3370231841</v>
      </c>
      <c r="R94">
        <v>312.05399999999997</v>
      </c>
      <c r="S94">
        <v>74064.416411903105</v>
      </c>
      <c r="T94">
        <v>15.407429483358699</v>
      </c>
      <c r="U94">
        <v>15.7221550079473</v>
      </c>
      <c r="V94">
        <v>34.926499999999997</v>
      </c>
      <c r="W94">
        <v>140.47102798304999</v>
      </c>
      <c r="X94">
        <v>0.115805915037496</v>
      </c>
      <c r="Y94">
        <v>0.165244397540114</v>
      </c>
      <c r="Z94">
        <v>0.28750146400833598</v>
      </c>
      <c r="AA94">
        <v>150.547983642578</v>
      </c>
      <c r="AB94">
        <v>8.2911015346744001</v>
      </c>
      <c r="AC94">
        <v>1.28045993116555</v>
      </c>
      <c r="AD94">
        <v>4.0943858655557896</v>
      </c>
      <c r="AE94">
        <v>0.87922963448712399</v>
      </c>
      <c r="AF94">
        <v>28.05</v>
      </c>
      <c r="AG94">
        <v>0.10301377144667299</v>
      </c>
      <c r="AH94">
        <v>82.143500000000003</v>
      </c>
      <c r="AI94">
        <v>4.55834419757017</v>
      </c>
      <c r="AJ94">
        <v>197853.74</v>
      </c>
      <c r="AK94">
        <v>0.41326431003568598</v>
      </c>
      <c r="AL94">
        <v>69994461.728</v>
      </c>
      <c r="AM94">
        <v>4906.1613588500004</v>
      </c>
    </row>
    <row r="95" spans="1:39" ht="15" x14ac:dyDescent="0.25">
      <c r="A95" t="s">
        <v>240</v>
      </c>
      <c r="B95">
        <v>2274670.4500000002</v>
      </c>
      <c r="C95">
        <v>0.35557390983600101</v>
      </c>
      <c r="D95">
        <v>1907020.3</v>
      </c>
      <c r="E95">
        <v>2.3968697234567201E-3</v>
      </c>
      <c r="F95">
        <v>0.72503214741208999</v>
      </c>
      <c r="G95">
        <v>96.6</v>
      </c>
      <c r="H95">
        <v>1021.1617787500001</v>
      </c>
      <c r="I95">
        <v>515.63935960000003</v>
      </c>
      <c r="J95">
        <v>-340.33291709999997</v>
      </c>
      <c r="K95">
        <v>18201.503575184299</v>
      </c>
      <c r="L95">
        <v>4704.3785532499996</v>
      </c>
      <c r="M95">
        <v>6886.4658886448096</v>
      </c>
      <c r="N95">
        <v>0.96104371036990799</v>
      </c>
      <c r="O95">
        <v>0.184071298631308</v>
      </c>
      <c r="P95">
        <v>6.53656566046458E-2</v>
      </c>
      <c r="Q95">
        <v>12434.0647932623</v>
      </c>
      <c r="R95">
        <v>349.51749999999998</v>
      </c>
      <c r="S95">
        <v>65285.537888660801</v>
      </c>
      <c r="T95">
        <v>12.7817634310156</v>
      </c>
      <c r="U95">
        <v>13.459636651240601</v>
      </c>
      <c r="V95">
        <v>54.996499999999997</v>
      </c>
      <c r="W95">
        <v>85.539598942660007</v>
      </c>
      <c r="X95">
        <v>0.114355776028534</v>
      </c>
      <c r="Y95">
        <v>0.157705702386746</v>
      </c>
      <c r="Z95">
        <v>0.27761271421886302</v>
      </c>
      <c r="AA95">
        <v>201.345233866358</v>
      </c>
      <c r="AB95">
        <v>10.7271513307268</v>
      </c>
      <c r="AC95">
        <v>1.5485954359155101</v>
      </c>
      <c r="AD95">
        <v>4.0677816868844099</v>
      </c>
      <c r="AE95">
        <v>0.92176601789956703</v>
      </c>
      <c r="AF95">
        <v>15.65</v>
      </c>
      <c r="AG95">
        <v>0.138747541639519</v>
      </c>
      <c r="AH95">
        <v>128.49199999999999</v>
      </c>
      <c r="AI95">
        <v>3.5675352502274502</v>
      </c>
      <c r="AJ95">
        <v>308502.35099999898</v>
      </c>
      <c r="AK95">
        <v>0.67384842007783297</v>
      </c>
      <c r="AL95">
        <v>85626763.055999994</v>
      </c>
      <c r="AM95">
        <v>4704.3785532499996</v>
      </c>
    </row>
    <row r="96" spans="1:39" ht="15" x14ac:dyDescent="0.25">
      <c r="A96" t="s">
        <v>241</v>
      </c>
      <c r="B96">
        <v>2019425.3</v>
      </c>
      <c r="C96">
        <v>0.40934173341649599</v>
      </c>
      <c r="D96">
        <v>2207780.85</v>
      </c>
      <c r="E96">
        <v>4.1480233864583903E-3</v>
      </c>
      <c r="F96">
        <v>0.72771443609030895</v>
      </c>
      <c r="G96">
        <v>70.55</v>
      </c>
      <c r="H96">
        <v>560.31630940000002</v>
      </c>
      <c r="I96">
        <v>282.87146704999998</v>
      </c>
      <c r="J96">
        <v>-141.05599129999999</v>
      </c>
      <c r="K96">
        <v>17250.628853705599</v>
      </c>
      <c r="L96">
        <v>3495.3338400500002</v>
      </c>
      <c r="M96">
        <v>5106.1906290081797</v>
      </c>
      <c r="N96">
        <v>0.93401363968235396</v>
      </c>
      <c r="O96">
        <v>0.17764253911469499</v>
      </c>
      <c r="P96">
        <v>5.8744516803311303E-2</v>
      </c>
      <c r="Q96">
        <v>11808.549890784599</v>
      </c>
      <c r="R96">
        <v>251.49350000000001</v>
      </c>
      <c r="S96">
        <v>66781.301626085798</v>
      </c>
      <c r="T96">
        <v>13.465755576187901</v>
      </c>
      <c r="U96">
        <v>13.898306874929199</v>
      </c>
      <c r="V96">
        <v>36.6755</v>
      </c>
      <c r="W96">
        <v>95.304326868072707</v>
      </c>
      <c r="X96">
        <v>0.11335335235501399</v>
      </c>
      <c r="Y96">
        <v>0.14875616718520801</v>
      </c>
      <c r="Z96">
        <v>0.26816329050077897</v>
      </c>
      <c r="AA96">
        <v>191.92763286679499</v>
      </c>
      <c r="AB96">
        <v>10.052888409001</v>
      </c>
      <c r="AC96">
        <v>1.50724626170798</v>
      </c>
      <c r="AD96">
        <v>3.5290389321088602</v>
      </c>
      <c r="AE96">
        <v>0.87941781432088495</v>
      </c>
      <c r="AF96">
        <v>11.75</v>
      </c>
      <c r="AG96">
        <v>0.10532022347977101</v>
      </c>
      <c r="AH96">
        <v>115.4385</v>
      </c>
      <c r="AI96">
        <v>3.6990507712081402</v>
      </c>
      <c r="AJ96">
        <v>47867.961000000098</v>
      </c>
      <c r="AK96">
        <v>0.687497993028793</v>
      </c>
      <c r="AL96">
        <v>60296706.794500001</v>
      </c>
      <c r="AM96">
        <v>3495.3338400500002</v>
      </c>
    </row>
    <row r="97" spans="1:39" ht="15" x14ac:dyDescent="0.25">
      <c r="A97" t="s">
        <v>242</v>
      </c>
      <c r="B97">
        <v>875168.55</v>
      </c>
      <c r="C97">
        <v>0.42523543707033301</v>
      </c>
      <c r="D97">
        <v>791830.2</v>
      </c>
      <c r="E97">
        <v>8.33254196799099E-3</v>
      </c>
      <c r="F97">
        <v>0.75620916645119096</v>
      </c>
      <c r="G97">
        <v>97.35</v>
      </c>
      <c r="H97">
        <v>78.865846099999999</v>
      </c>
      <c r="I97">
        <v>9.4321956500000006</v>
      </c>
      <c r="J97">
        <v>-42.1958727499999</v>
      </c>
      <c r="K97">
        <v>13227.832304268401</v>
      </c>
      <c r="L97">
        <v>2455.7206388999998</v>
      </c>
      <c r="M97">
        <v>3060.2315430706099</v>
      </c>
      <c r="N97">
        <v>0.43665845264073899</v>
      </c>
      <c r="O97">
        <v>0.1615611415913</v>
      </c>
      <c r="P97">
        <v>1.68940809849542E-2</v>
      </c>
      <c r="Q97">
        <v>10614.837583467899</v>
      </c>
      <c r="R97">
        <v>155.3725</v>
      </c>
      <c r="S97">
        <v>66178.258575359199</v>
      </c>
      <c r="T97">
        <v>14.8066742827721</v>
      </c>
      <c r="U97">
        <v>15.805375075383401</v>
      </c>
      <c r="V97">
        <v>18.164000000000001</v>
      </c>
      <c r="W97">
        <v>135.197128325259</v>
      </c>
      <c r="X97">
        <v>0.11467435427463001</v>
      </c>
      <c r="Y97">
        <v>0.16791622490364999</v>
      </c>
      <c r="Z97">
        <v>0.28739246171937299</v>
      </c>
      <c r="AA97">
        <v>166.495709456246</v>
      </c>
      <c r="AB97">
        <v>7.83616884416801</v>
      </c>
      <c r="AC97">
        <v>1.3729329320944099</v>
      </c>
      <c r="AD97">
        <v>3.3890040647697202</v>
      </c>
      <c r="AE97">
        <v>1.36822024847048</v>
      </c>
      <c r="AF97">
        <v>80.45</v>
      </c>
      <c r="AG97">
        <v>2.3300105708560202E-2</v>
      </c>
      <c r="AH97">
        <v>18.008947368421101</v>
      </c>
      <c r="AI97">
        <v>3.9993347709685398</v>
      </c>
      <c r="AJ97">
        <v>88290.899499999796</v>
      </c>
      <c r="AK97">
        <v>0.45342901890451698</v>
      </c>
      <c r="AL97">
        <v>32483860.797499999</v>
      </c>
      <c r="AM97">
        <v>2455.7206388999998</v>
      </c>
    </row>
    <row r="98" spans="1:39" ht="15" x14ac:dyDescent="0.25">
      <c r="A98" t="s">
        <v>244</v>
      </c>
      <c r="B98">
        <v>495657.38095238101</v>
      </c>
      <c r="C98">
        <v>0.347631444734807</v>
      </c>
      <c r="D98">
        <v>580227.61904761905</v>
      </c>
      <c r="E98">
        <v>6.1113367165486904E-3</v>
      </c>
      <c r="F98">
        <v>0.75819506911768797</v>
      </c>
      <c r="G98">
        <v>71.952380952380906</v>
      </c>
      <c r="H98">
        <v>45.884721428571403</v>
      </c>
      <c r="I98">
        <v>1.1428571428571399</v>
      </c>
      <c r="J98">
        <v>2.4279879047619501</v>
      </c>
      <c r="K98">
        <v>13623.403102754401</v>
      </c>
      <c r="L98">
        <v>1650.34619414286</v>
      </c>
      <c r="M98">
        <v>2010.2752288986201</v>
      </c>
      <c r="N98">
        <v>0.385789435269836</v>
      </c>
      <c r="O98">
        <v>0.15638465470472401</v>
      </c>
      <c r="P98">
        <v>1.10600478095469E-2</v>
      </c>
      <c r="Q98">
        <v>11184.205594685</v>
      </c>
      <c r="R98">
        <v>110.86809523809499</v>
      </c>
      <c r="S98">
        <v>65076.894958831399</v>
      </c>
      <c r="T98">
        <v>16.794302968349299</v>
      </c>
      <c r="U98">
        <v>14.8856728403122</v>
      </c>
      <c r="V98">
        <v>27.878571428571401</v>
      </c>
      <c r="W98">
        <v>59.1976600512426</v>
      </c>
      <c r="X98">
        <v>0.112502159484238</v>
      </c>
      <c r="Y98">
        <v>0.17312374562917801</v>
      </c>
      <c r="Z98">
        <v>0.29190238222670201</v>
      </c>
      <c r="AA98">
        <v>187.00771831135</v>
      </c>
      <c r="AB98">
        <v>6.6655476574702401</v>
      </c>
      <c r="AC98">
        <v>1.40224825367368</v>
      </c>
      <c r="AD98">
        <v>2.9682952834030001</v>
      </c>
      <c r="AE98">
        <v>1.31180799529959</v>
      </c>
      <c r="AF98">
        <v>87.523809523809504</v>
      </c>
      <c r="AG98">
        <v>3.3681135564221802E-2</v>
      </c>
      <c r="AH98">
        <v>11.502857142857099</v>
      </c>
      <c r="AI98">
        <v>4.2410183441032903</v>
      </c>
      <c r="AJ98">
        <v>34076.074761905002</v>
      </c>
      <c r="AK98">
        <v>0.53543247164446195</v>
      </c>
      <c r="AL98">
        <v>22483331.461904801</v>
      </c>
      <c r="AM98">
        <v>1650.34619414286</v>
      </c>
    </row>
    <row r="99" spans="1:39" ht="15" x14ac:dyDescent="0.25">
      <c r="A99" t="s">
        <v>246</v>
      </c>
      <c r="B99">
        <v>-112935.05</v>
      </c>
      <c r="C99">
        <v>0.35645915581159998</v>
      </c>
      <c r="D99">
        <v>-141951.70000000001</v>
      </c>
      <c r="E99">
        <v>8.9167905290055693E-3</v>
      </c>
      <c r="F99">
        <v>0.76108701485402397</v>
      </c>
      <c r="G99">
        <v>43.1111111111111</v>
      </c>
      <c r="H99">
        <v>38.338228000000001</v>
      </c>
      <c r="I99">
        <v>7.1608390999999996</v>
      </c>
      <c r="J99">
        <v>-33.877504950000002</v>
      </c>
      <c r="K99">
        <v>15842.146461877001</v>
      </c>
      <c r="L99">
        <v>1266.8276446499999</v>
      </c>
      <c r="M99">
        <v>1762.3742377885801</v>
      </c>
      <c r="N99">
        <v>0.85995386282479203</v>
      </c>
      <c r="O99">
        <v>0.18433318501232801</v>
      </c>
      <c r="P99">
        <v>1.4069038574639099E-3</v>
      </c>
      <c r="Q99">
        <v>11387.6318991606</v>
      </c>
      <c r="R99">
        <v>93.183499999999995</v>
      </c>
      <c r="S99">
        <v>61577.004839912603</v>
      </c>
      <c r="T99">
        <v>14.5594445368547</v>
      </c>
      <c r="U99">
        <v>13.594978130785</v>
      </c>
      <c r="V99">
        <v>12.3</v>
      </c>
      <c r="W99">
        <v>102.99411745122001</v>
      </c>
      <c r="X99">
        <v>0.104248119741347</v>
      </c>
      <c r="Y99">
        <v>0.204132074508596</v>
      </c>
      <c r="Z99">
        <v>0.31189769792253003</v>
      </c>
      <c r="AA99">
        <v>209.15252451189099</v>
      </c>
      <c r="AB99">
        <v>8.7263863704813005</v>
      </c>
      <c r="AC99">
        <v>1.5610811661524999</v>
      </c>
      <c r="AD99">
        <v>3.8339947263777701</v>
      </c>
      <c r="AE99">
        <v>1.3486545563702601</v>
      </c>
      <c r="AF99">
        <v>96.65</v>
      </c>
      <c r="AG99">
        <v>1.7411497730525399E-2</v>
      </c>
      <c r="AH99">
        <v>11.609473684210499</v>
      </c>
      <c r="AI99">
        <v>3.59536331817197</v>
      </c>
      <c r="AJ99">
        <v>-108928.32150000001</v>
      </c>
      <c r="AK99">
        <v>0.64682196343357501</v>
      </c>
      <c r="AL99">
        <v>20069269.088500001</v>
      </c>
      <c r="AM99">
        <v>1266.8276446499999</v>
      </c>
    </row>
    <row r="100" spans="1:39" ht="15" x14ac:dyDescent="0.25">
      <c r="A100" t="s">
        <v>247</v>
      </c>
      <c r="B100">
        <v>725433.75</v>
      </c>
      <c r="C100">
        <v>0.402392338034881</v>
      </c>
      <c r="D100">
        <v>1221350.55</v>
      </c>
      <c r="E100">
        <v>2.79608522774611E-3</v>
      </c>
      <c r="F100">
        <v>0.78414652514906902</v>
      </c>
      <c r="G100">
        <v>106.8</v>
      </c>
      <c r="H100">
        <v>273.28393030000001</v>
      </c>
      <c r="I100">
        <v>54.629918199999999</v>
      </c>
      <c r="J100">
        <v>-24.431271850000002</v>
      </c>
      <c r="K100">
        <v>14324.8328179001</v>
      </c>
      <c r="L100">
        <v>4563.3045887500002</v>
      </c>
      <c r="M100">
        <v>5899.5599801477401</v>
      </c>
      <c r="N100">
        <v>0.52883118320643097</v>
      </c>
      <c r="O100">
        <v>0.170798954396226</v>
      </c>
      <c r="P100">
        <v>2.8168101646532901E-2</v>
      </c>
      <c r="Q100">
        <v>11080.2459083335</v>
      </c>
      <c r="R100">
        <v>288.04899999999998</v>
      </c>
      <c r="S100">
        <v>72179.723312700298</v>
      </c>
      <c r="T100">
        <v>15.473235456467499</v>
      </c>
      <c r="U100">
        <v>15.842112240452099</v>
      </c>
      <c r="V100">
        <v>28.6965</v>
      </c>
      <c r="W100">
        <v>159.01955251511501</v>
      </c>
      <c r="X100">
        <v>0.111250934426934</v>
      </c>
      <c r="Y100">
        <v>0.16854566884319899</v>
      </c>
      <c r="Z100">
        <v>0.28485194415666698</v>
      </c>
      <c r="AA100">
        <v>168.941703321885</v>
      </c>
      <c r="AB100">
        <v>7.3925706681564698</v>
      </c>
      <c r="AC100">
        <v>1.18191280442275</v>
      </c>
      <c r="AD100">
        <v>3.6643441750311601</v>
      </c>
      <c r="AE100">
        <v>1.0146934910924601</v>
      </c>
      <c r="AF100">
        <v>24.45</v>
      </c>
      <c r="AG100">
        <v>6.2674230229625399E-2</v>
      </c>
      <c r="AH100">
        <v>99.748999999999995</v>
      </c>
      <c r="AI100">
        <v>3.9649706292147302</v>
      </c>
      <c r="AJ100">
        <v>58435.163999999902</v>
      </c>
      <c r="AK100">
        <v>0.46085139330001301</v>
      </c>
      <c r="AL100">
        <v>65368575.331</v>
      </c>
      <c r="AM100">
        <v>4563.3045887500002</v>
      </c>
    </row>
    <row r="101" spans="1:39" ht="15" x14ac:dyDescent="0.25">
      <c r="A101" t="s">
        <v>248</v>
      </c>
      <c r="B101">
        <v>699259.875</v>
      </c>
      <c r="C101">
        <v>0.44380219151094902</v>
      </c>
      <c r="D101">
        <v>662072.25</v>
      </c>
      <c r="E101">
        <v>5.94477123098925E-3</v>
      </c>
      <c r="F101">
        <v>0.71043409213420305</v>
      </c>
      <c r="G101">
        <v>21.125</v>
      </c>
      <c r="H101">
        <v>81.900567687500001</v>
      </c>
      <c r="I101">
        <v>32.852694687499998</v>
      </c>
      <c r="J101">
        <v>-89.439247187500001</v>
      </c>
      <c r="K101">
        <v>16873.718898999599</v>
      </c>
      <c r="L101">
        <v>1133.1543991250001</v>
      </c>
      <c r="M101">
        <v>1598.65736422278</v>
      </c>
      <c r="N101">
        <v>0.89227442998345197</v>
      </c>
      <c r="O101">
        <v>0.179665177993138</v>
      </c>
      <c r="P101">
        <v>1.5993796510867901E-2</v>
      </c>
      <c r="Q101">
        <v>11960.3670104105</v>
      </c>
      <c r="R101">
        <v>86.569374999999994</v>
      </c>
      <c r="S101">
        <v>61289.887691230302</v>
      </c>
      <c r="T101">
        <v>14.725184281392799</v>
      </c>
      <c r="U101">
        <v>13.0895527329959</v>
      </c>
      <c r="V101">
        <v>11.664999999999999</v>
      </c>
      <c r="W101">
        <v>97.1413972674668</v>
      </c>
      <c r="X101">
        <v>0.11004115354791499</v>
      </c>
      <c r="Y101">
        <v>0.18469442419834101</v>
      </c>
      <c r="Z101">
        <v>0.29896017996803897</v>
      </c>
      <c r="AA101">
        <v>225.74764542019099</v>
      </c>
      <c r="AB101">
        <v>9.0125655456470994</v>
      </c>
      <c r="AC101">
        <v>1.44817155076179</v>
      </c>
      <c r="AD101">
        <v>3.5285637483932599</v>
      </c>
      <c r="AE101">
        <v>1.1169759595928099</v>
      </c>
      <c r="AF101">
        <v>9.875</v>
      </c>
      <c r="AG101">
        <v>3.7187143636857503E-2</v>
      </c>
      <c r="AH101">
        <v>69.258125000000007</v>
      </c>
      <c r="AI101">
        <v>3.73889497510278</v>
      </c>
      <c r="AJ101">
        <v>82046.377374999996</v>
      </c>
      <c r="AK101">
        <v>0.66308630778547695</v>
      </c>
      <c r="AL101">
        <v>19120528.800000001</v>
      </c>
      <c r="AM101">
        <v>1133.1543991250001</v>
      </c>
    </row>
    <row r="102" spans="1:39" ht="15" x14ac:dyDescent="0.25">
      <c r="A102" t="s">
        <v>250</v>
      </c>
      <c r="B102">
        <v>99426.631578947403</v>
      </c>
      <c r="C102">
        <v>0.42293665099123001</v>
      </c>
      <c r="D102">
        <v>-481278.65</v>
      </c>
      <c r="E102">
        <v>8.1117158336738802E-3</v>
      </c>
      <c r="F102">
        <v>0.77073839677537503</v>
      </c>
      <c r="G102">
        <v>53.470588235294102</v>
      </c>
      <c r="H102">
        <v>36.167508750000003</v>
      </c>
      <c r="I102">
        <v>5.9550162499999999</v>
      </c>
      <c r="J102">
        <v>-1.06843014999998</v>
      </c>
      <c r="K102">
        <v>15768.9507139747</v>
      </c>
      <c r="L102">
        <v>1442.35828655</v>
      </c>
      <c r="M102">
        <v>2056.8458285227698</v>
      </c>
      <c r="N102">
        <v>0.95775724470253698</v>
      </c>
      <c r="O102">
        <v>0.19428772477211101</v>
      </c>
      <c r="P102">
        <v>5.7872704568891003E-4</v>
      </c>
      <c r="Q102">
        <v>11057.939499935799</v>
      </c>
      <c r="R102">
        <v>107.148</v>
      </c>
      <c r="S102">
        <v>63198.789814088901</v>
      </c>
      <c r="T102">
        <v>15.512188748273401</v>
      </c>
      <c r="U102">
        <v>13.4613645289693</v>
      </c>
      <c r="V102">
        <v>13.845000000000001</v>
      </c>
      <c r="W102">
        <v>104.17900227880099</v>
      </c>
      <c r="X102">
        <v>9.9811990317843005E-2</v>
      </c>
      <c r="Y102">
        <v>0.19891567312629499</v>
      </c>
      <c r="Z102">
        <v>0.30198690200163802</v>
      </c>
      <c r="AA102">
        <v>203.00295892524699</v>
      </c>
      <c r="AB102">
        <v>8.7059423264105895</v>
      </c>
      <c r="AC102">
        <v>1.3710868758175301</v>
      </c>
      <c r="AD102">
        <v>4.0276017083158298</v>
      </c>
      <c r="AE102">
        <v>1.26563531827002</v>
      </c>
      <c r="AF102">
        <v>133.85</v>
      </c>
      <c r="AG102">
        <v>1.9335442594778499E-2</v>
      </c>
      <c r="AH102">
        <v>8.5163157894736905</v>
      </c>
      <c r="AI102">
        <v>3.40044012187772</v>
      </c>
      <c r="AJ102">
        <v>-76397.956000000006</v>
      </c>
      <c r="AK102">
        <v>0.6630356749206</v>
      </c>
      <c r="AL102">
        <v>22744476.732500002</v>
      </c>
      <c r="AM102">
        <v>1442.35828655</v>
      </c>
    </row>
    <row r="103" spans="1:39" ht="15" x14ac:dyDescent="0.25">
      <c r="A103" t="s">
        <v>252</v>
      </c>
      <c r="B103">
        <v>458642</v>
      </c>
      <c r="C103">
        <v>0.39768603111496797</v>
      </c>
      <c r="D103">
        <v>334313.90000000002</v>
      </c>
      <c r="E103">
        <v>1.53737407681616E-3</v>
      </c>
      <c r="F103">
        <v>0.75715129873917197</v>
      </c>
      <c r="G103">
        <v>89.1</v>
      </c>
      <c r="H103">
        <v>71.335429199999993</v>
      </c>
      <c r="I103">
        <v>9.4061108499999992</v>
      </c>
      <c r="J103">
        <v>-38.732240699999998</v>
      </c>
      <c r="K103">
        <v>13954.0909432794</v>
      </c>
      <c r="L103">
        <v>2384.3749647499999</v>
      </c>
      <c r="M103">
        <v>2987.7997830318</v>
      </c>
      <c r="N103">
        <v>0.44722504357103299</v>
      </c>
      <c r="O103">
        <v>0.16301552983331</v>
      </c>
      <c r="P103">
        <v>2.55253940339796E-2</v>
      </c>
      <c r="Q103">
        <v>11135.8817581941</v>
      </c>
      <c r="R103">
        <v>157.38149999999999</v>
      </c>
      <c r="S103">
        <v>67003.185323560901</v>
      </c>
      <c r="T103">
        <v>14.6335496865896</v>
      </c>
      <c r="U103">
        <v>15.1502874527819</v>
      </c>
      <c r="V103">
        <v>17.6555</v>
      </c>
      <c r="W103">
        <v>135.04998242757199</v>
      </c>
      <c r="X103">
        <v>0.111225525711886</v>
      </c>
      <c r="Y103">
        <v>0.16180952617811101</v>
      </c>
      <c r="Z103">
        <v>0.28046763403722003</v>
      </c>
      <c r="AA103">
        <v>174.66770376179801</v>
      </c>
      <c r="AB103">
        <v>8.8767923886117099</v>
      </c>
      <c r="AC103">
        <v>1.3393886474835199</v>
      </c>
      <c r="AD103">
        <v>3.47970801009332</v>
      </c>
      <c r="AE103">
        <v>1.1821633434816401</v>
      </c>
      <c r="AF103">
        <v>50.1</v>
      </c>
      <c r="AG103">
        <v>3.4951783741429397E-2</v>
      </c>
      <c r="AH103">
        <v>24.981578947368401</v>
      </c>
      <c r="AI103">
        <v>3.89220376467842</v>
      </c>
      <c r="AJ103">
        <v>43942.966500000097</v>
      </c>
      <c r="AK103">
        <v>0.49851359408899099</v>
      </c>
      <c r="AL103">
        <v>33271785.101</v>
      </c>
      <c r="AM103">
        <v>2384.3749647499999</v>
      </c>
    </row>
    <row r="104" spans="1:39" ht="15" x14ac:dyDescent="0.25">
      <c r="A104" t="s">
        <v>253</v>
      </c>
      <c r="B104">
        <v>1088360.8</v>
      </c>
      <c r="C104">
        <v>0.36408188919989798</v>
      </c>
      <c r="D104">
        <v>907378.55</v>
      </c>
      <c r="E104">
        <v>2.3477327896747899E-3</v>
      </c>
      <c r="F104">
        <v>0.74731524914152803</v>
      </c>
      <c r="G104">
        <v>71.55</v>
      </c>
      <c r="H104">
        <v>159.065067</v>
      </c>
      <c r="I104">
        <v>41.917989300000002</v>
      </c>
      <c r="J104">
        <v>-53.8018316</v>
      </c>
      <c r="K104">
        <v>15049.2984179954</v>
      </c>
      <c r="L104">
        <v>2600.05630935</v>
      </c>
      <c r="M104">
        <v>3610.3075000611002</v>
      </c>
      <c r="N104">
        <v>0.86006053688469497</v>
      </c>
      <c r="O104">
        <v>0.18311370095635501</v>
      </c>
      <c r="P104">
        <v>1.68534644393739E-2</v>
      </c>
      <c r="Q104">
        <v>10838.1414331987</v>
      </c>
      <c r="R104">
        <v>181.6925</v>
      </c>
      <c r="S104">
        <v>64614.976498754702</v>
      </c>
      <c r="T104">
        <v>13.605679926249</v>
      </c>
      <c r="U104">
        <v>14.3102016283006</v>
      </c>
      <c r="V104">
        <v>22.212499999999999</v>
      </c>
      <c r="W104">
        <v>117.053744934159</v>
      </c>
      <c r="X104">
        <v>0.108261568048151</v>
      </c>
      <c r="Y104">
        <v>0.18402453191680401</v>
      </c>
      <c r="Z104">
        <v>0.29564383062441701</v>
      </c>
      <c r="AA104">
        <v>177.663440725821</v>
      </c>
      <c r="AB104">
        <v>10.7460874924056</v>
      </c>
      <c r="AC104">
        <v>1.33784921664836</v>
      </c>
      <c r="AD104">
        <v>3.9089347417856102</v>
      </c>
      <c r="AE104">
        <v>1.1531851087096201</v>
      </c>
      <c r="AF104">
        <v>14</v>
      </c>
      <c r="AG104">
        <v>4.3841259402971802E-2</v>
      </c>
      <c r="AH104">
        <v>105.9385</v>
      </c>
      <c r="AI104">
        <v>3.56513984684109</v>
      </c>
      <c r="AJ104">
        <v>105602.49249999999</v>
      </c>
      <c r="AK104">
        <v>0.61193439663875804</v>
      </c>
      <c r="AL104">
        <v>39129023.303000003</v>
      </c>
      <c r="AM104">
        <v>2600.05630935</v>
      </c>
    </row>
    <row r="105" spans="1:39" ht="15" x14ac:dyDescent="0.25">
      <c r="A105" t="s">
        <v>254</v>
      </c>
      <c r="B105">
        <v>-103022.952380952</v>
      </c>
      <c r="C105">
        <v>0.34748344594712299</v>
      </c>
      <c r="D105">
        <v>173552.285714286</v>
      </c>
      <c r="E105">
        <v>3.1067575204426299E-3</v>
      </c>
      <c r="F105">
        <v>0.81817925486925402</v>
      </c>
      <c r="G105">
        <v>137</v>
      </c>
      <c r="H105">
        <v>94.494789476190505</v>
      </c>
      <c r="I105">
        <v>9.2109523809523797</v>
      </c>
      <c r="J105">
        <v>-6.5122463333333203</v>
      </c>
      <c r="K105">
        <v>14049.7416781887</v>
      </c>
      <c r="L105">
        <v>4929.1791296190504</v>
      </c>
      <c r="M105">
        <v>6048.3833606751896</v>
      </c>
      <c r="N105">
        <v>0.264347696649121</v>
      </c>
      <c r="O105">
        <v>0.15056496978466299</v>
      </c>
      <c r="P105">
        <v>2.1242379484622199E-2</v>
      </c>
      <c r="Q105">
        <v>11449.951057489799</v>
      </c>
      <c r="R105">
        <v>306.29857142857099</v>
      </c>
      <c r="S105">
        <v>77909.072783014402</v>
      </c>
      <c r="T105">
        <v>15.829870325717</v>
      </c>
      <c r="U105">
        <v>16.0927264747904</v>
      </c>
      <c r="V105">
        <v>32.799047619047599</v>
      </c>
      <c r="W105">
        <v>150.28421516594599</v>
      </c>
      <c r="X105">
        <v>0.11480438154672799</v>
      </c>
      <c r="Y105">
        <v>0.15937103885835099</v>
      </c>
      <c r="Z105">
        <v>0.28061339280187497</v>
      </c>
      <c r="AA105">
        <v>1420.8957963560999</v>
      </c>
      <c r="AB105">
        <v>0.85776737641599698</v>
      </c>
      <c r="AC105">
        <v>0.124489148920327</v>
      </c>
      <c r="AD105">
        <v>0.42831103516618302</v>
      </c>
      <c r="AE105">
        <v>0.89300479120029397</v>
      </c>
      <c r="AF105">
        <v>27.428571428571399</v>
      </c>
      <c r="AG105">
        <v>9.5377236650513897E-2</v>
      </c>
      <c r="AH105">
        <v>90.520476190476202</v>
      </c>
      <c r="AI105">
        <v>4.4859731751974303</v>
      </c>
      <c r="AJ105">
        <v>362377.34523809497</v>
      </c>
      <c r="AK105">
        <v>0.412500614102568</v>
      </c>
      <c r="AL105">
        <v>69253693.456666693</v>
      </c>
      <c r="AM105">
        <v>4929.1791296190504</v>
      </c>
    </row>
    <row r="106" spans="1:39" ht="15" x14ac:dyDescent="0.25">
      <c r="A106" t="s">
        <v>255</v>
      </c>
      <c r="B106">
        <v>1513910.3</v>
      </c>
      <c r="C106">
        <v>0.43177003171436401</v>
      </c>
      <c r="D106">
        <v>1678300.05</v>
      </c>
      <c r="E106">
        <v>6.1611308208535699E-3</v>
      </c>
      <c r="F106">
        <v>0.70780619501360098</v>
      </c>
      <c r="G106">
        <v>42.65</v>
      </c>
      <c r="H106">
        <v>385.01341005</v>
      </c>
      <c r="I106">
        <v>198.83543255000001</v>
      </c>
      <c r="J106">
        <v>-49.174384250000003</v>
      </c>
      <c r="K106">
        <v>18591.898536026001</v>
      </c>
      <c r="L106">
        <v>2362.0036244500002</v>
      </c>
      <c r="M106">
        <v>3446.42635689912</v>
      </c>
      <c r="N106">
        <v>0.91930729456675497</v>
      </c>
      <c r="O106">
        <v>0.17530095329401399</v>
      </c>
      <c r="P106">
        <v>4.4583211329542599E-2</v>
      </c>
      <c r="Q106">
        <v>12741.9324192411</v>
      </c>
      <c r="R106">
        <v>174.00149999999999</v>
      </c>
      <c r="S106">
        <v>68083.704620362507</v>
      </c>
      <c r="T106">
        <v>13.2527593152933</v>
      </c>
      <c r="U106">
        <v>13.574616451295</v>
      </c>
      <c r="V106">
        <v>27.498000000000001</v>
      </c>
      <c r="W106">
        <v>85.897287964579206</v>
      </c>
      <c r="X106">
        <v>0.114041993422621</v>
      </c>
      <c r="Y106">
        <v>0.15099378611002001</v>
      </c>
      <c r="Z106">
        <v>0.27236658456066898</v>
      </c>
      <c r="AA106">
        <v>217.73393769442399</v>
      </c>
      <c r="AB106">
        <v>10.2033706013368</v>
      </c>
      <c r="AC106">
        <v>1.55815698527878</v>
      </c>
      <c r="AD106">
        <v>3.7215170584750701</v>
      </c>
      <c r="AE106">
        <v>0.86071729044112699</v>
      </c>
      <c r="AF106">
        <v>8.1</v>
      </c>
      <c r="AG106">
        <v>8.3292875186129003E-2</v>
      </c>
      <c r="AH106">
        <v>107.8095</v>
      </c>
      <c r="AI106">
        <v>3.8279463987202198</v>
      </c>
      <c r="AJ106">
        <v>35557.775000000598</v>
      </c>
      <c r="AK106">
        <v>0.65595945538478495</v>
      </c>
      <c r="AL106">
        <v>43914131.727499999</v>
      </c>
      <c r="AM106">
        <v>2362.0036244500002</v>
      </c>
    </row>
    <row r="107" spans="1:39" ht="15" x14ac:dyDescent="0.25">
      <c r="A107" t="s">
        <v>256</v>
      </c>
      <c r="B107">
        <v>1122074.75</v>
      </c>
      <c r="C107">
        <v>0.342352061486218</v>
      </c>
      <c r="D107">
        <v>1550601.25</v>
      </c>
      <c r="E107">
        <v>3.4834071177007099E-3</v>
      </c>
      <c r="F107">
        <v>0.79509517696445697</v>
      </c>
      <c r="G107">
        <v>123.95</v>
      </c>
      <c r="H107">
        <v>138.95272835</v>
      </c>
      <c r="I107">
        <v>12.646780700000001</v>
      </c>
      <c r="J107">
        <v>-52.472639749999999</v>
      </c>
      <c r="K107">
        <v>14134.0916227244</v>
      </c>
      <c r="L107">
        <v>4720.2270734000003</v>
      </c>
      <c r="M107">
        <v>5911.09230749781</v>
      </c>
      <c r="N107">
        <v>0.34536691387936802</v>
      </c>
      <c r="O107">
        <v>0.16063130714045401</v>
      </c>
      <c r="P107">
        <v>2.20497797736308E-2</v>
      </c>
      <c r="Q107">
        <v>11286.597884941701</v>
      </c>
      <c r="R107">
        <v>301.81</v>
      </c>
      <c r="S107">
        <v>74225.081085782498</v>
      </c>
      <c r="T107">
        <v>15.7673701997946</v>
      </c>
      <c r="U107">
        <v>15.6397305370929</v>
      </c>
      <c r="V107">
        <v>33.637999999999998</v>
      </c>
      <c r="W107">
        <v>140.32424857007001</v>
      </c>
      <c r="X107">
        <v>0.115292136003107</v>
      </c>
      <c r="Y107">
        <v>0.16069227968536401</v>
      </c>
      <c r="Z107">
        <v>0.28323876093334699</v>
      </c>
      <c r="AA107">
        <v>1556.6914971968199</v>
      </c>
      <c r="AB107">
        <v>0.79843048777491299</v>
      </c>
      <c r="AC107">
        <v>0.121371641798225</v>
      </c>
      <c r="AD107">
        <v>0.39946568706114499</v>
      </c>
      <c r="AE107">
        <v>0.89073326826185095</v>
      </c>
      <c r="AF107">
        <v>24.95</v>
      </c>
      <c r="AG107">
        <v>0.100230337577377</v>
      </c>
      <c r="AH107">
        <v>90.382000000000005</v>
      </c>
      <c r="AI107">
        <v>4.3674853687072499</v>
      </c>
      <c r="AJ107">
        <v>246089.508999999</v>
      </c>
      <c r="AK107">
        <v>0.39740113811091399</v>
      </c>
      <c r="AL107">
        <v>66716121.935500003</v>
      </c>
      <c r="AM107">
        <v>4720.2270734000003</v>
      </c>
    </row>
    <row r="108" spans="1:39" ht="15" x14ac:dyDescent="0.25">
      <c r="A108" t="s">
        <v>257</v>
      </c>
      <c r="B108">
        <v>497316.85714285698</v>
      </c>
      <c r="C108">
        <v>0.38964608836189002</v>
      </c>
      <c r="D108">
        <v>589001.85714285704</v>
      </c>
      <c r="E108">
        <v>2.4511141244001702E-3</v>
      </c>
      <c r="F108">
        <v>0.79566855670666903</v>
      </c>
      <c r="G108">
        <v>156.04761904761901</v>
      </c>
      <c r="H108">
        <v>96.924281809523805</v>
      </c>
      <c r="I108">
        <v>7.7990476190476201</v>
      </c>
      <c r="J108">
        <v>-62.957037428571397</v>
      </c>
      <c r="K108">
        <v>13563.7513121873</v>
      </c>
      <c r="L108">
        <v>4734.8319016190499</v>
      </c>
      <c r="M108">
        <v>5756.3578351333499</v>
      </c>
      <c r="N108">
        <v>0.24175689738828099</v>
      </c>
      <c r="O108">
        <v>0.14592312864962101</v>
      </c>
      <c r="P108">
        <v>2.1298367824650399E-2</v>
      </c>
      <c r="Q108">
        <v>11156.7217080562</v>
      </c>
      <c r="R108">
        <v>289.44142857142901</v>
      </c>
      <c r="S108">
        <v>75672.146071168303</v>
      </c>
      <c r="T108">
        <v>15.1276596794812</v>
      </c>
      <c r="U108">
        <v>16.358514829713101</v>
      </c>
      <c r="V108">
        <v>30.401904761904799</v>
      </c>
      <c r="W108">
        <v>155.74129116910001</v>
      </c>
      <c r="X108">
        <v>0.114603622260188</v>
      </c>
      <c r="Y108">
        <v>0.159316888808921</v>
      </c>
      <c r="Z108">
        <v>0.27956279046349802</v>
      </c>
      <c r="AA108">
        <v>1469.17819978892</v>
      </c>
      <c r="AB108">
        <v>0.815429481076686</v>
      </c>
      <c r="AC108">
        <v>0.122707635001</v>
      </c>
      <c r="AD108">
        <v>0.38090612808862001</v>
      </c>
      <c r="AE108">
        <v>0.96186960265893595</v>
      </c>
      <c r="AF108">
        <v>32.714285714285701</v>
      </c>
      <c r="AG108">
        <v>8.1614928755908603E-2</v>
      </c>
      <c r="AH108">
        <v>84.977619047619001</v>
      </c>
      <c r="AI108">
        <v>4.5242618639128303</v>
      </c>
      <c r="AJ108">
        <v>384376.53428571398</v>
      </c>
      <c r="AK108">
        <v>0.40524661551732999</v>
      </c>
      <c r="AL108">
        <v>64222082.418571398</v>
      </c>
      <c r="AM108">
        <v>4734.8319016190499</v>
      </c>
    </row>
    <row r="109" spans="1:39" ht="15" x14ac:dyDescent="0.25">
      <c r="A109" t="s">
        <v>258</v>
      </c>
      <c r="B109">
        <v>-2094833.18181818</v>
      </c>
      <c r="C109">
        <v>0.41174590979626802</v>
      </c>
      <c r="D109">
        <v>-2067955.5</v>
      </c>
      <c r="E109">
        <v>4.0474645225642304E-3</v>
      </c>
      <c r="F109">
        <v>0.80239480422457499</v>
      </c>
      <c r="G109">
        <v>110.863636363636</v>
      </c>
      <c r="H109">
        <v>77.762282272727305</v>
      </c>
      <c r="I109">
        <v>10.8095454545455</v>
      </c>
      <c r="J109">
        <v>-5.43692700000003</v>
      </c>
      <c r="K109">
        <v>13926.997755865001</v>
      </c>
      <c r="L109">
        <v>4456.4919966818197</v>
      </c>
      <c r="M109">
        <v>5397.5994251800903</v>
      </c>
      <c r="N109">
        <v>0.21564190372302899</v>
      </c>
      <c r="O109">
        <v>0.141767206056294</v>
      </c>
      <c r="P109">
        <v>2.4414089375702101E-2</v>
      </c>
      <c r="Q109">
        <v>11498.732889899</v>
      </c>
      <c r="R109">
        <v>278.63636363636402</v>
      </c>
      <c r="S109">
        <v>76112.244954323003</v>
      </c>
      <c r="T109">
        <v>15.0150081566069</v>
      </c>
      <c r="U109">
        <v>15.9939353877651</v>
      </c>
      <c r="V109">
        <v>28.7127272727273</v>
      </c>
      <c r="W109">
        <v>155.20963767572201</v>
      </c>
      <c r="X109">
        <v>0.116328835804104</v>
      </c>
      <c r="Y109">
        <v>0.15660227450452299</v>
      </c>
      <c r="Z109">
        <v>0.27978964407200801</v>
      </c>
      <c r="AA109">
        <v>153.87484158180601</v>
      </c>
      <c r="AB109">
        <v>7.9240851436042403</v>
      </c>
      <c r="AC109">
        <v>1.22018456716162</v>
      </c>
      <c r="AD109">
        <v>3.8665717394111399</v>
      </c>
      <c r="AE109">
        <v>0.96496604791390095</v>
      </c>
      <c r="AF109">
        <v>27.909090909090899</v>
      </c>
      <c r="AG109">
        <v>7.5757335036251802E-2</v>
      </c>
      <c r="AH109">
        <v>95.224545454545407</v>
      </c>
      <c r="AI109">
        <v>4.4020683208828704</v>
      </c>
      <c r="AJ109">
        <v>377017.10454545403</v>
      </c>
      <c r="AK109">
        <v>0.40726443768373999</v>
      </c>
      <c r="AL109">
        <v>62065554.036818199</v>
      </c>
      <c r="AM109">
        <v>4456.4919966818197</v>
      </c>
    </row>
    <row r="110" spans="1:39" ht="15" x14ac:dyDescent="0.25">
      <c r="A110" t="s">
        <v>259</v>
      </c>
      <c r="B110">
        <v>351674.95</v>
      </c>
      <c r="C110">
        <v>0.38125415438088001</v>
      </c>
      <c r="D110">
        <v>493334.85</v>
      </c>
      <c r="E110">
        <v>5.3671195299090499E-3</v>
      </c>
      <c r="F110">
        <v>0.76096857737247903</v>
      </c>
      <c r="G110">
        <v>64.25</v>
      </c>
      <c r="H110">
        <v>50.747866449999997</v>
      </c>
      <c r="I110">
        <v>1.0083331</v>
      </c>
      <c r="J110">
        <v>46.054431950000001</v>
      </c>
      <c r="K110">
        <v>12469.1153443934</v>
      </c>
      <c r="L110">
        <v>2142.2537244</v>
      </c>
      <c r="M110">
        <v>2580.03093552871</v>
      </c>
      <c r="N110">
        <v>0.302331037809912</v>
      </c>
      <c r="O110">
        <v>0.13617791495809201</v>
      </c>
      <c r="P110">
        <v>7.0247398935972703E-3</v>
      </c>
      <c r="Q110">
        <v>10353.3676355032</v>
      </c>
      <c r="R110">
        <v>131.387</v>
      </c>
      <c r="S110">
        <v>66761.390666504303</v>
      </c>
      <c r="T110">
        <v>16.084163577827301</v>
      </c>
      <c r="U110">
        <v>16.304913913857501</v>
      </c>
      <c r="V110">
        <v>15.35</v>
      </c>
      <c r="W110">
        <v>139.560503218241</v>
      </c>
      <c r="X110">
        <v>0.113145878217662</v>
      </c>
      <c r="Y110">
        <v>0.16602639177862299</v>
      </c>
      <c r="Z110">
        <v>0.28436567105444299</v>
      </c>
      <c r="AA110">
        <v>148.92430638175401</v>
      </c>
      <c r="AB110">
        <v>7.5770446095576398</v>
      </c>
      <c r="AC110">
        <v>1.3576858992773999</v>
      </c>
      <c r="AD110">
        <v>3.4014599180995502</v>
      </c>
      <c r="AE110">
        <v>1.1678409149858699</v>
      </c>
      <c r="AF110">
        <v>34.950000000000003</v>
      </c>
      <c r="AG110">
        <v>4.8679587245815899E-2</v>
      </c>
      <c r="AH110">
        <v>41.09</v>
      </c>
      <c r="AI110">
        <v>4.0566395819039096</v>
      </c>
      <c r="AJ110">
        <v>105227.08</v>
      </c>
      <c r="AK110">
        <v>0.42305329647814299</v>
      </c>
      <c r="AL110">
        <v>26712008.786499999</v>
      </c>
      <c r="AM110">
        <v>2142.2537244</v>
      </c>
    </row>
    <row r="111" spans="1:39" ht="15" x14ac:dyDescent="0.25">
      <c r="A111" t="s">
        <v>260</v>
      </c>
      <c r="B111">
        <v>162644.54999999999</v>
      </c>
      <c r="C111">
        <v>0.34302770336272298</v>
      </c>
      <c r="D111">
        <v>-50053.2</v>
      </c>
      <c r="E111">
        <v>6.6120122873629004E-3</v>
      </c>
      <c r="F111">
        <v>0.76641771680458604</v>
      </c>
      <c r="G111">
        <v>85.35</v>
      </c>
      <c r="H111">
        <v>95.348725200000004</v>
      </c>
      <c r="I111">
        <v>6.5717774999999996</v>
      </c>
      <c r="J111">
        <v>-46.870745900000003</v>
      </c>
      <c r="K111">
        <v>13859.8558008376</v>
      </c>
      <c r="L111">
        <v>2407.0715899500001</v>
      </c>
      <c r="M111">
        <v>3050.3820778875302</v>
      </c>
      <c r="N111">
        <v>0.46084328926130602</v>
      </c>
      <c r="O111">
        <v>0.154535830676198</v>
      </c>
      <c r="P111">
        <v>2.4641129847422599E-2</v>
      </c>
      <c r="Q111">
        <v>10936.880786456701</v>
      </c>
      <c r="R111">
        <v>157.30699999999999</v>
      </c>
      <c r="S111">
        <v>68343.904425740795</v>
      </c>
      <c r="T111">
        <v>15.263147857374401</v>
      </c>
      <c r="U111">
        <v>15.301744931566899</v>
      </c>
      <c r="V111">
        <v>17.638999999999999</v>
      </c>
      <c r="W111">
        <v>136.46304155280899</v>
      </c>
      <c r="X111">
        <v>0.11296750048177</v>
      </c>
      <c r="Y111">
        <v>0.163545462258011</v>
      </c>
      <c r="Z111">
        <v>0.29156030171575797</v>
      </c>
      <c r="AA111">
        <v>178.922887793689</v>
      </c>
      <c r="AB111">
        <v>8.4148195494011606</v>
      </c>
      <c r="AC111">
        <v>1.1955275875231799</v>
      </c>
      <c r="AD111">
        <v>3.4324181492439201</v>
      </c>
      <c r="AE111">
        <v>1.1435912223774001</v>
      </c>
      <c r="AF111">
        <v>42.35</v>
      </c>
      <c r="AG111">
        <v>3.1726991951988498E-2</v>
      </c>
      <c r="AH111">
        <v>33.670526315789502</v>
      </c>
      <c r="AI111">
        <v>3.7009605621352799</v>
      </c>
      <c r="AJ111">
        <v>83615.974499999997</v>
      </c>
      <c r="AK111">
        <v>0.50706438598410397</v>
      </c>
      <c r="AL111">
        <v>33361665.138999999</v>
      </c>
      <c r="AM111">
        <v>2407.0715899500001</v>
      </c>
    </row>
    <row r="112" spans="1:39" ht="15" x14ac:dyDescent="0.25">
      <c r="A112" t="s">
        <v>261</v>
      </c>
      <c r="B112">
        <v>1288114.3</v>
      </c>
      <c r="C112">
        <v>0.34729510454597201</v>
      </c>
      <c r="D112">
        <v>1520247.75</v>
      </c>
      <c r="E112">
        <v>2.63760502235335E-3</v>
      </c>
      <c r="F112">
        <v>0.73141398556010895</v>
      </c>
      <c r="G112">
        <v>64.8</v>
      </c>
      <c r="H112">
        <v>284.3943577</v>
      </c>
      <c r="I112">
        <v>164.75806065</v>
      </c>
      <c r="J112">
        <v>-73.339582949999993</v>
      </c>
      <c r="K112">
        <v>16040.2728655788</v>
      </c>
      <c r="L112">
        <v>2684.6197867000001</v>
      </c>
      <c r="M112">
        <v>3844.8447362269499</v>
      </c>
      <c r="N112">
        <v>0.93298795647291999</v>
      </c>
      <c r="O112">
        <v>0.185036133426037</v>
      </c>
      <c r="P112">
        <v>5.52476641328482E-2</v>
      </c>
      <c r="Q112">
        <v>11199.940926940501</v>
      </c>
      <c r="R112">
        <v>190.2595</v>
      </c>
      <c r="S112">
        <v>67914.933724728602</v>
      </c>
      <c r="T112">
        <v>13.303409290994701</v>
      </c>
      <c r="U112">
        <v>14.110306117171501</v>
      </c>
      <c r="V112">
        <v>24.753499999999999</v>
      </c>
      <c r="W112">
        <v>108.454149380896</v>
      </c>
      <c r="X112">
        <v>0.111520023703833</v>
      </c>
      <c r="Y112">
        <v>0.158878711147138</v>
      </c>
      <c r="Z112">
        <v>0.27611316384090401</v>
      </c>
      <c r="AA112">
        <v>183.703313386594</v>
      </c>
      <c r="AB112">
        <v>9.9529558691864093</v>
      </c>
      <c r="AC112">
        <v>1.5543366032099699</v>
      </c>
      <c r="AD112">
        <v>3.5651036445486599</v>
      </c>
      <c r="AE112">
        <v>0.95220368055093296</v>
      </c>
      <c r="AF112">
        <v>11.35</v>
      </c>
      <c r="AG112">
        <v>7.6461056082220605E-2</v>
      </c>
      <c r="AH112">
        <v>120.3275</v>
      </c>
      <c r="AI112">
        <v>3.3896246429263499</v>
      </c>
      <c r="AJ112">
        <v>96271.402500000302</v>
      </c>
      <c r="AK112">
        <v>0.64646905297694301</v>
      </c>
      <c r="AL112">
        <v>43062033.919</v>
      </c>
      <c r="AM112">
        <v>2684.6197867000001</v>
      </c>
    </row>
    <row r="113" spans="1:39" ht="15" x14ac:dyDescent="0.25">
      <c r="A113" t="s">
        <v>262</v>
      </c>
      <c r="B113">
        <v>347984.09523809497</v>
      </c>
      <c r="C113">
        <v>0.411159468096294</v>
      </c>
      <c r="D113">
        <v>547386.190476191</v>
      </c>
      <c r="E113">
        <v>3.7915314690501701E-3</v>
      </c>
      <c r="F113">
        <v>0.77818418442099502</v>
      </c>
      <c r="G113">
        <v>57.428571428571402</v>
      </c>
      <c r="H113">
        <v>25.906741428571401</v>
      </c>
      <c r="I113">
        <v>1.4833333333333301</v>
      </c>
      <c r="J113">
        <v>-9.1324309047619092</v>
      </c>
      <c r="K113">
        <v>15595.474589626599</v>
      </c>
      <c r="L113">
        <v>3018.0738449523801</v>
      </c>
      <c r="M113">
        <v>3565.3559822607499</v>
      </c>
      <c r="N113">
        <v>8.1335978489686794E-2</v>
      </c>
      <c r="O113">
        <v>0.124505461720191</v>
      </c>
      <c r="P113">
        <v>2.3532479711387E-2</v>
      </c>
      <c r="Q113">
        <v>13201.569266226799</v>
      </c>
      <c r="R113">
        <v>195.664761904762</v>
      </c>
      <c r="S113">
        <v>82261.974068864205</v>
      </c>
      <c r="T113">
        <v>16.184387290214602</v>
      </c>
      <c r="U113">
        <v>15.424718357930001</v>
      </c>
      <c r="V113">
        <v>22.479523809523801</v>
      </c>
      <c r="W113">
        <v>134.25879794098299</v>
      </c>
      <c r="X113">
        <v>0.115979803997582</v>
      </c>
      <c r="Y113">
        <v>0.137793776724183</v>
      </c>
      <c r="Z113">
        <v>0.259050033711968</v>
      </c>
      <c r="AA113">
        <v>179.19694707011101</v>
      </c>
      <c r="AB113">
        <v>7.5321737899674801</v>
      </c>
      <c r="AC113">
        <v>1.3044331873905901</v>
      </c>
      <c r="AD113">
        <v>3.1547381641714098</v>
      </c>
      <c r="AE113">
        <v>0.87427008676370699</v>
      </c>
      <c r="AF113">
        <v>14.4285714285714</v>
      </c>
      <c r="AG113">
        <v>0.132177179602668</v>
      </c>
      <c r="AH113">
        <v>119.54</v>
      </c>
      <c r="AI113">
        <v>5.7327187786686604</v>
      </c>
      <c r="AJ113">
        <v>147188.53</v>
      </c>
      <c r="AK113">
        <v>0.30794238474225299</v>
      </c>
      <c r="AL113">
        <v>47068293.958571397</v>
      </c>
      <c r="AM113">
        <v>3018.0738449523801</v>
      </c>
    </row>
    <row r="114" spans="1:39" ht="15" x14ac:dyDescent="0.25">
      <c r="A114" t="s">
        <v>263</v>
      </c>
      <c r="B114">
        <v>803291.71428571397</v>
      </c>
      <c r="C114">
        <v>0.52568378439827501</v>
      </c>
      <c r="D114">
        <v>779285.23809523799</v>
      </c>
      <c r="E114">
        <v>3.3764846623363198E-3</v>
      </c>
      <c r="F114">
        <v>0.738837519028677</v>
      </c>
      <c r="G114">
        <v>48.714285714285701</v>
      </c>
      <c r="H114">
        <v>53.661458047619</v>
      </c>
      <c r="I114">
        <v>24.147587619047599</v>
      </c>
      <c r="J114">
        <v>27.8685095238095</v>
      </c>
      <c r="K114">
        <v>14394.384587959399</v>
      </c>
      <c r="L114">
        <v>1538.74229309524</v>
      </c>
      <c r="M114">
        <v>1919.45289379306</v>
      </c>
      <c r="N114">
        <v>0.43864254730890301</v>
      </c>
      <c r="O114">
        <v>0.14599369068427101</v>
      </c>
      <c r="P114">
        <v>1.4200904455390699E-2</v>
      </c>
      <c r="Q114">
        <v>11539.3550006856</v>
      </c>
      <c r="R114">
        <v>104.258095238095</v>
      </c>
      <c r="S114">
        <v>67038.883640416199</v>
      </c>
      <c r="T114">
        <v>15.0642635949247</v>
      </c>
      <c r="U114">
        <v>14.758971853276201</v>
      </c>
      <c r="V114">
        <v>13.1576190476191</v>
      </c>
      <c r="W114">
        <v>116.94686459049601</v>
      </c>
      <c r="X114">
        <v>0.112548087768546</v>
      </c>
      <c r="Y114">
        <v>0.16907423607310701</v>
      </c>
      <c r="Z114">
        <v>0.28631956067016501</v>
      </c>
      <c r="AA114">
        <v>174.41715147712301</v>
      </c>
      <c r="AB114">
        <v>8.7990564587501403</v>
      </c>
      <c r="AC114">
        <v>1.47463613839778</v>
      </c>
      <c r="AD114">
        <v>3.4865325057788801</v>
      </c>
      <c r="AE114">
        <v>1.09104612675998</v>
      </c>
      <c r="AF114">
        <v>46.047619047619101</v>
      </c>
      <c r="AG114">
        <v>6.1578754316810501E-2</v>
      </c>
      <c r="AH114">
        <v>31.5438095238095</v>
      </c>
      <c r="AI114">
        <v>4.0025235592395596</v>
      </c>
      <c r="AJ114">
        <v>68177.001999999906</v>
      </c>
      <c r="AK114">
        <v>0.47285095786389297</v>
      </c>
      <c r="AL114">
        <v>22149248.348571401</v>
      </c>
      <c r="AM114">
        <v>1538.74229309524</v>
      </c>
    </row>
    <row r="115" spans="1:39" ht="15" x14ac:dyDescent="0.25">
      <c r="A115" t="s">
        <v>264</v>
      </c>
      <c r="B115">
        <v>465593.95</v>
      </c>
      <c r="C115">
        <v>0.407980860390463</v>
      </c>
      <c r="D115">
        <v>350338.25</v>
      </c>
      <c r="E115">
        <v>5.6785164461774298E-3</v>
      </c>
      <c r="F115">
        <v>0.75406914951420201</v>
      </c>
      <c r="G115">
        <v>94.75</v>
      </c>
      <c r="H115">
        <v>82.068130600000003</v>
      </c>
      <c r="I115">
        <v>11.62030485</v>
      </c>
      <c r="J115">
        <v>-8.3887751500000096</v>
      </c>
      <c r="K115">
        <v>13310.098327165701</v>
      </c>
      <c r="L115">
        <v>2494.77719445</v>
      </c>
      <c r="M115">
        <v>3129.3547672500699</v>
      </c>
      <c r="N115">
        <v>0.422601898837075</v>
      </c>
      <c r="O115">
        <v>0.16674512811221601</v>
      </c>
      <c r="P115">
        <v>3.1461278636268603E-2</v>
      </c>
      <c r="Q115">
        <v>10611.0467595464</v>
      </c>
      <c r="R115">
        <v>156.88550000000001</v>
      </c>
      <c r="S115">
        <v>68587.114080013795</v>
      </c>
      <c r="T115">
        <v>15.7522524388806</v>
      </c>
      <c r="U115">
        <v>15.9018978455625</v>
      </c>
      <c r="V115">
        <v>17.713000000000001</v>
      </c>
      <c r="W115">
        <v>140.84441903968801</v>
      </c>
      <c r="X115">
        <v>0.11280108723844701</v>
      </c>
      <c r="Y115">
        <v>0.16517276354548399</v>
      </c>
      <c r="Z115">
        <v>0.28327845181255501</v>
      </c>
      <c r="AA115">
        <v>155.25438538626301</v>
      </c>
      <c r="AB115">
        <v>8.97093404222964</v>
      </c>
      <c r="AC115">
        <v>1.43135030365964</v>
      </c>
      <c r="AD115">
        <v>3.7101909248845502</v>
      </c>
      <c r="AE115">
        <v>1.20400951326605</v>
      </c>
      <c r="AF115">
        <v>49.4</v>
      </c>
      <c r="AG115">
        <v>3.9649466474883897E-2</v>
      </c>
      <c r="AH115">
        <v>27.481052631578901</v>
      </c>
      <c r="AI115">
        <v>3.9949152328452699</v>
      </c>
      <c r="AJ115">
        <v>39613.686500000098</v>
      </c>
      <c r="AK115">
        <v>0.45158987087802299</v>
      </c>
      <c r="AL115">
        <v>33205729.762499999</v>
      </c>
      <c r="AM115">
        <v>2494.77719445</v>
      </c>
    </row>
    <row r="116" spans="1:39" ht="15" x14ac:dyDescent="0.25">
      <c r="A116" t="s">
        <v>265</v>
      </c>
      <c r="B116">
        <v>432255.45</v>
      </c>
      <c r="C116">
        <v>0.391431073608632</v>
      </c>
      <c r="D116">
        <v>523377.3</v>
      </c>
      <c r="E116">
        <v>6.8428436937803903E-3</v>
      </c>
      <c r="F116">
        <v>0.78913141550975496</v>
      </c>
      <c r="G116">
        <v>61.6</v>
      </c>
      <c r="H116">
        <v>64.057948249999995</v>
      </c>
      <c r="I116">
        <v>3.3978857499999999</v>
      </c>
      <c r="J116">
        <v>21.566787550000001</v>
      </c>
      <c r="K116">
        <v>13615.1858924436</v>
      </c>
      <c r="L116">
        <v>1989.9278921</v>
      </c>
      <c r="M116">
        <v>2459.7407903866001</v>
      </c>
      <c r="N116">
        <v>0.42323181005378702</v>
      </c>
      <c r="O116">
        <v>0.150977684690347</v>
      </c>
      <c r="P116">
        <v>2.94323966875965E-2</v>
      </c>
      <c r="Q116">
        <v>11014.672061945899</v>
      </c>
      <c r="R116">
        <v>131.94800000000001</v>
      </c>
      <c r="S116">
        <v>68085.256134992596</v>
      </c>
      <c r="T116">
        <v>14.9793858186558</v>
      </c>
      <c r="U116">
        <v>15.08115236381</v>
      </c>
      <c r="V116">
        <v>15.720499999999999</v>
      </c>
      <c r="W116">
        <v>126.581717636208</v>
      </c>
      <c r="X116">
        <v>0.11125407043124499</v>
      </c>
      <c r="Y116">
        <v>0.16483476527513299</v>
      </c>
      <c r="Z116">
        <v>0.281410007700715</v>
      </c>
      <c r="AA116">
        <v>161.634726201343</v>
      </c>
      <c r="AB116">
        <v>8.7694016334026603</v>
      </c>
      <c r="AC116">
        <v>1.3703017334985901</v>
      </c>
      <c r="AD116">
        <v>3.8661351731874101</v>
      </c>
      <c r="AE116">
        <v>1.2134709556688299</v>
      </c>
      <c r="AF116">
        <v>37.25</v>
      </c>
      <c r="AG116">
        <v>3.6331634981504497E-2</v>
      </c>
      <c r="AH116">
        <v>36.256999999999998</v>
      </c>
      <c r="AI116">
        <v>4.0051687481262803</v>
      </c>
      <c r="AJ116">
        <v>59304.048500000099</v>
      </c>
      <c r="AK116">
        <v>0.47745616165552401</v>
      </c>
      <c r="AL116">
        <v>27093238.1635</v>
      </c>
      <c r="AM116">
        <v>1989.9278921</v>
      </c>
    </row>
    <row r="117" spans="1:39" ht="15" x14ac:dyDescent="0.25">
      <c r="A117" t="s">
        <v>267</v>
      </c>
      <c r="B117">
        <v>1616572.8</v>
      </c>
      <c r="C117">
        <v>0.37642937821366601</v>
      </c>
      <c r="D117">
        <v>1789208.1</v>
      </c>
      <c r="E117">
        <v>4.3426241884593902E-3</v>
      </c>
      <c r="F117">
        <v>0.71088355391402303</v>
      </c>
      <c r="G117">
        <v>60.5</v>
      </c>
      <c r="H117">
        <v>566.93491834999998</v>
      </c>
      <c r="I117">
        <v>267.82356069999997</v>
      </c>
      <c r="J117">
        <v>-146.88969065000001</v>
      </c>
      <c r="K117">
        <v>18041.121985784401</v>
      </c>
      <c r="L117">
        <v>3136.7069911499998</v>
      </c>
      <c r="M117">
        <v>4626.0589347859204</v>
      </c>
      <c r="N117">
        <v>0.94802048067925404</v>
      </c>
      <c r="O117">
        <v>0.186659465835329</v>
      </c>
      <c r="P117">
        <v>3.7254311569330699E-2</v>
      </c>
      <c r="Q117">
        <v>12232.8129102443</v>
      </c>
      <c r="R117">
        <v>227.74299999999999</v>
      </c>
      <c r="S117">
        <v>66986.9593730653</v>
      </c>
      <c r="T117">
        <v>13.423683713659701</v>
      </c>
      <c r="U117">
        <v>13.7730116453634</v>
      </c>
      <c r="V117">
        <v>34.650500000000001</v>
      </c>
      <c r="W117">
        <v>90.524148025280994</v>
      </c>
      <c r="X117">
        <v>0.113028185885584</v>
      </c>
      <c r="Y117">
        <v>0.152635138706087</v>
      </c>
      <c r="Z117">
        <v>0.27183069491554801</v>
      </c>
      <c r="AA117">
        <v>195.540785840225</v>
      </c>
      <c r="AB117">
        <v>11.5499400542085</v>
      </c>
      <c r="AC117">
        <v>1.5279912543185701</v>
      </c>
      <c r="AD117">
        <v>3.93936186459324</v>
      </c>
      <c r="AE117">
        <v>0.892218684718174</v>
      </c>
      <c r="AF117">
        <v>10.3</v>
      </c>
      <c r="AG117">
        <v>0.100489808106492</v>
      </c>
      <c r="AH117">
        <v>115.8165</v>
      </c>
      <c r="AI117">
        <v>3.5762752092525698</v>
      </c>
      <c r="AJ117">
        <v>126860.463</v>
      </c>
      <c r="AK117">
        <v>0.69297541640521898</v>
      </c>
      <c r="AL117">
        <v>56589713.461000003</v>
      </c>
      <c r="AM117">
        <v>3136.7069911499998</v>
      </c>
    </row>
    <row r="118" spans="1:39" ht="15" x14ac:dyDescent="0.25">
      <c r="A118" t="s">
        <v>269</v>
      </c>
      <c r="B118">
        <v>277796.40000000002</v>
      </c>
      <c r="C118">
        <v>0.46458856519972602</v>
      </c>
      <c r="D118">
        <v>1092658.8999999999</v>
      </c>
      <c r="E118">
        <v>2.6283734769242898E-3</v>
      </c>
      <c r="F118">
        <v>0.78656363575291699</v>
      </c>
      <c r="G118">
        <v>159.842105263158</v>
      </c>
      <c r="H118">
        <v>342.99800175000001</v>
      </c>
      <c r="I118">
        <v>49.007501599999998</v>
      </c>
      <c r="J118">
        <v>-67.592442549999902</v>
      </c>
      <c r="K118">
        <v>14114.612829478299</v>
      </c>
      <c r="L118">
        <v>6771.0630697500001</v>
      </c>
      <c r="M118">
        <v>8790.4215620144096</v>
      </c>
      <c r="N118">
        <v>0.46950578116788599</v>
      </c>
      <c r="O118">
        <v>0.17343218716959299</v>
      </c>
      <c r="P118">
        <v>6.4183503590677093E-2</v>
      </c>
      <c r="Q118">
        <v>10872.1672788124</v>
      </c>
      <c r="R118">
        <v>423.88499999999999</v>
      </c>
      <c r="S118">
        <v>74782.274473029203</v>
      </c>
      <c r="T118">
        <v>15.145499368932599</v>
      </c>
      <c r="U118">
        <v>15.9738208942284</v>
      </c>
      <c r="V118">
        <v>42.444499999999998</v>
      </c>
      <c r="W118">
        <v>159.52745514142001</v>
      </c>
      <c r="X118">
        <v>0.11655951061025401</v>
      </c>
      <c r="Y118">
        <v>0.160404969274415</v>
      </c>
      <c r="Z118">
        <v>0.28142038367231897</v>
      </c>
      <c r="AA118">
        <v>135.97491125333599</v>
      </c>
      <c r="AB118">
        <v>8.4768395039093907</v>
      </c>
      <c r="AC118">
        <v>1.41217814819614</v>
      </c>
      <c r="AD118">
        <v>4.3801797175545802</v>
      </c>
      <c r="AE118">
        <v>0.88439981389536304</v>
      </c>
      <c r="AF118">
        <v>30.6</v>
      </c>
      <c r="AG118">
        <v>0.102934295281423</v>
      </c>
      <c r="AH118">
        <v>110.825</v>
      </c>
      <c r="AI118">
        <v>3.89377435314166</v>
      </c>
      <c r="AJ118">
        <v>347263.79399999999</v>
      </c>
      <c r="AK118">
        <v>0.44867737111330003</v>
      </c>
      <c r="AL118">
        <v>95570933.673500001</v>
      </c>
      <c r="AM118">
        <v>6771.0630697500001</v>
      </c>
    </row>
    <row r="119" spans="1:39" ht="15" x14ac:dyDescent="0.25">
      <c r="A119" t="s">
        <v>270</v>
      </c>
      <c r="B119">
        <v>118185.1</v>
      </c>
      <c r="C119">
        <v>0.33390717939936199</v>
      </c>
      <c r="D119">
        <v>-67786.95</v>
      </c>
      <c r="E119">
        <v>7.1187841788527004E-3</v>
      </c>
      <c r="F119">
        <v>0.78781109555906803</v>
      </c>
      <c r="G119">
        <v>91.1</v>
      </c>
      <c r="H119">
        <v>100.13951950000001</v>
      </c>
      <c r="I119">
        <v>4.9744999999999999</v>
      </c>
      <c r="J119">
        <v>-41.889792700000001</v>
      </c>
      <c r="K119">
        <v>13303.085546796399</v>
      </c>
      <c r="L119">
        <v>2533.1105492000002</v>
      </c>
      <c r="M119">
        <v>3199.8075184743002</v>
      </c>
      <c r="N119">
        <v>0.42986091968780799</v>
      </c>
      <c r="O119">
        <v>0.159307463279661</v>
      </c>
      <c r="P119">
        <v>2.4104052375165101E-2</v>
      </c>
      <c r="Q119">
        <v>10531.316693564</v>
      </c>
      <c r="R119">
        <v>163.4325</v>
      </c>
      <c r="S119">
        <v>68285.340889969797</v>
      </c>
      <c r="T119">
        <v>15.9711195753599</v>
      </c>
      <c r="U119">
        <v>15.4994297290931</v>
      </c>
      <c r="V119">
        <v>18.018999999999998</v>
      </c>
      <c r="W119">
        <v>140.579973872024</v>
      </c>
      <c r="X119">
        <v>0.11272001983269</v>
      </c>
      <c r="Y119">
        <v>0.16461777350146201</v>
      </c>
      <c r="Z119">
        <v>0.29062173305315803</v>
      </c>
      <c r="AA119">
        <v>170.610023370866</v>
      </c>
      <c r="AB119">
        <v>8.1487734721693705</v>
      </c>
      <c r="AC119">
        <v>1.2551912418156499</v>
      </c>
      <c r="AD119">
        <v>3.50494967363265</v>
      </c>
      <c r="AE119">
        <v>1.2008269290228799</v>
      </c>
      <c r="AF119">
        <v>44.95</v>
      </c>
      <c r="AG119">
        <v>3.2502507481248402E-2</v>
      </c>
      <c r="AH119">
        <v>36.464210526315803</v>
      </c>
      <c r="AI119">
        <v>3.9031254398267499</v>
      </c>
      <c r="AJ119">
        <v>51680.904499999902</v>
      </c>
      <c r="AK119">
        <v>0.50074250076125004</v>
      </c>
      <c r="AL119">
        <v>33698186.335500002</v>
      </c>
      <c r="AM119">
        <v>2533.1105492000002</v>
      </c>
    </row>
    <row r="120" spans="1:39" ht="15" x14ac:dyDescent="0.25">
      <c r="A120" t="s">
        <v>272</v>
      </c>
      <c r="B120">
        <v>665986.4</v>
      </c>
      <c r="C120">
        <v>0.43329477428150298</v>
      </c>
      <c r="D120">
        <v>701214.1</v>
      </c>
      <c r="E120">
        <v>9.75638544469715E-3</v>
      </c>
      <c r="F120">
        <v>0.77503409168186499</v>
      </c>
      <c r="G120">
        <v>76.849999999999994</v>
      </c>
      <c r="H120">
        <v>67.067688200000006</v>
      </c>
      <c r="I120">
        <v>11.260999999999999</v>
      </c>
      <c r="J120">
        <v>-36.8133792</v>
      </c>
      <c r="K120">
        <v>12939.204515294499</v>
      </c>
      <c r="L120">
        <v>1994.0948581499999</v>
      </c>
      <c r="M120">
        <v>2467.4041371057201</v>
      </c>
      <c r="N120">
        <v>0.45309591878604399</v>
      </c>
      <c r="O120">
        <v>0.14936823789131601</v>
      </c>
      <c r="P120">
        <v>3.06887793726996E-2</v>
      </c>
      <c r="Q120">
        <v>10457.144334193201</v>
      </c>
      <c r="R120">
        <v>130.602</v>
      </c>
      <c r="S120">
        <v>64597.215697309402</v>
      </c>
      <c r="T120">
        <v>15.686972634416</v>
      </c>
      <c r="U120">
        <v>15.2684863796113</v>
      </c>
      <c r="V120">
        <v>15.416499999999999</v>
      </c>
      <c r="W120">
        <v>129.34809185937101</v>
      </c>
      <c r="X120">
        <v>0.111017639220956</v>
      </c>
      <c r="Y120">
        <v>0.167353878699467</v>
      </c>
      <c r="Z120">
        <v>0.283824853033673</v>
      </c>
      <c r="AA120">
        <v>164.66862078198099</v>
      </c>
      <c r="AB120">
        <v>8.4801140210348294</v>
      </c>
      <c r="AC120">
        <v>1.42777044650181</v>
      </c>
      <c r="AD120">
        <v>3.6531359477118199</v>
      </c>
      <c r="AE120">
        <v>1.27698855910034</v>
      </c>
      <c r="AF120">
        <v>52.95</v>
      </c>
      <c r="AG120">
        <v>3.7390629766890303E-2</v>
      </c>
      <c r="AH120">
        <v>22.671500000000002</v>
      </c>
      <c r="AI120">
        <v>3.8251031547199998</v>
      </c>
      <c r="AJ120">
        <v>86228.45</v>
      </c>
      <c r="AK120">
        <v>0.47318530762587802</v>
      </c>
      <c r="AL120">
        <v>25802001.192499999</v>
      </c>
      <c r="AM120">
        <v>1994.0948581499999</v>
      </c>
    </row>
    <row r="121" spans="1:39" ht="15" x14ac:dyDescent="0.25">
      <c r="A121" t="s">
        <v>274</v>
      </c>
      <c r="B121">
        <v>1497675.25</v>
      </c>
      <c r="C121">
        <v>0.34699665029591298</v>
      </c>
      <c r="D121">
        <v>1378993.7</v>
      </c>
      <c r="E121">
        <v>6.1634345705866601E-3</v>
      </c>
      <c r="F121">
        <v>0.73295903647720895</v>
      </c>
      <c r="G121">
        <v>54.6</v>
      </c>
      <c r="H121">
        <v>211.61408299999999</v>
      </c>
      <c r="I121">
        <v>59.937323550000002</v>
      </c>
      <c r="J121">
        <v>-112.46799695</v>
      </c>
      <c r="K121">
        <v>16469.547334368599</v>
      </c>
      <c r="L121">
        <v>2308.8047488500001</v>
      </c>
      <c r="M121">
        <v>3318.50336063533</v>
      </c>
      <c r="N121">
        <v>0.90991031422055002</v>
      </c>
      <c r="O121">
        <v>0.17230485570429899</v>
      </c>
      <c r="P121">
        <v>1.7141583960147699E-2</v>
      </c>
      <c r="Q121">
        <v>11458.469365455199</v>
      </c>
      <c r="R121">
        <v>167.24299999999999</v>
      </c>
      <c r="S121">
        <v>63453.465263120102</v>
      </c>
      <c r="T121">
        <v>13.9653079650568</v>
      </c>
      <c r="U121">
        <v>13.805090490184901</v>
      </c>
      <c r="V121">
        <v>23.254000000000001</v>
      </c>
      <c r="W121">
        <v>99.286348535735797</v>
      </c>
      <c r="X121">
        <v>0.109765245187501</v>
      </c>
      <c r="Y121">
        <v>0.18456651940177601</v>
      </c>
      <c r="Z121">
        <v>0.29731940504896198</v>
      </c>
      <c r="AA121">
        <v>200.149666285195</v>
      </c>
      <c r="AB121">
        <v>11.0163058797052</v>
      </c>
      <c r="AC121">
        <v>1.44741043460761</v>
      </c>
      <c r="AD121">
        <v>3.8064981892702199</v>
      </c>
      <c r="AE121">
        <v>1.13308237793035</v>
      </c>
      <c r="AF121">
        <v>14.65</v>
      </c>
      <c r="AG121">
        <v>5.7807418092088801E-2</v>
      </c>
      <c r="AH121">
        <v>101.1965</v>
      </c>
      <c r="AI121">
        <v>3.4819740602412099</v>
      </c>
      <c r="AJ121">
        <v>114523.46249999999</v>
      </c>
      <c r="AK121">
        <v>0.683828938235857</v>
      </c>
      <c r="AL121">
        <v>38024969.097000003</v>
      </c>
      <c r="AM121">
        <v>2308.8047488500001</v>
      </c>
    </row>
    <row r="122" spans="1:39" ht="15" x14ac:dyDescent="0.25">
      <c r="A122" t="s">
        <v>275</v>
      </c>
      <c r="B122">
        <v>934189.85</v>
      </c>
      <c r="C122">
        <v>0.43751984421454099</v>
      </c>
      <c r="D122">
        <v>1389987.05</v>
      </c>
      <c r="E122">
        <v>2.3418396378689201E-3</v>
      </c>
      <c r="F122">
        <v>0.77793053504999998</v>
      </c>
      <c r="G122">
        <v>139.65</v>
      </c>
      <c r="H122">
        <v>222.96697380000001</v>
      </c>
      <c r="I122">
        <v>46.656186599999998</v>
      </c>
      <c r="J122">
        <v>6.5852433000000001</v>
      </c>
      <c r="K122">
        <v>14165.810108851299</v>
      </c>
      <c r="L122">
        <v>5078.4903799499998</v>
      </c>
      <c r="M122">
        <v>6641.1042750879596</v>
      </c>
      <c r="N122">
        <v>0.54308099676407295</v>
      </c>
      <c r="O122">
        <v>0.17039881502316001</v>
      </c>
      <c r="P122">
        <v>6.4447879017784496E-2</v>
      </c>
      <c r="Q122">
        <v>10832.6759198563</v>
      </c>
      <c r="R122">
        <v>325.56599999999997</v>
      </c>
      <c r="S122">
        <v>70849.2151314941</v>
      </c>
      <c r="T122">
        <v>14.4433079621336</v>
      </c>
      <c r="U122">
        <v>15.598958060577599</v>
      </c>
      <c r="V122">
        <v>38.072499999999998</v>
      </c>
      <c r="W122">
        <v>133.38998962374399</v>
      </c>
      <c r="X122">
        <v>0.115887185675989</v>
      </c>
      <c r="Y122">
        <v>0.150603411164179</v>
      </c>
      <c r="Z122">
        <v>0.27296869541410401</v>
      </c>
      <c r="AA122">
        <v>153.835154061607</v>
      </c>
      <c r="AB122">
        <v>7.8197838452168398</v>
      </c>
      <c r="AC122">
        <v>1.24316194098345</v>
      </c>
      <c r="AD122">
        <v>3.5759881861172902</v>
      </c>
      <c r="AE122">
        <v>0.99156352973204998</v>
      </c>
      <c r="AF122">
        <v>25.85</v>
      </c>
      <c r="AG122">
        <v>8.1382949228772095E-2</v>
      </c>
      <c r="AH122">
        <v>121.235</v>
      </c>
      <c r="AI122">
        <v>3.8072104324079499</v>
      </c>
      <c r="AJ122">
        <v>218847.0895</v>
      </c>
      <c r="AK122">
        <v>0.49240835839404101</v>
      </c>
      <c r="AL122">
        <v>71940930.362000003</v>
      </c>
      <c r="AM122">
        <v>5078.4903799499998</v>
      </c>
    </row>
    <row r="123" spans="1:39" ht="15" x14ac:dyDescent="0.25">
      <c r="A123" t="s">
        <v>276</v>
      </c>
      <c r="B123">
        <v>863539</v>
      </c>
      <c r="C123">
        <v>0.33442009348664398</v>
      </c>
      <c r="D123">
        <v>759395.9</v>
      </c>
      <c r="E123">
        <v>3.0396699486420898E-3</v>
      </c>
      <c r="F123">
        <v>0.74502814128532702</v>
      </c>
      <c r="G123">
        <v>80</v>
      </c>
      <c r="H123">
        <v>233.82123154999999</v>
      </c>
      <c r="I123">
        <v>60.722582099999997</v>
      </c>
      <c r="J123">
        <v>-120.0646732</v>
      </c>
      <c r="K123">
        <v>16346.0953156335</v>
      </c>
      <c r="L123">
        <v>2397.5640785000001</v>
      </c>
      <c r="M123">
        <v>3405.54529631679</v>
      </c>
      <c r="N123">
        <v>0.88316610566869602</v>
      </c>
      <c r="O123">
        <v>0.17144606408483101</v>
      </c>
      <c r="P123">
        <v>1.4328262321769701E-2</v>
      </c>
      <c r="Q123">
        <v>11507.940004464501</v>
      </c>
      <c r="R123">
        <v>169.63749999999999</v>
      </c>
      <c r="S123">
        <v>64075.161308672898</v>
      </c>
      <c r="T123">
        <v>13.9892417655294</v>
      </c>
      <c r="U123">
        <v>14.133455624493401</v>
      </c>
      <c r="V123">
        <v>22.361499999999999</v>
      </c>
      <c r="W123">
        <v>107.21839225901699</v>
      </c>
      <c r="X123">
        <v>0.10814053269568299</v>
      </c>
      <c r="Y123">
        <v>0.18241470473233401</v>
      </c>
      <c r="Z123">
        <v>0.29492399591466301</v>
      </c>
      <c r="AA123">
        <v>197.39099123310501</v>
      </c>
      <c r="AB123">
        <v>10.2031036472635</v>
      </c>
      <c r="AC123">
        <v>1.3729294852242699</v>
      </c>
      <c r="AD123">
        <v>3.49971335798024</v>
      </c>
      <c r="AE123">
        <v>1.0918379173138599</v>
      </c>
      <c r="AF123">
        <v>22.7</v>
      </c>
      <c r="AG123">
        <v>5.9818261784975298E-2</v>
      </c>
      <c r="AH123">
        <v>86.039000000000001</v>
      </c>
      <c r="AI123">
        <v>3.8137013269833702</v>
      </c>
      <c r="AJ123">
        <v>-37260.716500000599</v>
      </c>
      <c r="AK123">
        <v>0.67474456588682696</v>
      </c>
      <c r="AL123">
        <v>39190810.952500001</v>
      </c>
      <c r="AM123">
        <v>2397.5640785000001</v>
      </c>
    </row>
    <row r="124" spans="1:39" ht="15" x14ac:dyDescent="0.25">
      <c r="A124" t="s">
        <v>277</v>
      </c>
      <c r="B124">
        <v>1480443.55</v>
      </c>
      <c r="C124">
        <v>0.44017054551755902</v>
      </c>
      <c r="D124">
        <v>1471994.2</v>
      </c>
      <c r="E124">
        <v>2.1706406499061599E-3</v>
      </c>
      <c r="F124">
        <v>0.75324508368797305</v>
      </c>
      <c r="G124">
        <v>58.2</v>
      </c>
      <c r="H124">
        <v>93.862017800000004</v>
      </c>
      <c r="I124">
        <v>9.4091497499999992</v>
      </c>
      <c r="J124">
        <v>73.302116299999994</v>
      </c>
      <c r="K124">
        <v>14609.3799321062</v>
      </c>
      <c r="L124">
        <v>2247.57950605</v>
      </c>
      <c r="M124">
        <v>2871.8132402087099</v>
      </c>
      <c r="N124">
        <v>0.507640153520166</v>
      </c>
      <c r="O124">
        <v>0.16526186915753799</v>
      </c>
      <c r="P124">
        <v>3.5350296746402401E-2</v>
      </c>
      <c r="Q124">
        <v>11433.8016385473</v>
      </c>
      <c r="R124">
        <v>155.31899999999999</v>
      </c>
      <c r="S124">
        <v>70524.943377822405</v>
      </c>
      <c r="T124">
        <v>15.9626317449893</v>
      </c>
      <c r="U124">
        <v>14.470731243762801</v>
      </c>
      <c r="V124">
        <v>17.5745</v>
      </c>
      <c r="W124">
        <v>127.888674275228</v>
      </c>
      <c r="X124">
        <v>0.113189502850227</v>
      </c>
      <c r="Y124">
        <v>0.161724805668918</v>
      </c>
      <c r="Z124">
        <v>0.28862293227073299</v>
      </c>
      <c r="AA124">
        <v>188.31100250768401</v>
      </c>
      <c r="AB124">
        <v>6.7512144131062</v>
      </c>
      <c r="AC124">
        <v>1.2326417825936999</v>
      </c>
      <c r="AD124">
        <v>3.6081656973478302</v>
      </c>
      <c r="AE124">
        <v>0.91130183848034496</v>
      </c>
      <c r="AF124">
        <v>11.35</v>
      </c>
      <c r="AG124">
        <v>7.8914725779808598E-2</v>
      </c>
      <c r="AH124">
        <v>93.5</v>
      </c>
      <c r="AI124">
        <v>4.0288095042249497</v>
      </c>
      <c r="AJ124">
        <v>48689.715000000098</v>
      </c>
      <c r="AK124">
        <v>0.42787585374014597</v>
      </c>
      <c r="AL124">
        <v>32835742.931499999</v>
      </c>
      <c r="AM124">
        <v>2247.57950605</v>
      </c>
    </row>
    <row r="125" spans="1:39" ht="15" x14ac:dyDescent="0.25">
      <c r="A125" t="s">
        <v>278</v>
      </c>
      <c r="B125">
        <v>-14967.0952380952</v>
      </c>
      <c r="C125">
        <v>0.36977928755980799</v>
      </c>
      <c r="D125">
        <v>285852.85714285698</v>
      </c>
      <c r="E125">
        <v>3.2765689566910802E-3</v>
      </c>
      <c r="F125">
        <v>0.80863877901541303</v>
      </c>
      <c r="G125">
        <v>107.80952380952399</v>
      </c>
      <c r="H125">
        <v>55.6377981428571</v>
      </c>
      <c r="I125">
        <v>2.4952380952380899</v>
      </c>
      <c r="J125">
        <v>4.3958466190476102</v>
      </c>
      <c r="K125">
        <v>14448.2000007184</v>
      </c>
      <c r="L125">
        <v>4041.4697678571401</v>
      </c>
      <c r="M125">
        <v>4824.8336301724003</v>
      </c>
      <c r="N125">
        <v>0.14921427222814601</v>
      </c>
      <c r="O125">
        <v>0.12890346761385199</v>
      </c>
      <c r="P125">
        <v>2.7065207484533699E-2</v>
      </c>
      <c r="Q125">
        <v>12102.378647358801</v>
      </c>
      <c r="R125">
        <v>251.64380952380901</v>
      </c>
      <c r="S125">
        <v>79822.626951927494</v>
      </c>
      <c r="T125">
        <v>16.463936175849501</v>
      </c>
      <c r="U125">
        <v>16.0602789136951</v>
      </c>
      <c r="V125">
        <v>25.608095238095199</v>
      </c>
      <c r="W125">
        <v>157.820006926753</v>
      </c>
      <c r="X125">
        <v>0.115035790158242</v>
      </c>
      <c r="Y125">
        <v>0.153845091125941</v>
      </c>
      <c r="Z125">
        <v>0.27553333642457001</v>
      </c>
      <c r="AA125">
        <v>163.11162823203301</v>
      </c>
      <c r="AB125">
        <v>7.1768510805671299</v>
      </c>
      <c r="AC125">
        <v>1.21210386374759</v>
      </c>
      <c r="AD125">
        <v>3.5598308236581602</v>
      </c>
      <c r="AE125">
        <v>0.94711783607890998</v>
      </c>
      <c r="AF125">
        <v>21</v>
      </c>
      <c r="AG125">
        <v>9.7733749747582505E-2</v>
      </c>
      <c r="AH125">
        <v>111.624</v>
      </c>
      <c r="AI125">
        <v>4.67269311087062</v>
      </c>
      <c r="AJ125">
        <v>234396.38761904801</v>
      </c>
      <c r="AK125">
        <v>0.37368680259723203</v>
      </c>
      <c r="AL125">
        <v>58391963.502857096</v>
      </c>
      <c r="AM125">
        <v>4041.4697678571401</v>
      </c>
    </row>
    <row r="126" spans="1:39" ht="15" x14ac:dyDescent="0.25">
      <c r="A126" t="s">
        <v>279</v>
      </c>
      <c r="B126">
        <v>613283.85</v>
      </c>
      <c r="C126">
        <v>0.47936807768298201</v>
      </c>
      <c r="D126">
        <v>696878.6</v>
      </c>
      <c r="E126">
        <v>7.7098694428289196E-3</v>
      </c>
      <c r="F126">
        <v>0.70424741897883303</v>
      </c>
      <c r="G126">
        <v>24.9</v>
      </c>
      <c r="H126">
        <v>174.78166285</v>
      </c>
      <c r="I126">
        <v>84.518346649999998</v>
      </c>
      <c r="J126">
        <v>6.5942681999999904</v>
      </c>
      <c r="K126">
        <v>18359.787451743101</v>
      </c>
      <c r="L126">
        <v>1521.9622723</v>
      </c>
      <c r="M126">
        <v>2144.49218042541</v>
      </c>
      <c r="N126">
        <v>0.87498483565399698</v>
      </c>
      <c r="O126">
        <v>0.18319813409608701</v>
      </c>
      <c r="P126">
        <v>5.4556039043281303E-2</v>
      </c>
      <c r="Q126">
        <v>13030.0796076845</v>
      </c>
      <c r="R126">
        <v>116.172</v>
      </c>
      <c r="S126">
        <v>68242.537857659394</v>
      </c>
      <c r="T126">
        <v>13.279878111765299</v>
      </c>
      <c r="U126">
        <v>13.100938886306499</v>
      </c>
      <c r="V126">
        <v>17.8675</v>
      </c>
      <c r="W126">
        <v>85.180482568909994</v>
      </c>
      <c r="X126">
        <v>0.112621962778739</v>
      </c>
      <c r="Y126">
        <v>0.142879797829981</v>
      </c>
      <c r="Z126">
        <v>0.26055039550879799</v>
      </c>
      <c r="AA126">
        <v>223.50399624948699</v>
      </c>
      <c r="AB126">
        <v>8.6700149310047294</v>
      </c>
      <c r="AC126">
        <v>1.46286823601453</v>
      </c>
      <c r="AD126">
        <v>3.8785777416906799</v>
      </c>
      <c r="AE126">
        <v>0.88116927761751196</v>
      </c>
      <c r="AF126">
        <v>6.85</v>
      </c>
      <c r="AG126">
        <v>8.77676334681773E-2</v>
      </c>
      <c r="AH126">
        <v>86.030526315789501</v>
      </c>
      <c r="AI126">
        <v>3.8410003914354398</v>
      </c>
      <c r="AJ126">
        <v>74016.939590643393</v>
      </c>
      <c r="AK126">
        <v>0.55593070272163503</v>
      </c>
      <c r="AL126">
        <v>27942903.829</v>
      </c>
      <c r="AM126">
        <v>1521.9622723</v>
      </c>
    </row>
    <row r="127" spans="1:39" ht="15" x14ac:dyDescent="0.25">
      <c r="A127" t="s">
        <v>280</v>
      </c>
      <c r="B127">
        <v>678401.23809523799</v>
      </c>
      <c r="C127">
        <v>0.45509179693511898</v>
      </c>
      <c r="D127">
        <v>498511</v>
      </c>
      <c r="E127">
        <v>8.6780168193320607E-3</v>
      </c>
      <c r="F127">
        <v>0.73979662548324998</v>
      </c>
      <c r="G127">
        <v>76.285714285714306</v>
      </c>
      <c r="H127">
        <v>52.634645428571403</v>
      </c>
      <c r="I127">
        <v>2.6057142857142899</v>
      </c>
      <c r="J127">
        <v>20.873592619047599</v>
      </c>
      <c r="K127">
        <v>13411.8847281698</v>
      </c>
      <c r="L127">
        <v>1770.9750469523799</v>
      </c>
      <c r="M127">
        <v>2164.6878759831502</v>
      </c>
      <c r="N127">
        <v>0.35879783348358302</v>
      </c>
      <c r="O127">
        <v>0.151562246665568</v>
      </c>
      <c r="P127">
        <v>5.6662084152761796E-3</v>
      </c>
      <c r="Q127">
        <v>10972.534862746799</v>
      </c>
      <c r="R127">
        <v>116.02619047619</v>
      </c>
      <c r="S127">
        <v>65347.698315240799</v>
      </c>
      <c r="T127">
        <v>15.9426237918368</v>
      </c>
      <c r="U127">
        <v>15.263580056226999</v>
      </c>
      <c r="V127">
        <v>27.709047619047599</v>
      </c>
      <c r="W127">
        <v>63.913241310213301</v>
      </c>
      <c r="X127">
        <v>0.11354693061260999</v>
      </c>
      <c r="Y127">
        <v>0.16584266823640301</v>
      </c>
      <c r="Z127">
        <v>0.28531956183020502</v>
      </c>
      <c r="AA127">
        <v>164.537716653681</v>
      </c>
      <c r="AB127">
        <v>8.4284623995544496</v>
      </c>
      <c r="AC127">
        <v>1.51127787684606</v>
      </c>
      <c r="AD127">
        <v>3.2148510385937099</v>
      </c>
      <c r="AE127">
        <v>1.29844524444594</v>
      </c>
      <c r="AF127">
        <v>79.095238095238102</v>
      </c>
      <c r="AG127">
        <v>2.1567389253086301E-2</v>
      </c>
      <c r="AH127">
        <v>14.183809523809501</v>
      </c>
      <c r="AI127">
        <v>4.1844505730213699</v>
      </c>
      <c r="AJ127">
        <v>66598.9423809523</v>
      </c>
      <c r="AK127">
        <v>0.52131088634892297</v>
      </c>
      <c r="AL127">
        <v>23752113.186190501</v>
      </c>
      <c r="AM127">
        <v>1770.9750469523799</v>
      </c>
    </row>
    <row r="128" spans="1:39" ht="15" x14ac:dyDescent="0.25">
      <c r="A128" t="s">
        <v>282</v>
      </c>
      <c r="B128">
        <v>326054.09999999998</v>
      </c>
      <c r="C128">
        <v>0.38817467245425602</v>
      </c>
      <c r="D128">
        <v>335321.7</v>
      </c>
      <c r="E128">
        <v>5.6052067757460904E-3</v>
      </c>
      <c r="F128">
        <v>0.74175980228847005</v>
      </c>
      <c r="G128">
        <v>58.2</v>
      </c>
      <c r="H128">
        <v>92.757357999999996</v>
      </c>
      <c r="I128">
        <v>3.6602025500000002</v>
      </c>
      <c r="J128">
        <v>-27.376849499999999</v>
      </c>
      <c r="K128">
        <v>13947.6003031812</v>
      </c>
      <c r="L128">
        <v>1939.87754455</v>
      </c>
      <c r="M128">
        <v>2495.7604008296698</v>
      </c>
      <c r="N128">
        <v>0.46193648092249601</v>
      </c>
      <c r="O128">
        <v>0.15332134334231601</v>
      </c>
      <c r="P128">
        <v>9.1319642313347094E-3</v>
      </c>
      <c r="Q128">
        <v>10841.039315915699</v>
      </c>
      <c r="R128">
        <v>131.90799999999999</v>
      </c>
      <c r="S128">
        <v>64062.286517876099</v>
      </c>
      <c r="T128">
        <v>15.8640870910028</v>
      </c>
      <c r="U128">
        <v>14.7062918439367</v>
      </c>
      <c r="V128">
        <v>16.197500000000002</v>
      </c>
      <c r="W128">
        <v>119.764009541596</v>
      </c>
      <c r="X128">
        <v>0.11161329737548301</v>
      </c>
      <c r="Y128">
        <v>0.172856132674157</v>
      </c>
      <c r="Z128">
        <v>0.29987050251020098</v>
      </c>
      <c r="AA128">
        <v>196.88624216153701</v>
      </c>
      <c r="AB128">
        <v>7.0692094418110702</v>
      </c>
      <c r="AC128">
        <v>1.22985625310262</v>
      </c>
      <c r="AD128">
        <v>3.28671387188193</v>
      </c>
      <c r="AE128">
        <v>1.1143030016064901</v>
      </c>
      <c r="AF128">
        <v>28.8</v>
      </c>
      <c r="AG128">
        <v>4.1139848656536297E-2</v>
      </c>
      <c r="AH128">
        <v>51.934210526315802</v>
      </c>
      <c r="AI128">
        <v>4.0142516857441004</v>
      </c>
      <c r="AJ128">
        <v>58784.125999999997</v>
      </c>
      <c r="AK128">
        <v>0.47701020690125201</v>
      </c>
      <c r="AL128">
        <v>27056636.6285</v>
      </c>
      <c r="AM128">
        <v>1939.87754455</v>
      </c>
    </row>
    <row r="129" spans="1:39" ht="15" x14ac:dyDescent="0.25">
      <c r="A129" t="s">
        <v>283</v>
      </c>
      <c r="B129">
        <v>1547151.6</v>
      </c>
      <c r="C129">
        <v>0.39238329397744898</v>
      </c>
      <c r="D129">
        <v>1781865.45</v>
      </c>
      <c r="E129">
        <v>3.9067963792038703E-3</v>
      </c>
      <c r="F129">
        <v>0.72588169443262196</v>
      </c>
      <c r="G129">
        <v>71.55</v>
      </c>
      <c r="H129">
        <v>664.32930214999999</v>
      </c>
      <c r="I129">
        <v>346.23493580000002</v>
      </c>
      <c r="J129">
        <v>-219.65198275</v>
      </c>
      <c r="K129">
        <v>18043.802276910701</v>
      </c>
      <c r="L129">
        <v>3560.73329745</v>
      </c>
      <c r="M129">
        <v>5236.2122075021698</v>
      </c>
      <c r="N129">
        <v>0.95327978330499097</v>
      </c>
      <c r="O129">
        <v>0.18558060574860499</v>
      </c>
      <c r="P129">
        <v>5.4567443843420403E-2</v>
      </c>
      <c r="Q129">
        <v>12270.161145865501</v>
      </c>
      <c r="R129">
        <v>263.33699999999999</v>
      </c>
      <c r="S129">
        <v>65323.391093921498</v>
      </c>
      <c r="T129">
        <v>13.043932299676801</v>
      </c>
      <c r="U129">
        <v>13.5215837404163</v>
      </c>
      <c r="V129">
        <v>39.584000000000003</v>
      </c>
      <c r="W129">
        <v>89.953852502273605</v>
      </c>
      <c r="X129">
        <v>0.11295162189741</v>
      </c>
      <c r="Y129">
        <v>0.15616749410064901</v>
      </c>
      <c r="Z129">
        <v>0.27508566643088</v>
      </c>
      <c r="AA129">
        <v>193.133026978597</v>
      </c>
      <c r="AB129">
        <v>11.1172104887456</v>
      </c>
      <c r="AC129">
        <v>1.6296231273680499</v>
      </c>
      <c r="AD129">
        <v>3.8566709023125401</v>
      </c>
      <c r="AE129">
        <v>0.92376738948526604</v>
      </c>
      <c r="AF129">
        <v>12.9</v>
      </c>
      <c r="AG129">
        <v>0.11968755795138</v>
      </c>
      <c r="AH129">
        <v>118.595</v>
      </c>
      <c r="AI129">
        <v>3.5962552533157899</v>
      </c>
      <c r="AJ129">
        <v>175487.99649999899</v>
      </c>
      <c r="AK129">
        <v>0.69241940560361603</v>
      </c>
      <c r="AL129">
        <v>64249167.579999998</v>
      </c>
      <c r="AM129">
        <v>3560.73329745</v>
      </c>
    </row>
    <row r="130" spans="1:39" ht="15" x14ac:dyDescent="0.25">
      <c r="A130" t="s">
        <v>284</v>
      </c>
      <c r="B130">
        <v>1377060.5238095201</v>
      </c>
      <c r="C130">
        <v>0.43121088818322101</v>
      </c>
      <c r="D130">
        <v>1581526.42857143</v>
      </c>
      <c r="E130">
        <v>3.0613159547628901E-3</v>
      </c>
      <c r="F130">
        <v>0.79045378815762202</v>
      </c>
      <c r="G130">
        <v>160.80952380952399</v>
      </c>
      <c r="H130">
        <v>150.929510904762</v>
      </c>
      <c r="I130">
        <v>12.9511395238095</v>
      </c>
      <c r="J130">
        <v>0.81322538095237495</v>
      </c>
      <c r="K130">
        <v>14886.9649554486</v>
      </c>
      <c r="L130">
        <v>7335.4773035238104</v>
      </c>
      <c r="M130">
        <v>9061.4450909553907</v>
      </c>
      <c r="N130">
        <v>0.25045929435401598</v>
      </c>
      <c r="O130">
        <v>0.141448987800781</v>
      </c>
      <c r="P130">
        <v>6.3203179653275807E-2</v>
      </c>
      <c r="Q130">
        <v>12051.3883219408</v>
      </c>
      <c r="R130">
        <v>445.75428571428603</v>
      </c>
      <c r="S130">
        <v>82156.652897603199</v>
      </c>
      <c r="T130">
        <v>15.6456044543011</v>
      </c>
      <c r="U130">
        <v>16.456324792860499</v>
      </c>
      <c r="V130">
        <v>49.126190476190501</v>
      </c>
      <c r="W130">
        <v>149.31907466097999</v>
      </c>
      <c r="X130">
        <v>0.11540256207494</v>
      </c>
      <c r="Y130">
        <v>0.15338731279169199</v>
      </c>
      <c r="Z130">
        <v>0.27531492271468899</v>
      </c>
      <c r="AA130">
        <v>159.97677471325201</v>
      </c>
      <c r="AB130">
        <v>7.5029537540457696</v>
      </c>
      <c r="AC130">
        <v>1.2675151805988301</v>
      </c>
      <c r="AD130">
        <v>3.9899241463086601</v>
      </c>
      <c r="AE130">
        <v>0.90523532628627501</v>
      </c>
      <c r="AF130">
        <v>27.047619047619001</v>
      </c>
      <c r="AG130">
        <v>9.9325861324647505E-2</v>
      </c>
      <c r="AH130">
        <v>138.35900000000001</v>
      </c>
      <c r="AI130">
        <v>4.3867576790771903</v>
      </c>
      <c r="AJ130">
        <v>422577.432380952</v>
      </c>
      <c r="AK130">
        <v>0.40026742964526402</v>
      </c>
      <c r="AL130">
        <v>109202993.54904801</v>
      </c>
      <c r="AM130">
        <v>7335.4773035238104</v>
      </c>
    </row>
    <row r="131" spans="1:39" ht="15" x14ac:dyDescent="0.25">
      <c r="A131" t="s">
        <v>285</v>
      </c>
      <c r="B131">
        <v>876610.25</v>
      </c>
      <c r="C131">
        <v>0.41618608460734902</v>
      </c>
      <c r="D131">
        <v>958181.75</v>
      </c>
      <c r="E131">
        <v>2.8634650028622299E-3</v>
      </c>
      <c r="F131">
        <v>0.75905178435550202</v>
      </c>
      <c r="G131">
        <v>61.2</v>
      </c>
      <c r="H131">
        <v>71.775521400000002</v>
      </c>
      <c r="I131">
        <v>7.7944784</v>
      </c>
      <c r="J131">
        <v>40.4668809</v>
      </c>
      <c r="K131">
        <v>13662.4807641189</v>
      </c>
      <c r="L131">
        <v>1926.3948275499999</v>
      </c>
      <c r="M131">
        <v>2382.97276562548</v>
      </c>
      <c r="N131">
        <v>0.417366962603689</v>
      </c>
      <c r="O131">
        <v>0.15429157369468999</v>
      </c>
      <c r="P131">
        <v>2.59902953610378E-2</v>
      </c>
      <c r="Q131">
        <v>11044.747407590199</v>
      </c>
      <c r="R131">
        <v>126.458</v>
      </c>
      <c r="S131">
        <v>68488.334684243004</v>
      </c>
      <c r="T131">
        <v>16.435496370336399</v>
      </c>
      <c r="U131">
        <v>15.233475363757099</v>
      </c>
      <c r="V131">
        <v>14.859</v>
      </c>
      <c r="W131">
        <v>129.64498469277899</v>
      </c>
      <c r="X131">
        <v>0.11333490893201199</v>
      </c>
      <c r="Y131">
        <v>0.15885278411310899</v>
      </c>
      <c r="Z131">
        <v>0.287280062541939</v>
      </c>
      <c r="AA131">
        <v>173.94388481937699</v>
      </c>
      <c r="AB131">
        <v>7.8103911086931497</v>
      </c>
      <c r="AC131">
        <v>1.3242212056298599</v>
      </c>
      <c r="AD131">
        <v>3.4493919774289798</v>
      </c>
      <c r="AE131">
        <v>1.0886429512342199</v>
      </c>
      <c r="AF131">
        <v>22.15</v>
      </c>
      <c r="AG131">
        <v>6.9924955820378096E-2</v>
      </c>
      <c r="AH131">
        <v>51.8035</v>
      </c>
      <c r="AI131">
        <v>3.8474327078739901</v>
      </c>
      <c r="AJ131">
        <v>33808.339500000002</v>
      </c>
      <c r="AK131">
        <v>0.46525177408775398</v>
      </c>
      <c r="AL131">
        <v>26319332.2755</v>
      </c>
      <c r="AM131">
        <v>1926.3948275499999</v>
      </c>
    </row>
    <row r="132" spans="1:39" ht="15" x14ac:dyDescent="0.25">
      <c r="A132" t="s">
        <v>286</v>
      </c>
      <c r="B132">
        <v>436445.35</v>
      </c>
      <c r="C132">
        <v>0.52277437697291096</v>
      </c>
      <c r="D132">
        <v>490167.45</v>
      </c>
      <c r="E132">
        <v>3.0958291264800001E-3</v>
      </c>
      <c r="F132">
        <v>0.75381582004624204</v>
      </c>
      <c r="G132">
        <v>82.157894736842096</v>
      </c>
      <c r="H132">
        <v>37.780146799999997</v>
      </c>
      <c r="I132">
        <v>0.85</v>
      </c>
      <c r="J132">
        <v>-7.8715943500000103</v>
      </c>
      <c r="K132">
        <v>13182.023573963799</v>
      </c>
      <c r="L132">
        <v>1545.6579369000001</v>
      </c>
      <c r="M132">
        <v>1881.9090847943501</v>
      </c>
      <c r="N132">
        <v>0.37282681293363201</v>
      </c>
      <c r="O132">
        <v>0.150209249121218</v>
      </c>
      <c r="P132">
        <v>3.1381911444963002E-3</v>
      </c>
      <c r="Q132">
        <v>10826.718211908999</v>
      </c>
      <c r="R132">
        <v>103.46850000000001</v>
      </c>
      <c r="S132">
        <v>64422.273759646698</v>
      </c>
      <c r="T132">
        <v>16.913843343626301</v>
      </c>
      <c r="U132">
        <v>14.938439591759799</v>
      </c>
      <c r="V132">
        <v>27.798500000000001</v>
      </c>
      <c r="W132">
        <v>55.602206482364203</v>
      </c>
      <c r="X132">
        <v>0.112639488469401</v>
      </c>
      <c r="Y132">
        <v>0.17372701088005699</v>
      </c>
      <c r="Z132">
        <v>0.29068199936342498</v>
      </c>
      <c r="AA132">
        <v>191.95288486342201</v>
      </c>
      <c r="AB132">
        <v>6.8675036123137199</v>
      </c>
      <c r="AC132">
        <v>1.27493699053063</v>
      </c>
      <c r="AD132">
        <v>2.9126739615124699</v>
      </c>
      <c r="AE132">
        <v>1.1380526755754099</v>
      </c>
      <c r="AF132">
        <v>65.3</v>
      </c>
      <c r="AG132">
        <v>2.5235831267610202E-2</v>
      </c>
      <c r="AH132">
        <v>15.7747368421053</v>
      </c>
      <c r="AI132">
        <v>4.4655647515318702</v>
      </c>
      <c r="AJ132">
        <v>-9223.6559999998408</v>
      </c>
      <c r="AK132">
        <v>0.51076756738804996</v>
      </c>
      <c r="AL132">
        <v>20374899.361499999</v>
      </c>
      <c r="AM132">
        <v>1545.6579369000001</v>
      </c>
    </row>
    <row r="133" spans="1:39" ht="15" x14ac:dyDescent="0.25">
      <c r="A133" t="s">
        <v>287</v>
      </c>
      <c r="B133">
        <v>241108.25</v>
      </c>
      <c r="C133">
        <v>0.33410144568100802</v>
      </c>
      <c r="D133">
        <v>62147.55</v>
      </c>
      <c r="E133">
        <v>5.6374202002091398E-3</v>
      </c>
      <c r="F133">
        <v>0.77308183230055105</v>
      </c>
      <c r="G133">
        <v>86.1</v>
      </c>
      <c r="H133">
        <v>102.3708372</v>
      </c>
      <c r="I133">
        <v>7.8976676000000001</v>
      </c>
      <c r="J133">
        <v>-54.092769950000097</v>
      </c>
      <c r="K133">
        <v>13691.9983220953</v>
      </c>
      <c r="L133">
        <v>2478.2722350499998</v>
      </c>
      <c r="M133">
        <v>3144.6461405947098</v>
      </c>
      <c r="N133">
        <v>0.47865446365139402</v>
      </c>
      <c r="O133">
        <v>0.14960203925801499</v>
      </c>
      <c r="P133">
        <v>2.50937602699428E-2</v>
      </c>
      <c r="Q133">
        <v>10790.5620432011</v>
      </c>
      <c r="R133">
        <v>163.65100000000001</v>
      </c>
      <c r="S133">
        <v>67018.302097145803</v>
      </c>
      <c r="T133">
        <v>15.1361739311095</v>
      </c>
      <c r="U133">
        <v>15.143642477284001</v>
      </c>
      <c r="V133">
        <v>18.901499999999999</v>
      </c>
      <c r="W133">
        <v>131.11510912096901</v>
      </c>
      <c r="X133">
        <v>0.112485188024458</v>
      </c>
      <c r="Y133">
        <v>0.172412352556786</v>
      </c>
      <c r="Z133">
        <v>0.291441764043819</v>
      </c>
      <c r="AA133">
        <v>175.304449549803</v>
      </c>
      <c r="AB133">
        <v>8.3885070991132196</v>
      </c>
      <c r="AC133">
        <v>1.2670672581549001</v>
      </c>
      <c r="AD133">
        <v>3.5067561583018998</v>
      </c>
      <c r="AE133">
        <v>1.24702131273418</v>
      </c>
      <c r="AF133">
        <v>49.2</v>
      </c>
      <c r="AG133">
        <v>3.0825839137441101E-2</v>
      </c>
      <c r="AH133">
        <v>33.173157894736804</v>
      </c>
      <c r="AI133">
        <v>3.60157546511418</v>
      </c>
      <c r="AJ133">
        <v>113781.609</v>
      </c>
      <c r="AK133">
        <v>0.50997255888953397</v>
      </c>
      <c r="AL133">
        <v>33932499.284000002</v>
      </c>
      <c r="AM133">
        <v>2478.2722350499998</v>
      </c>
    </row>
    <row r="134" spans="1:39" ht="15" x14ac:dyDescent="0.25">
      <c r="A134" t="s">
        <v>289</v>
      </c>
      <c r="B134">
        <v>-721553.35</v>
      </c>
      <c r="C134">
        <v>0.48187899785930299</v>
      </c>
      <c r="D134">
        <v>-836934.7</v>
      </c>
      <c r="E134">
        <v>2.35495536370339E-3</v>
      </c>
      <c r="F134">
        <v>0.76792360452609199</v>
      </c>
      <c r="G134">
        <v>107.35</v>
      </c>
      <c r="H134">
        <v>173.1908498</v>
      </c>
      <c r="I134">
        <v>136.578731</v>
      </c>
      <c r="J134">
        <v>3.89021944999998</v>
      </c>
      <c r="K134">
        <v>16091.112982056</v>
      </c>
      <c r="L134">
        <v>4239.4512250999996</v>
      </c>
      <c r="M134">
        <v>5584.3683342176</v>
      </c>
      <c r="N134">
        <v>0.54223695402835403</v>
      </c>
      <c r="O134">
        <v>0.16490913957466499</v>
      </c>
      <c r="P134">
        <v>8.5720532919075595E-2</v>
      </c>
      <c r="Q134">
        <v>12215.793185955299</v>
      </c>
      <c r="R134">
        <v>296.48099999999999</v>
      </c>
      <c r="S134">
        <v>74637.309242413496</v>
      </c>
      <c r="T134">
        <v>14.3341394558167</v>
      </c>
      <c r="U134">
        <v>14.2992340996556</v>
      </c>
      <c r="V134">
        <v>35.4345</v>
      </c>
      <c r="W134">
        <v>119.641909018047</v>
      </c>
      <c r="X134">
        <v>0.116769701716195</v>
      </c>
      <c r="Y134">
        <v>0.147498619241127</v>
      </c>
      <c r="Z134">
        <v>0.270358508653256</v>
      </c>
      <c r="AA134">
        <v>163.409711119783</v>
      </c>
      <c r="AB134">
        <v>8.8353127824270103</v>
      </c>
      <c r="AC134">
        <v>1.3884549455625399</v>
      </c>
      <c r="AD134">
        <v>4.0035241383292401</v>
      </c>
      <c r="AE134">
        <v>0.90085908077445898</v>
      </c>
      <c r="AF134">
        <v>21.6</v>
      </c>
      <c r="AG134">
        <v>0.141005597371612</v>
      </c>
      <c r="AH134">
        <v>117.556315789474</v>
      </c>
      <c r="AI134">
        <v>3.8282442309634899</v>
      </c>
      <c r="AJ134">
        <v>212300.26421052599</v>
      </c>
      <c r="AK134">
        <v>0.48457293745250601</v>
      </c>
      <c r="AL134">
        <v>68217488.644999996</v>
      </c>
      <c r="AM134">
        <v>4239.4512250999996</v>
      </c>
    </row>
    <row r="135" spans="1:39" ht="15" x14ac:dyDescent="0.25">
      <c r="A135" t="s">
        <v>290</v>
      </c>
      <c r="B135">
        <v>-1651289.1</v>
      </c>
      <c r="C135">
        <v>0.30672458952922099</v>
      </c>
      <c r="D135">
        <v>-1716422.45</v>
      </c>
      <c r="E135">
        <v>1.8385863715681501E-3</v>
      </c>
      <c r="F135">
        <v>0.784621104120515</v>
      </c>
      <c r="G135">
        <v>213.5</v>
      </c>
      <c r="H135">
        <v>1082.1080531</v>
      </c>
      <c r="I135">
        <v>568.61539849999997</v>
      </c>
      <c r="J135">
        <v>-102.6305323</v>
      </c>
      <c r="K135">
        <v>16230.889755173001</v>
      </c>
      <c r="L135">
        <v>8708.6196275500006</v>
      </c>
      <c r="M135">
        <v>11714.5353074047</v>
      </c>
      <c r="N135">
        <v>0.61959781973139305</v>
      </c>
      <c r="O135">
        <v>0.186367121830145</v>
      </c>
      <c r="P135">
        <v>6.0769236145738599E-2</v>
      </c>
      <c r="Q135">
        <v>12066.090663037599</v>
      </c>
      <c r="R135">
        <v>575.57799999999997</v>
      </c>
      <c r="S135">
        <v>74297.941801979905</v>
      </c>
      <c r="T135">
        <v>15.0030925434954</v>
      </c>
      <c r="U135">
        <v>15.1302162826758</v>
      </c>
      <c r="V135">
        <v>67.396500000000003</v>
      </c>
      <c r="W135">
        <v>129.214716306485</v>
      </c>
      <c r="X135">
        <v>0.117962547407824</v>
      </c>
      <c r="Y135">
        <v>0.14749052516497499</v>
      </c>
      <c r="Z135">
        <v>0.27217005044623699</v>
      </c>
      <c r="AA135">
        <v>165.463915250296</v>
      </c>
      <c r="AB135">
        <v>8.6212537461944692</v>
      </c>
      <c r="AC135">
        <v>1.39335465855005</v>
      </c>
      <c r="AD135">
        <v>3.7610959502549099</v>
      </c>
      <c r="AE135">
        <v>0.85692964697076401</v>
      </c>
      <c r="AF135">
        <v>35.299999999999997</v>
      </c>
      <c r="AG135">
        <v>0.112656546855064</v>
      </c>
      <c r="AH135">
        <v>111.477</v>
      </c>
      <c r="AI135">
        <v>3.9643105373832399</v>
      </c>
      <c r="AJ135">
        <v>218192.361</v>
      </c>
      <c r="AK135">
        <v>0.49808014829737701</v>
      </c>
      <c r="AL135">
        <v>141348645.09450001</v>
      </c>
      <c r="AM135">
        <v>8708.6196275500006</v>
      </c>
    </row>
    <row r="136" spans="1:39" ht="15" x14ac:dyDescent="0.25">
      <c r="A136" t="s">
        <v>291</v>
      </c>
      <c r="B136">
        <v>1320895.5</v>
      </c>
      <c r="C136">
        <v>0.32315282794733102</v>
      </c>
      <c r="D136">
        <v>1141056.25</v>
      </c>
      <c r="E136">
        <v>1.9341962727281699E-3</v>
      </c>
      <c r="F136">
        <v>0.75110983415001098</v>
      </c>
      <c r="G136">
        <v>110.75</v>
      </c>
      <c r="H136">
        <v>1173.5415441499999</v>
      </c>
      <c r="I136">
        <v>618.76696849999996</v>
      </c>
      <c r="J136">
        <v>-422.75502195000001</v>
      </c>
      <c r="K136">
        <v>18775.161400442099</v>
      </c>
      <c r="L136">
        <v>5509.6375575000002</v>
      </c>
      <c r="M136">
        <v>8116.7305012735696</v>
      </c>
      <c r="N136">
        <v>0.96690189949032801</v>
      </c>
      <c r="O136">
        <v>0.190402016185617</v>
      </c>
      <c r="P136">
        <v>7.3328123870877698E-2</v>
      </c>
      <c r="Q136">
        <v>12744.5816248019</v>
      </c>
      <c r="R136">
        <v>415.99700000000001</v>
      </c>
      <c r="S136">
        <v>66600.222410257804</v>
      </c>
      <c r="T136">
        <v>13.0272574081063</v>
      </c>
      <c r="U136">
        <v>13.244416564302099</v>
      </c>
      <c r="V136">
        <v>60.171500000000002</v>
      </c>
      <c r="W136">
        <v>91.565567710627107</v>
      </c>
      <c r="X136">
        <v>0.113093227941737</v>
      </c>
      <c r="Y136">
        <v>0.153994167579381</v>
      </c>
      <c r="Z136">
        <v>0.27448989013630498</v>
      </c>
      <c r="AA136">
        <v>202.33912637002001</v>
      </c>
      <c r="AB136">
        <v>10.0119031216159</v>
      </c>
      <c r="AC136">
        <v>1.47423698097061</v>
      </c>
      <c r="AD136">
        <v>4.0767465353564196</v>
      </c>
      <c r="AE136">
        <v>0.91248211149552505</v>
      </c>
      <c r="AF136">
        <v>18.5</v>
      </c>
      <c r="AG136">
        <v>0.149608777222484</v>
      </c>
      <c r="AH136">
        <v>129.83199999999999</v>
      </c>
      <c r="AI136">
        <v>3.6694957762176199</v>
      </c>
      <c r="AJ136">
        <v>260809.19450000001</v>
      </c>
      <c r="AK136">
        <v>0.66411844812977905</v>
      </c>
      <c r="AL136">
        <v>103444334.40000001</v>
      </c>
      <c r="AM136">
        <v>5509.6375575000002</v>
      </c>
    </row>
    <row r="137" spans="1:39" ht="15" x14ac:dyDescent="0.25">
      <c r="A137" t="s">
        <v>293</v>
      </c>
      <c r="B137">
        <v>1401456</v>
      </c>
      <c r="C137">
        <v>0.38826875188584298</v>
      </c>
      <c r="D137">
        <v>1409130.05</v>
      </c>
      <c r="E137">
        <v>4.9582410623430998E-3</v>
      </c>
      <c r="F137">
        <v>0.73057427424703103</v>
      </c>
      <c r="G137">
        <v>65.150000000000006</v>
      </c>
      <c r="H137">
        <v>392.62661889999998</v>
      </c>
      <c r="I137">
        <v>168.60631910000001</v>
      </c>
      <c r="J137">
        <v>-232.87522390000001</v>
      </c>
      <c r="K137">
        <v>17127.304436300201</v>
      </c>
      <c r="L137">
        <v>3039.8587794499999</v>
      </c>
      <c r="M137">
        <v>4448.2936066805096</v>
      </c>
      <c r="N137">
        <v>0.92349486207314002</v>
      </c>
      <c r="O137">
        <v>0.186239418530631</v>
      </c>
      <c r="P137">
        <v>4.4894432636996398E-2</v>
      </c>
      <c r="Q137">
        <v>11704.3952945931</v>
      </c>
      <c r="R137">
        <v>223.39349999999999</v>
      </c>
      <c r="S137">
        <v>64824.362338205901</v>
      </c>
      <c r="T137">
        <v>13.080058282805901</v>
      </c>
      <c r="U137">
        <v>13.6076420283043</v>
      </c>
      <c r="V137">
        <v>30.206</v>
      </c>
      <c r="W137">
        <v>100.637581257035</v>
      </c>
      <c r="X137">
        <v>0.112398180757217</v>
      </c>
      <c r="Y137">
        <v>0.16671233652484499</v>
      </c>
      <c r="Z137">
        <v>0.28270753366774598</v>
      </c>
      <c r="AA137">
        <v>197.46601521686699</v>
      </c>
      <c r="AB137">
        <v>10.6016341104185</v>
      </c>
      <c r="AC137">
        <v>1.4537512702642601</v>
      </c>
      <c r="AD137">
        <v>3.72860208043463</v>
      </c>
      <c r="AE137">
        <v>1.05501786191039</v>
      </c>
      <c r="AF137">
        <v>12.8</v>
      </c>
      <c r="AG137">
        <v>7.6365018515307706E-2</v>
      </c>
      <c r="AH137">
        <v>116.8365</v>
      </c>
      <c r="AI137">
        <v>3.5313778520560399</v>
      </c>
      <c r="AJ137">
        <v>115612.67200000001</v>
      </c>
      <c r="AK137">
        <v>0.67718597197290697</v>
      </c>
      <c r="AL137">
        <v>52064586.759000003</v>
      </c>
      <c r="AM137">
        <v>3039.8587794499999</v>
      </c>
    </row>
    <row r="138" spans="1:39" ht="15" x14ac:dyDescent="0.25">
      <c r="A138" t="s">
        <v>295</v>
      </c>
      <c r="B138">
        <v>-2463306.0499999998</v>
      </c>
      <c r="C138">
        <v>0.41597435797077298</v>
      </c>
      <c r="D138">
        <v>-2315432.2000000002</v>
      </c>
      <c r="E138">
        <v>2.3742173343133202E-3</v>
      </c>
      <c r="F138">
        <v>0.81486956070993599</v>
      </c>
      <c r="G138">
        <v>124.15</v>
      </c>
      <c r="H138">
        <v>94.314688250000003</v>
      </c>
      <c r="I138">
        <v>11.829499999999999</v>
      </c>
      <c r="J138">
        <v>-29.48219435</v>
      </c>
      <c r="K138">
        <v>14750.108745683199</v>
      </c>
      <c r="L138">
        <v>5070.0605648000001</v>
      </c>
      <c r="M138">
        <v>6195.1662083597002</v>
      </c>
      <c r="N138">
        <v>0.21963731847331999</v>
      </c>
      <c r="O138">
        <v>0.14449048301041301</v>
      </c>
      <c r="P138">
        <v>2.4653057878201198E-2</v>
      </c>
      <c r="Q138">
        <v>12071.337904879299</v>
      </c>
      <c r="R138">
        <v>325.2645</v>
      </c>
      <c r="S138">
        <v>79726.193019834696</v>
      </c>
      <c r="T138">
        <v>15.6332769177085</v>
      </c>
      <c r="U138">
        <v>15.587500525879699</v>
      </c>
      <c r="V138">
        <v>32.164499999999997</v>
      </c>
      <c r="W138">
        <v>157.62908065724599</v>
      </c>
      <c r="X138">
        <v>0.115318326658395</v>
      </c>
      <c r="Y138">
        <v>0.16059587926389299</v>
      </c>
      <c r="Z138">
        <v>0.28232421386724199</v>
      </c>
      <c r="AA138">
        <v>153.36242833041399</v>
      </c>
      <c r="AB138">
        <v>8.77516623544415</v>
      </c>
      <c r="AC138">
        <v>1.2647040319112399</v>
      </c>
      <c r="AD138">
        <v>4.3585989750202199</v>
      </c>
      <c r="AE138">
        <v>0.93945340602884697</v>
      </c>
      <c r="AF138">
        <v>26.8</v>
      </c>
      <c r="AG138">
        <v>0.105724903457267</v>
      </c>
      <c r="AH138">
        <v>100.04842105263199</v>
      </c>
      <c r="AI138">
        <v>4.6232055895215396</v>
      </c>
      <c r="AJ138">
        <v>436625.52549999999</v>
      </c>
      <c r="AK138">
        <v>0.39680213039283402</v>
      </c>
      <c r="AL138">
        <v>74783944.678000003</v>
      </c>
      <c r="AM138">
        <v>5070.0605648000001</v>
      </c>
    </row>
    <row r="139" spans="1:39" ht="15" x14ac:dyDescent="0.25">
      <c r="A139" t="s">
        <v>296</v>
      </c>
      <c r="B139">
        <v>342120.09523809497</v>
      </c>
      <c r="C139">
        <v>0.37450359826518897</v>
      </c>
      <c r="D139">
        <v>430311.95238095202</v>
      </c>
      <c r="E139">
        <v>3.0774385716617501E-3</v>
      </c>
      <c r="F139">
        <v>0.81108687915547795</v>
      </c>
      <c r="G139">
        <v>143.42857142857099</v>
      </c>
      <c r="H139">
        <v>85.892186952380897</v>
      </c>
      <c r="I139">
        <v>11.178940000000001</v>
      </c>
      <c r="J139">
        <v>2.60431776190475</v>
      </c>
      <c r="K139">
        <v>14582.2781142728</v>
      </c>
      <c r="L139">
        <v>5515.9668086190504</v>
      </c>
      <c r="M139">
        <v>6688.4178304202396</v>
      </c>
      <c r="N139">
        <v>0.19529572122507999</v>
      </c>
      <c r="O139">
        <v>0.13877226153271</v>
      </c>
      <c r="P139">
        <v>3.1545790341648901E-2</v>
      </c>
      <c r="Q139">
        <v>12026.067167416601</v>
      </c>
      <c r="R139">
        <v>343.17333333333301</v>
      </c>
      <c r="S139">
        <v>80359.461714474397</v>
      </c>
      <c r="T139">
        <v>15.95153913613</v>
      </c>
      <c r="U139">
        <v>16.0734132662378</v>
      </c>
      <c r="V139">
        <v>35.06</v>
      </c>
      <c r="W139">
        <v>157.32934422758299</v>
      </c>
      <c r="X139">
        <v>0.118805567130651</v>
      </c>
      <c r="Y139">
        <v>0.15343353193587</v>
      </c>
      <c r="Z139">
        <v>0.27923679068253598</v>
      </c>
      <c r="AA139">
        <v>163.616104177745</v>
      </c>
      <c r="AB139">
        <v>7.1780883429703097</v>
      </c>
      <c r="AC139">
        <v>1.1547791431018599</v>
      </c>
      <c r="AD139">
        <v>3.7292192985830201</v>
      </c>
      <c r="AE139">
        <v>0.914187788454082</v>
      </c>
      <c r="AF139">
        <v>27.1428571428571</v>
      </c>
      <c r="AG139">
        <v>8.4933614650125805E-2</v>
      </c>
      <c r="AH139">
        <v>114.73142857142901</v>
      </c>
      <c r="AI139">
        <v>4.2621064993102999</v>
      </c>
      <c r="AJ139">
        <v>468145.807142857</v>
      </c>
      <c r="AK139">
        <v>0.42536883410975102</v>
      </c>
      <c r="AL139">
        <v>80435362.0723809</v>
      </c>
      <c r="AM139">
        <v>5515.9668086190504</v>
      </c>
    </row>
    <row r="140" spans="1:39" ht="15" x14ac:dyDescent="0.25">
      <c r="A140" t="s">
        <v>297</v>
      </c>
      <c r="B140">
        <v>1088429.3500000001</v>
      </c>
      <c r="C140">
        <v>0.38184222924718603</v>
      </c>
      <c r="D140">
        <v>930538.1</v>
      </c>
      <c r="E140">
        <v>2.4408966050685102E-3</v>
      </c>
      <c r="F140">
        <v>0.73324402890415896</v>
      </c>
      <c r="G140">
        <v>60.2</v>
      </c>
      <c r="H140">
        <v>128.29705824999999</v>
      </c>
      <c r="I140">
        <v>44.078238149999997</v>
      </c>
      <c r="J140">
        <v>-32.295050199999999</v>
      </c>
      <c r="K140">
        <v>15323.243802314901</v>
      </c>
      <c r="L140">
        <v>2376.3811409499999</v>
      </c>
      <c r="M140">
        <v>3270.8200372425899</v>
      </c>
      <c r="N140">
        <v>0.82047572683165904</v>
      </c>
      <c r="O140">
        <v>0.17936777838575199</v>
      </c>
      <c r="P140">
        <v>2.2837774700696398E-2</v>
      </c>
      <c r="Q140">
        <v>11132.947449073999</v>
      </c>
      <c r="R140">
        <v>165.92599999999999</v>
      </c>
      <c r="S140">
        <v>65609.753980690206</v>
      </c>
      <c r="T140">
        <v>14.2581632776057</v>
      </c>
      <c r="U140">
        <v>14.321933518255101</v>
      </c>
      <c r="V140">
        <v>19.236999999999998</v>
      </c>
      <c r="W140">
        <v>123.531795027811</v>
      </c>
      <c r="X140">
        <v>0.10757413757869699</v>
      </c>
      <c r="Y140">
        <v>0.184337000254269</v>
      </c>
      <c r="Z140">
        <v>0.29547143268735998</v>
      </c>
      <c r="AA140">
        <v>182.685509710134</v>
      </c>
      <c r="AB140">
        <v>10.8476232959037</v>
      </c>
      <c r="AC140">
        <v>1.4204780913753099</v>
      </c>
      <c r="AD140">
        <v>3.8626836671654399</v>
      </c>
      <c r="AE140">
        <v>1.1002017738161101</v>
      </c>
      <c r="AF140">
        <v>12.15</v>
      </c>
      <c r="AG140">
        <v>4.9497115522311702E-2</v>
      </c>
      <c r="AH140">
        <v>107.6905</v>
      </c>
      <c r="AI140">
        <v>3.6360334548016402</v>
      </c>
      <c r="AJ140">
        <v>115750.33500000001</v>
      </c>
      <c r="AK140">
        <v>0.59413904992062905</v>
      </c>
      <c r="AL140">
        <v>36413867.590000004</v>
      </c>
      <c r="AM140">
        <v>2376.3811409499999</v>
      </c>
    </row>
    <row r="141" spans="1:39" ht="15" x14ac:dyDescent="0.25">
      <c r="A141" t="s">
        <v>298</v>
      </c>
      <c r="B141">
        <v>1823164.05</v>
      </c>
      <c r="C141">
        <v>0.37809721152161202</v>
      </c>
      <c r="D141">
        <v>2507695.9500000002</v>
      </c>
      <c r="E141">
        <v>1.3400452312496999E-3</v>
      </c>
      <c r="F141">
        <v>0.80737040924173198</v>
      </c>
      <c r="G141">
        <v>111.5</v>
      </c>
      <c r="H141">
        <v>54.803733350000002</v>
      </c>
      <c r="I141">
        <v>2.629</v>
      </c>
      <c r="J141">
        <v>-17.940571949999999</v>
      </c>
      <c r="K141">
        <v>15196.082822414501</v>
      </c>
      <c r="L141">
        <v>5235.9217146499996</v>
      </c>
      <c r="M141">
        <v>6313.7432722063704</v>
      </c>
      <c r="N141">
        <v>0.116640070742697</v>
      </c>
      <c r="O141">
        <v>0.129612476147452</v>
      </c>
      <c r="P141">
        <v>4.3574161481757599E-2</v>
      </c>
      <c r="Q141">
        <v>12601.9536425806</v>
      </c>
      <c r="R141">
        <v>329.02249999999998</v>
      </c>
      <c r="S141">
        <v>84336.531565470505</v>
      </c>
      <c r="T141">
        <v>15.978694466183899</v>
      </c>
      <c r="U141">
        <v>15.9135673537524</v>
      </c>
      <c r="V141">
        <v>32.375</v>
      </c>
      <c r="W141">
        <v>161.72731164942101</v>
      </c>
      <c r="X141">
        <v>0.115063358181413</v>
      </c>
      <c r="Y141">
        <v>0.14798976868206201</v>
      </c>
      <c r="Z141">
        <v>0.26870078752932403</v>
      </c>
      <c r="AA141">
        <v>161.50592886710601</v>
      </c>
      <c r="AB141">
        <v>7.4792547417766899</v>
      </c>
      <c r="AC141">
        <v>1.3441416802383599</v>
      </c>
      <c r="AD141">
        <v>3.5478414420970599</v>
      </c>
      <c r="AE141">
        <v>0.883834771671272</v>
      </c>
      <c r="AF141">
        <v>21.15</v>
      </c>
      <c r="AG141">
        <v>0.14281021782015599</v>
      </c>
      <c r="AH141">
        <v>124.674210526316</v>
      </c>
      <c r="AI141">
        <v>5.2902046692903202</v>
      </c>
      <c r="AJ141">
        <v>183811.2855</v>
      </c>
      <c r="AK141">
        <v>0.35509167698595101</v>
      </c>
      <c r="AL141">
        <v>79565500.027500004</v>
      </c>
      <c r="AM141">
        <v>5235.9217146499996</v>
      </c>
    </row>
    <row r="142" spans="1:39" ht="15" x14ac:dyDescent="0.25">
      <c r="A142" t="s">
        <v>299</v>
      </c>
      <c r="B142">
        <v>-556604.52380952402</v>
      </c>
      <c r="C142">
        <v>0.409133773430501</v>
      </c>
      <c r="D142">
        <v>-647058.09523809503</v>
      </c>
      <c r="E142">
        <v>2.2284450789422901E-3</v>
      </c>
      <c r="F142">
        <v>0.809966854662304</v>
      </c>
      <c r="G142">
        <v>191.857142857143</v>
      </c>
      <c r="H142">
        <v>147.618532428571</v>
      </c>
      <c r="I142">
        <v>6.01370190476191</v>
      </c>
      <c r="J142">
        <v>-3.9815689999999901</v>
      </c>
      <c r="K142">
        <v>14664.507218913801</v>
      </c>
      <c r="L142">
        <v>7098.57775309524</v>
      </c>
      <c r="M142">
        <v>8800.9559835721502</v>
      </c>
      <c r="N142">
        <v>0.25069525545656202</v>
      </c>
      <c r="O142">
        <v>0.1522022083938</v>
      </c>
      <c r="P142">
        <v>4.8276320877308897E-2</v>
      </c>
      <c r="Q142">
        <v>11827.9360672401</v>
      </c>
      <c r="R142">
        <v>434.80428571428598</v>
      </c>
      <c r="S142">
        <v>81235.567413472294</v>
      </c>
      <c r="T142">
        <v>15.5186405706344</v>
      </c>
      <c r="U142">
        <v>16.3259148686492</v>
      </c>
      <c r="V142">
        <v>44.713809523809502</v>
      </c>
      <c r="W142">
        <v>158.755825743618</v>
      </c>
      <c r="X142">
        <v>0.116065332716554</v>
      </c>
      <c r="Y142">
        <v>0.15517354579614101</v>
      </c>
      <c r="Z142">
        <v>0.277985124264783</v>
      </c>
      <c r="AA142">
        <v>150.045133640274</v>
      </c>
      <c r="AB142">
        <v>7.7548824576005098</v>
      </c>
      <c r="AC142">
        <v>1.25513978608365</v>
      </c>
      <c r="AD142">
        <v>4.09125896578783</v>
      </c>
      <c r="AE142">
        <v>0.900779840472967</v>
      </c>
      <c r="AF142">
        <v>31.428571428571399</v>
      </c>
      <c r="AG142">
        <v>9.4926169112315495E-2</v>
      </c>
      <c r="AH142">
        <v>117.26095238095201</v>
      </c>
      <c r="AI142">
        <v>4.2948026965410504</v>
      </c>
      <c r="AJ142">
        <v>501895.30380952399</v>
      </c>
      <c r="AK142">
        <v>0.42374320303281698</v>
      </c>
      <c r="AL142">
        <v>104097144.70428599</v>
      </c>
      <c r="AM142">
        <v>7098.57775309524</v>
      </c>
    </row>
    <row r="143" spans="1:39" ht="15" x14ac:dyDescent="0.25">
      <c r="A143" t="s">
        <v>300</v>
      </c>
      <c r="B143">
        <v>1217543.3809523799</v>
      </c>
      <c r="C143">
        <v>0.404645211907808</v>
      </c>
      <c r="D143">
        <v>1289861.33333333</v>
      </c>
      <c r="E143">
        <v>4.3137324645102703E-3</v>
      </c>
      <c r="F143">
        <v>0.78097762118987801</v>
      </c>
      <c r="G143">
        <v>94.476190476190496</v>
      </c>
      <c r="H143">
        <v>88.235607142857106</v>
      </c>
      <c r="I143">
        <v>13.0002969047619</v>
      </c>
      <c r="J143">
        <v>-14.9253273333333</v>
      </c>
      <c r="K143">
        <v>13710.416771227599</v>
      </c>
      <c r="L143">
        <v>3079.7759112857102</v>
      </c>
      <c r="M143">
        <v>3800.1785603214598</v>
      </c>
      <c r="N143">
        <v>0.32732440327455697</v>
      </c>
      <c r="O143">
        <v>0.15419622336583599</v>
      </c>
      <c r="P143">
        <v>2.9977154876066399E-2</v>
      </c>
      <c r="Q143">
        <v>11111.3229642931</v>
      </c>
      <c r="R143">
        <v>195.788095238095</v>
      </c>
      <c r="S143">
        <v>72275.2495093092</v>
      </c>
      <c r="T143">
        <v>15.652247935693399</v>
      </c>
      <c r="U143">
        <v>15.7301490039036</v>
      </c>
      <c r="V143">
        <v>22.1447619047619</v>
      </c>
      <c r="W143">
        <v>139.07469064381601</v>
      </c>
      <c r="X143">
        <v>0.11471857620779501</v>
      </c>
      <c r="Y143">
        <v>0.15587644452736801</v>
      </c>
      <c r="Z143">
        <v>0.277798994124622</v>
      </c>
      <c r="AA143">
        <v>149.93679007409901</v>
      </c>
      <c r="AB143">
        <v>8.6546287703901505</v>
      </c>
      <c r="AC143">
        <v>1.3871292102075601</v>
      </c>
      <c r="AD143">
        <v>3.6961056452755598</v>
      </c>
      <c r="AE143">
        <v>1.0610198298010201</v>
      </c>
      <c r="AF143">
        <v>26.047619047619001</v>
      </c>
      <c r="AG143">
        <v>6.4995932283352598E-2</v>
      </c>
      <c r="AH143">
        <v>72.138571428571396</v>
      </c>
      <c r="AI143">
        <v>4.1750059295855904</v>
      </c>
      <c r="AJ143">
        <v>158802.846190476</v>
      </c>
      <c r="AK143">
        <v>0.43319486875788898</v>
      </c>
      <c r="AL143">
        <v>42225011.305714302</v>
      </c>
      <c r="AM143">
        <v>3079.7759112857102</v>
      </c>
    </row>
    <row r="144" spans="1:39" ht="15" x14ac:dyDescent="0.25">
      <c r="A144" t="s">
        <v>301</v>
      </c>
      <c r="B144">
        <v>579600.25</v>
      </c>
      <c r="C144">
        <v>0.32118995704140102</v>
      </c>
      <c r="D144">
        <v>491417.05</v>
      </c>
      <c r="E144">
        <v>8.8723181252709105E-3</v>
      </c>
      <c r="F144">
        <v>0.75685523743580696</v>
      </c>
      <c r="G144">
        <v>99.8</v>
      </c>
      <c r="H144">
        <v>88.458616899999996</v>
      </c>
      <c r="I144">
        <v>10.446479350000001</v>
      </c>
      <c r="J144">
        <v>-23.411649300000001</v>
      </c>
      <c r="K144">
        <v>13696.4574195604</v>
      </c>
      <c r="L144">
        <v>2470.4395917500001</v>
      </c>
      <c r="M144">
        <v>3102.7452537039999</v>
      </c>
      <c r="N144">
        <v>0.45059648728810098</v>
      </c>
      <c r="O144">
        <v>0.164858159377821</v>
      </c>
      <c r="P144">
        <v>3.1416577300326098E-2</v>
      </c>
      <c r="Q144">
        <v>10905.2686924932</v>
      </c>
      <c r="R144">
        <v>160.05500000000001</v>
      </c>
      <c r="S144">
        <v>67812.909777888897</v>
      </c>
      <c r="T144">
        <v>16.561494486270298</v>
      </c>
      <c r="U144">
        <v>15.4349416872325</v>
      </c>
      <c r="V144">
        <v>18.867999999999999</v>
      </c>
      <c r="W144">
        <v>130.932774631651</v>
      </c>
      <c r="X144">
        <v>0.112742486669766</v>
      </c>
      <c r="Y144">
        <v>0.16337765063163001</v>
      </c>
      <c r="Z144">
        <v>0.28968400270161998</v>
      </c>
      <c r="AA144">
        <v>176.48802320689299</v>
      </c>
      <c r="AB144">
        <v>8.19929511379509</v>
      </c>
      <c r="AC144">
        <v>1.19621041827694</v>
      </c>
      <c r="AD144">
        <v>3.3288026951649399</v>
      </c>
      <c r="AE144">
        <v>1.2495239695673901</v>
      </c>
      <c r="AF144">
        <v>45.15</v>
      </c>
      <c r="AG144">
        <v>3.4713465228798902E-2</v>
      </c>
      <c r="AH144">
        <v>34.954736842105298</v>
      </c>
      <c r="AI144">
        <v>3.72662877187667</v>
      </c>
      <c r="AJ144">
        <v>69239.0625</v>
      </c>
      <c r="AK144">
        <v>0.46435775301234999</v>
      </c>
      <c r="AL144">
        <v>33836270.675999999</v>
      </c>
      <c r="AM144">
        <v>2470.4395917500001</v>
      </c>
    </row>
    <row r="145" spans="1:39" ht="15" x14ac:dyDescent="0.25">
      <c r="A145" t="s">
        <v>302</v>
      </c>
      <c r="B145">
        <v>1313739.75</v>
      </c>
      <c r="C145">
        <v>0.30381038492294998</v>
      </c>
      <c r="D145">
        <v>1867981.2</v>
      </c>
      <c r="E145">
        <v>1.61884684538885E-3</v>
      </c>
      <c r="F145">
        <v>0.77209678125763304</v>
      </c>
      <c r="G145">
        <v>220</v>
      </c>
      <c r="H145">
        <v>3273.7415707499999</v>
      </c>
      <c r="I145">
        <v>1241.4943092999999</v>
      </c>
      <c r="J145">
        <v>-303.10290140000001</v>
      </c>
      <c r="K145">
        <v>19785.1209814949</v>
      </c>
      <c r="L145">
        <v>12482.717925000001</v>
      </c>
      <c r="M145">
        <v>18282.931520766699</v>
      </c>
      <c r="N145">
        <v>0.90823062515049202</v>
      </c>
      <c r="O145">
        <v>0.20059710747649501</v>
      </c>
      <c r="P145">
        <v>0.107451854873185</v>
      </c>
      <c r="Q145">
        <v>13508.341594097001</v>
      </c>
      <c r="R145">
        <v>871.51999999999896</v>
      </c>
      <c r="S145">
        <v>73422.552628740596</v>
      </c>
      <c r="T145">
        <v>13.289253258674499</v>
      </c>
      <c r="U145">
        <v>14.322927672342599</v>
      </c>
      <c r="V145">
        <v>129.4265</v>
      </c>
      <c r="W145">
        <v>96.446384048089101</v>
      </c>
      <c r="X145">
        <v>0.115481729787814</v>
      </c>
      <c r="Y145">
        <v>0.15273329720571899</v>
      </c>
      <c r="Z145">
        <v>0.27496788607058598</v>
      </c>
      <c r="AA145">
        <v>198.450943527189</v>
      </c>
      <c r="AB145">
        <v>9.6155901822744205</v>
      </c>
      <c r="AC145">
        <v>1.46388962788195</v>
      </c>
      <c r="AD145">
        <v>3.99000181958945</v>
      </c>
      <c r="AE145">
        <v>0.83033325495482202</v>
      </c>
      <c r="AF145">
        <v>41.5</v>
      </c>
      <c r="AG145">
        <v>0.19040481312565</v>
      </c>
      <c r="AH145">
        <v>114.846</v>
      </c>
      <c r="AI145">
        <v>3.71766599688458</v>
      </c>
      <c r="AJ145">
        <v>569938.01100000204</v>
      </c>
      <c r="AK145">
        <v>0.604466559357549</v>
      </c>
      <c r="AL145">
        <v>246972084.324</v>
      </c>
      <c r="AM145">
        <v>12482.717925000001</v>
      </c>
    </row>
    <row r="146" spans="1:39" ht="15" x14ac:dyDescent="0.25">
      <c r="A146" t="s">
        <v>303</v>
      </c>
      <c r="B146">
        <v>700433.2</v>
      </c>
      <c r="C146">
        <v>0.49926248839327497</v>
      </c>
      <c r="D146">
        <v>675536.8</v>
      </c>
      <c r="E146">
        <v>6.9899041768258499E-3</v>
      </c>
      <c r="F146">
        <v>0.72233899659227796</v>
      </c>
      <c r="G146">
        <v>33.35</v>
      </c>
      <c r="H146">
        <v>46.198351950000003</v>
      </c>
      <c r="I146">
        <v>1.6229473000000001</v>
      </c>
      <c r="J146">
        <v>65.016677549999997</v>
      </c>
      <c r="K146">
        <v>13933.3809755935</v>
      </c>
      <c r="L146">
        <v>1243.4443650000001</v>
      </c>
      <c r="M146">
        <v>1559.67262764354</v>
      </c>
      <c r="N146">
        <v>0.43539275136769001</v>
      </c>
      <c r="O146">
        <v>0.147358970901766</v>
      </c>
      <c r="P146">
        <v>8.4685336524887508E-3</v>
      </c>
      <c r="Q146">
        <v>11108.346554543499</v>
      </c>
      <c r="R146">
        <v>85.236500000000007</v>
      </c>
      <c r="S146">
        <v>62445.762689692798</v>
      </c>
      <c r="T146">
        <v>15.5813530588422</v>
      </c>
      <c r="U146">
        <v>14.5881678036991</v>
      </c>
      <c r="V146">
        <v>11.974500000000001</v>
      </c>
      <c r="W146">
        <v>103.841025930101</v>
      </c>
      <c r="X146">
        <v>0.11153164915410201</v>
      </c>
      <c r="Y146">
        <v>0.16163497430690499</v>
      </c>
      <c r="Z146">
        <v>0.29355557469802701</v>
      </c>
      <c r="AA146">
        <v>457.63780513010698</v>
      </c>
      <c r="AB146">
        <v>3.1478217824305101</v>
      </c>
      <c r="AC146">
        <v>0.61394219266364802</v>
      </c>
      <c r="AD146">
        <v>1.41976896026981</v>
      </c>
      <c r="AE146">
        <v>0.984956735277845</v>
      </c>
      <c r="AF146">
        <v>14.7</v>
      </c>
      <c r="AG146">
        <v>2.9062894903938999E-2</v>
      </c>
      <c r="AH146">
        <v>45.605789473684197</v>
      </c>
      <c r="AI146">
        <v>3.9967932077319399</v>
      </c>
      <c r="AJ146">
        <v>41142.450526315799</v>
      </c>
      <c r="AK146">
        <v>0.47345771946405801</v>
      </c>
      <c r="AL146">
        <v>17325384.059500001</v>
      </c>
      <c r="AM146">
        <v>1243.4443650000001</v>
      </c>
    </row>
    <row r="147" spans="1:39" ht="15" x14ac:dyDescent="0.25">
      <c r="A147" t="s">
        <v>304</v>
      </c>
      <c r="B147">
        <v>1613845.1428571399</v>
      </c>
      <c r="C147">
        <v>0.3714978383152</v>
      </c>
      <c r="D147">
        <v>1733760.1904761901</v>
      </c>
      <c r="E147">
        <v>2.8249921762954801E-3</v>
      </c>
      <c r="F147">
        <v>0.779749887315491</v>
      </c>
      <c r="G147">
        <v>131.04761904761901</v>
      </c>
      <c r="H147">
        <v>122.351622666667</v>
      </c>
      <c r="I147">
        <v>13.9564191904762</v>
      </c>
      <c r="J147">
        <v>-72.115227761904805</v>
      </c>
      <c r="K147">
        <v>13653.271734210601</v>
      </c>
      <c r="L147">
        <v>3864.6657153333299</v>
      </c>
      <c r="M147">
        <v>4796.5671429634704</v>
      </c>
      <c r="N147">
        <v>0.32520836087647098</v>
      </c>
      <c r="O147">
        <v>0.15549411794846499</v>
      </c>
      <c r="P147">
        <v>3.08914822710026E-2</v>
      </c>
      <c r="Q147">
        <v>11000.6447529333</v>
      </c>
      <c r="R147">
        <v>241.476666666667</v>
      </c>
      <c r="S147">
        <v>72038.621053794006</v>
      </c>
      <c r="T147">
        <v>15.236018071350699</v>
      </c>
      <c r="U147">
        <v>16.004302894689602</v>
      </c>
      <c r="V147">
        <v>25.944761904761901</v>
      </c>
      <c r="W147">
        <v>148.957455440129</v>
      </c>
      <c r="X147">
        <v>0.116745427000124</v>
      </c>
      <c r="Y147">
        <v>0.163496864512226</v>
      </c>
      <c r="Z147">
        <v>0.28620406655497299</v>
      </c>
      <c r="AA147">
        <v>1783.4496738430901</v>
      </c>
      <c r="AB147">
        <v>0.65996908543777</v>
      </c>
      <c r="AC147">
        <v>0.110263834949023</v>
      </c>
      <c r="AD147">
        <v>0.30126425485027702</v>
      </c>
      <c r="AE147">
        <v>1.0207494306324001</v>
      </c>
      <c r="AF147">
        <v>29.8095238095238</v>
      </c>
      <c r="AG147">
        <v>6.7421374073540097E-2</v>
      </c>
      <c r="AH147">
        <v>75.6185714285714</v>
      </c>
      <c r="AI147">
        <v>4.4344665760630697</v>
      </c>
      <c r="AJ147">
        <v>153988.23619047599</v>
      </c>
      <c r="AK147">
        <v>0.41613721221746203</v>
      </c>
      <c r="AL147">
        <v>52765331.173333302</v>
      </c>
      <c r="AM147">
        <v>3864.6657153333299</v>
      </c>
    </row>
    <row r="148" spans="1:39" ht="15" x14ac:dyDescent="0.25">
      <c r="A148" t="s">
        <v>305</v>
      </c>
      <c r="B148">
        <v>2119600.7777777798</v>
      </c>
      <c r="C148">
        <v>0.45841781313855501</v>
      </c>
      <c r="D148">
        <v>2425088.1666666698</v>
      </c>
      <c r="E148">
        <v>3.6197704145610899E-3</v>
      </c>
      <c r="F148">
        <v>0.77408443066191002</v>
      </c>
      <c r="G148">
        <v>69.9444444444444</v>
      </c>
      <c r="H148">
        <v>31.486204277777802</v>
      </c>
      <c r="I148">
        <v>0.64611111111111097</v>
      </c>
      <c r="J148">
        <v>-5.3435804999999998</v>
      </c>
      <c r="K148">
        <v>14896.045191495799</v>
      </c>
      <c r="L148">
        <v>4314.6316660555603</v>
      </c>
      <c r="M148">
        <v>5121.4416363179598</v>
      </c>
      <c r="N148">
        <v>8.2856617578034794E-2</v>
      </c>
      <c r="O148">
        <v>0.121163599832621</v>
      </c>
      <c r="P148">
        <v>3.7785728863113197E-2</v>
      </c>
      <c r="Q148">
        <v>12549.3860608416</v>
      </c>
      <c r="R148">
        <v>276.92333333333301</v>
      </c>
      <c r="S148">
        <v>83678.691705686695</v>
      </c>
      <c r="T148">
        <v>15.3289518559088</v>
      </c>
      <c r="U148">
        <v>15.5805999231637</v>
      </c>
      <c r="V148">
        <v>31.099444444444401</v>
      </c>
      <c r="W148">
        <v>138.73661549688299</v>
      </c>
      <c r="X148">
        <v>0.11276558430078</v>
      </c>
      <c r="Y148">
        <v>0.148591534266275</v>
      </c>
      <c r="Z148">
        <v>0.26744510734157101</v>
      </c>
      <c r="AA148">
        <v>162.66305469089599</v>
      </c>
      <c r="AB148">
        <v>7.6984302817051304</v>
      </c>
      <c r="AC148">
        <v>1.28606546240426</v>
      </c>
      <c r="AD148">
        <v>3.47063745071326</v>
      </c>
      <c r="AE148">
        <v>0.88846236555175395</v>
      </c>
      <c r="AF148">
        <v>18.4444444444444</v>
      </c>
      <c r="AG148">
        <v>0.14013838636978901</v>
      </c>
      <c r="AH148">
        <v>126.712</v>
      </c>
      <c r="AI148">
        <v>5.6672599677402102</v>
      </c>
      <c r="AJ148">
        <v>241329.30666666699</v>
      </c>
      <c r="AK148">
        <v>0.35385994142989202</v>
      </c>
      <c r="AL148">
        <v>64270948.282222196</v>
      </c>
      <c r="AM148">
        <v>4314.6316660555603</v>
      </c>
    </row>
    <row r="149" spans="1:39" ht="15" x14ac:dyDescent="0.25">
      <c r="A149" t="s">
        <v>306</v>
      </c>
      <c r="B149">
        <v>476806</v>
      </c>
      <c r="C149">
        <v>0.36026419334429999</v>
      </c>
      <c r="D149">
        <v>312552.05</v>
      </c>
      <c r="E149">
        <v>1.1158306524236E-2</v>
      </c>
      <c r="F149">
        <v>0.77067212851743705</v>
      </c>
      <c r="G149">
        <v>77.2</v>
      </c>
      <c r="H149">
        <v>63.319826999999997</v>
      </c>
      <c r="I149">
        <v>3.7561098999999998</v>
      </c>
      <c r="J149">
        <v>17.718246799999999</v>
      </c>
      <c r="K149">
        <v>13185.5211632381</v>
      </c>
      <c r="L149">
        <v>2056.1979107500001</v>
      </c>
      <c r="M149">
        <v>2541.5814224780902</v>
      </c>
      <c r="N149">
        <v>0.42417375211799002</v>
      </c>
      <c r="O149">
        <v>0.157522249709834</v>
      </c>
      <c r="P149">
        <v>2.70879283111829E-2</v>
      </c>
      <c r="Q149">
        <v>10667.390321717599</v>
      </c>
      <c r="R149">
        <v>134.17400000000001</v>
      </c>
      <c r="S149">
        <v>65235.903189142497</v>
      </c>
      <c r="T149">
        <v>15.354316037384301</v>
      </c>
      <c r="U149">
        <v>15.3248610815061</v>
      </c>
      <c r="V149">
        <v>15.070499999999999</v>
      </c>
      <c r="W149">
        <v>136.43859929995699</v>
      </c>
      <c r="X149">
        <v>0.110151798917152</v>
      </c>
      <c r="Y149">
        <v>0.16498878525394001</v>
      </c>
      <c r="Z149">
        <v>0.28052837663890701</v>
      </c>
      <c r="AA149">
        <v>166.30758071107499</v>
      </c>
      <c r="AB149">
        <v>8.9298470090036499</v>
      </c>
      <c r="AC149">
        <v>1.4000544754625699</v>
      </c>
      <c r="AD149">
        <v>3.4451365680853399</v>
      </c>
      <c r="AE149">
        <v>1.1858678928224899</v>
      </c>
      <c r="AF149">
        <v>48.5</v>
      </c>
      <c r="AG149">
        <v>3.1143861779022002E-2</v>
      </c>
      <c r="AH149">
        <v>22.720526315789499</v>
      </c>
      <c r="AI149">
        <v>3.8806787711196802</v>
      </c>
      <c r="AJ149">
        <v>71963.577499999898</v>
      </c>
      <c r="AK149">
        <v>0.48865540470067398</v>
      </c>
      <c r="AL149">
        <v>27112041.068</v>
      </c>
      <c r="AM149">
        <v>2056.1979107500001</v>
      </c>
    </row>
    <row r="150" spans="1:39" ht="15" x14ac:dyDescent="0.25">
      <c r="A150" t="s">
        <v>308</v>
      </c>
      <c r="B150">
        <v>1222659.9047619</v>
      </c>
      <c r="C150">
        <v>0.45456568678178799</v>
      </c>
      <c r="D150">
        <v>1381707.8571428601</v>
      </c>
      <c r="E150">
        <v>1.3527495285912501E-3</v>
      </c>
      <c r="F150">
        <v>0.78562263384564801</v>
      </c>
      <c r="G150">
        <v>98.619047619047606</v>
      </c>
      <c r="H150">
        <v>87.558243714285695</v>
      </c>
      <c r="I150">
        <v>7.46124928571429</v>
      </c>
      <c r="J150">
        <v>-17.151450428571401</v>
      </c>
      <c r="K150">
        <v>13751.6405634438</v>
      </c>
      <c r="L150">
        <v>3011.34222809524</v>
      </c>
      <c r="M150">
        <v>3709.6773430291901</v>
      </c>
      <c r="N150">
        <v>0.34011208821377997</v>
      </c>
      <c r="O150">
        <v>0.15049617406969901</v>
      </c>
      <c r="P150">
        <v>2.9340779838637102E-2</v>
      </c>
      <c r="Q150">
        <v>11162.937394569</v>
      </c>
      <c r="R150">
        <v>192.27904761904799</v>
      </c>
      <c r="S150">
        <v>72181.909313349199</v>
      </c>
      <c r="T150">
        <v>14.705066545150199</v>
      </c>
      <c r="U150">
        <v>15.661312375862501</v>
      </c>
      <c r="V150">
        <v>22.266190476190499</v>
      </c>
      <c r="W150">
        <v>135.24281269916</v>
      </c>
      <c r="X150">
        <v>0.112173156268024</v>
      </c>
      <c r="Y150">
        <v>0.15273627494085101</v>
      </c>
      <c r="Z150">
        <v>0.272397197248608</v>
      </c>
      <c r="AA150">
        <v>154.35818918109101</v>
      </c>
      <c r="AB150">
        <v>8.2892689932070809</v>
      </c>
      <c r="AC150">
        <v>1.2843621239396401</v>
      </c>
      <c r="AD150">
        <v>3.6193254127612899</v>
      </c>
      <c r="AE150">
        <v>1.0653359006749199</v>
      </c>
      <c r="AF150">
        <v>32.619047619047599</v>
      </c>
      <c r="AG150">
        <v>6.1145479237784801E-2</v>
      </c>
      <c r="AH150">
        <v>59.059047619047597</v>
      </c>
      <c r="AI150">
        <v>4.2232083365547499</v>
      </c>
      <c r="AJ150">
        <v>135563.51380952401</v>
      </c>
      <c r="AK150">
        <v>0.46360165061553898</v>
      </c>
      <c r="AL150">
        <v>41410895.9342857</v>
      </c>
      <c r="AM150">
        <v>3011.34222809524</v>
      </c>
    </row>
    <row r="151" spans="1:39" ht="15" x14ac:dyDescent="0.25">
      <c r="A151" t="s">
        <v>309</v>
      </c>
      <c r="B151">
        <v>107900.5</v>
      </c>
      <c r="C151">
        <v>0.33861647552073398</v>
      </c>
      <c r="D151">
        <v>-37284.449999999997</v>
      </c>
      <c r="E151">
        <v>1.1624182055207899E-2</v>
      </c>
      <c r="F151">
        <v>0.76715230838755299</v>
      </c>
      <c r="G151">
        <v>82.55</v>
      </c>
      <c r="H151">
        <v>64.389983099999995</v>
      </c>
      <c r="I151">
        <v>1.5760000000000001</v>
      </c>
      <c r="J151">
        <v>-19.10985835</v>
      </c>
      <c r="K151">
        <v>13283.8836707684</v>
      </c>
      <c r="L151">
        <v>2086.6808922</v>
      </c>
      <c r="M151">
        <v>2575.5184907919802</v>
      </c>
      <c r="N151">
        <v>0.40989459365692998</v>
      </c>
      <c r="O151">
        <v>0.15979920573693501</v>
      </c>
      <c r="P151">
        <v>1.8678134901071598E-2</v>
      </c>
      <c r="Q151">
        <v>10762.580944032101</v>
      </c>
      <c r="R151">
        <v>136.00450000000001</v>
      </c>
      <c r="S151">
        <v>66120.973750868594</v>
      </c>
      <c r="T151">
        <v>16.3395328831031</v>
      </c>
      <c r="U151">
        <v>15.3427341904128</v>
      </c>
      <c r="V151">
        <v>31.359000000000002</v>
      </c>
      <c r="W151">
        <v>66.541691131732506</v>
      </c>
      <c r="X151">
        <v>0.114097009232367</v>
      </c>
      <c r="Y151">
        <v>0.16542418690145899</v>
      </c>
      <c r="Z151">
        <v>0.284195291790166</v>
      </c>
      <c r="AA151">
        <v>163.03194765986899</v>
      </c>
      <c r="AB151">
        <v>7.9333718214797804</v>
      </c>
      <c r="AC151">
        <v>1.3726752590751801</v>
      </c>
      <c r="AD151">
        <v>3.1351835745107302</v>
      </c>
      <c r="AE151">
        <v>1.2207525086598301</v>
      </c>
      <c r="AF151">
        <v>70.599999999999994</v>
      </c>
      <c r="AG151">
        <v>2.4028807335816499E-2</v>
      </c>
      <c r="AH151">
        <v>18.176315789473701</v>
      </c>
      <c r="AI151">
        <v>3.9406641580175101</v>
      </c>
      <c r="AJ151">
        <v>62318.662999999899</v>
      </c>
      <c r="AK151">
        <v>0.48182206136410299</v>
      </c>
      <c r="AL151">
        <v>27719226.23</v>
      </c>
      <c r="AM151">
        <v>2086.6808922</v>
      </c>
    </row>
    <row r="152" spans="1:39" ht="15" x14ac:dyDescent="0.25">
      <c r="A152" t="s">
        <v>311</v>
      </c>
      <c r="B152">
        <v>-709260.85714285704</v>
      </c>
      <c r="C152">
        <v>0.37740057716588699</v>
      </c>
      <c r="D152">
        <v>-692306.809523809</v>
      </c>
      <c r="E152">
        <v>4.5702002995021401E-3</v>
      </c>
      <c r="F152">
        <v>0.81861515104633598</v>
      </c>
      <c r="G152">
        <v>125.95238095238101</v>
      </c>
      <c r="H152">
        <v>76.004257285714303</v>
      </c>
      <c r="I152">
        <v>6.9477875238095299</v>
      </c>
      <c r="J152">
        <v>-11.485238190476201</v>
      </c>
      <c r="K152">
        <v>13604.937940423601</v>
      </c>
      <c r="L152">
        <v>4387.6561111904803</v>
      </c>
      <c r="M152">
        <v>5295.9221686678902</v>
      </c>
      <c r="N152">
        <v>0.22303797165986899</v>
      </c>
      <c r="O152">
        <v>0.141799154599034</v>
      </c>
      <c r="P152">
        <v>1.7574174673374798E-2</v>
      </c>
      <c r="Q152">
        <v>11271.651507613</v>
      </c>
      <c r="R152">
        <v>270.51761904761901</v>
      </c>
      <c r="S152">
        <v>75146.2768924478</v>
      </c>
      <c r="T152">
        <v>15.5240306502349</v>
      </c>
      <c r="U152">
        <v>16.2194836943989</v>
      </c>
      <c r="V152">
        <v>30.115238095238102</v>
      </c>
      <c r="W152">
        <v>145.69554779260599</v>
      </c>
      <c r="X152">
        <v>0.114292759897653</v>
      </c>
      <c r="Y152">
        <v>0.15911591797620001</v>
      </c>
      <c r="Z152">
        <v>0.27989256233044302</v>
      </c>
      <c r="AA152">
        <v>1579.7089695812799</v>
      </c>
      <c r="AB152">
        <v>0.77871362254704901</v>
      </c>
      <c r="AC152">
        <v>0.110846676171487</v>
      </c>
      <c r="AD152">
        <v>0.36771188949125699</v>
      </c>
      <c r="AE152">
        <v>0.930279710411403</v>
      </c>
      <c r="AF152">
        <v>33.047619047619101</v>
      </c>
      <c r="AG152">
        <v>7.8865416287018097E-2</v>
      </c>
      <c r="AH152">
        <v>83.447142857142893</v>
      </c>
      <c r="AI152">
        <v>4.4335701370254403</v>
      </c>
      <c r="AJ152">
        <v>345023.175714285</v>
      </c>
      <c r="AK152">
        <v>0.414263015316504</v>
      </c>
      <c r="AL152">
        <v>59693789.096666701</v>
      </c>
      <c r="AM152">
        <v>4387.6561111904803</v>
      </c>
    </row>
    <row r="153" spans="1:39" ht="15" x14ac:dyDescent="0.25">
      <c r="A153" t="s">
        <v>312</v>
      </c>
      <c r="B153">
        <v>983016.47619047598</v>
      </c>
      <c r="C153">
        <v>0.42657303341699299</v>
      </c>
      <c r="D153">
        <v>812195.38095238095</v>
      </c>
      <c r="E153">
        <v>5.0568341740429602E-3</v>
      </c>
      <c r="F153">
        <v>0.74015368789487401</v>
      </c>
      <c r="G153">
        <v>106.47619047619</v>
      </c>
      <c r="H153">
        <v>69.881335619047604</v>
      </c>
      <c r="I153">
        <v>2.5228231428571402</v>
      </c>
      <c r="J153">
        <v>11.3026032857143</v>
      </c>
      <c r="K153">
        <v>13336.78519293</v>
      </c>
      <c r="L153">
        <v>2194.9274634285698</v>
      </c>
      <c r="M153">
        <v>2694.5181087672099</v>
      </c>
      <c r="N153">
        <v>0.37955593379776897</v>
      </c>
      <c r="O153">
        <v>0.152250322226789</v>
      </c>
      <c r="P153">
        <v>7.4900837271907796E-3</v>
      </c>
      <c r="Q153">
        <v>10864.011638505001</v>
      </c>
      <c r="R153">
        <v>140.88285714285701</v>
      </c>
      <c r="S153">
        <v>66056.578491417997</v>
      </c>
      <c r="T153">
        <v>16.078876743258501</v>
      </c>
      <c r="U153">
        <v>15.579805151189399</v>
      </c>
      <c r="V153">
        <v>30.643333333333299</v>
      </c>
      <c r="W153">
        <v>71.628221367189298</v>
      </c>
      <c r="X153">
        <v>0.113403272484723</v>
      </c>
      <c r="Y153">
        <v>0.17460963034278401</v>
      </c>
      <c r="Z153">
        <v>0.292910277035281</v>
      </c>
      <c r="AA153">
        <v>168.67979053101601</v>
      </c>
      <c r="AB153">
        <v>7.7560860962994598</v>
      </c>
      <c r="AC153">
        <v>1.43263460191449</v>
      </c>
      <c r="AD153">
        <v>3.2574760547794099</v>
      </c>
      <c r="AE153">
        <v>1.3099993464084201</v>
      </c>
      <c r="AF153">
        <v>96.571428571428598</v>
      </c>
      <c r="AG153">
        <v>2.6404107592621798E-2</v>
      </c>
      <c r="AH153">
        <v>15.01</v>
      </c>
      <c r="AI153">
        <v>4.2422910869928101</v>
      </c>
      <c r="AJ153">
        <v>14871.1733333336</v>
      </c>
      <c r="AK153">
        <v>0.48886732010824202</v>
      </c>
      <c r="AL153">
        <v>29273276.0938095</v>
      </c>
      <c r="AM153">
        <v>2194.9274634285698</v>
      </c>
    </row>
    <row r="154" spans="1:39" ht="15" x14ac:dyDescent="0.25">
      <c r="A154" t="s">
        <v>313</v>
      </c>
      <c r="B154">
        <v>2213167.4500000002</v>
      </c>
      <c r="C154">
        <v>0.32662106732971302</v>
      </c>
      <c r="D154">
        <v>1883017.3</v>
      </c>
      <c r="E154">
        <v>2.4410631423889498E-3</v>
      </c>
      <c r="F154">
        <v>0.72239218745767697</v>
      </c>
      <c r="G154">
        <v>103.3</v>
      </c>
      <c r="H154">
        <v>1030.4194706999999</v>
      </c>
      <c r="I154">
        <v>516.27791624999998</v>
      </c>
      <c r="J154">
        <v>-336.46867400000002</v>
      </c>
      <c r="K154">
        <v>17979.060569740501</v>
      </c>
      <c r="L154">
        <v>4763.8964796999999</v>
      </c>
      <c r="M154">
        <v>6994.1523867365104</v>
      </c>
      <c r="N154">
        <v>0.961639214857266</v>
      </c>
      <c r="O154">
        <v>0.18529085715052901</v>
      </c>
      <c r="P154">
        <v>7.0118973758857894E-2</v>
      </c>
      <c r="Q154">
        <v>12245.9990318376</v>
      </c>
      <c r="R154">
        <v>355.18950000000001</v>
      </c>
      <c r="S154">
        <v>64995.092411234</v>
      </c>
      <c r="T154">
        <v>12.5521728542088</v>
      </c>
      <c r="U154">
        <v>13.4122671973693</v>
      </c>
      <c r="V154">
        <v>53.746499999999997</v>
      </c>
      <c r="W154">
        <v>88.636403853274203</v>
      </c>
      <c r="X154">
        <v>0.115044339763048</v>
      </c>
      <c r="Y154">
        <v>0.157437152436949</v>
      </c>
      <c r="Z154">
        <v>0.27791957457531002</v>
      </c>
      <c r="AA154">
        <v>199.77620295811599</v>
      </c>
      <c r="AB154">
        <v>10.121088336333299</v>
      </c>
      <c r="AC154">
        <v>1.5445463120899401</v>
      </c>
      <c r="AD154">
        <v>3.9351658595869998</v>
      </c>
      <c r="AE154">
        <v>0.921208042442064</v>
      </c>
      <c r="AF154">
        <v>16.149999999999999</v>
      </c>
      <c r="AG154">
        <v>0.137954278658871</v>
      </c>
      <c r="AH154">
        <v>127.8805</v>
      </c>
      <c r="AI154">
        <v>3.4786218579980499</v>
      </c>
      <c r="AJ154">
        <v>384089.427499999</v>
      </c>
      <c r="AK154">
        <v>0.67129135018512998</v>
      </c>
      <c r="AL154">
        <v>85650383.3565</v>
      </c>
      <c r="AM154">
        <v>4763.8964796999999</v>
      </c>
    </row>
    <row r="155" spans="1:39" ht="15" x14ac:dyDescent="0.25">
      <c r="A155" t="s">
        <v>314</v>
      </c>
      <c r="B155">
        <v>556104.69999999995</v>
      </c>
      <c r="C155">
        <v>0.36240674922210298</v>
      </c>
      <c r="D155">
        <v>797187.3</v>
      </c>
      <c r="E155">
        <v>2.8709993707189199E-3</v>
      </c>
      <c r="F155">
        <v>0.73306379972232305</v>
      </c>
      <c r="G155">
        <v>49.65</v>
      </c>
      <c r="H155">
        <v>532.27047289999996</v>
      </c>
      <c r="I155">
        <v>291.80747350000001</v>
      </c>
      <c r="J155">
        <v>-151.76795290000001</v>
      </c>
      <c r="K155">
        <v>19004.791316396</v>
      </c>
      <c r="L155">
        <v>2739.3671311500002</v>
      </c>
      <c r="M155">
        <v>4005.7814590963999</v>
      </c>
      <c r="N155">
        <v>0.93303750380366401</v>
      </c>
      <c r="O155">
        <v>0.178627079804589</v>
      </c>
      <c r="P155">
        <v>4.44302606853961E-2</v>
      </c>
      <c r="Q155">
        <v>12996.490497073601</v>
      </c>
      <c r="R155">
        <v>203.5265</v>
      </c>
      <c r="S155">
        <v>65872.872046146294</v>
      </c>
      <c r="T155">
        <v>13.1918939302744</v>
      </c>
      <c r="U155">
        <v>13.459510831022</v>
      </c>
      <c r="V155">
        <v>32.816499999999998</v>
      </c>
      <c r="W155">
        <v>83.475298436762003</v>
      </c>
      <c r="X155">
        <v>0.113563816707427</v>
      </c>
      <c r="Y155">
        <v>0.15658299326826999</v>
      </c>
      <c r="Z155">
        <v>0.27744101110936298</v>
      </c>
      <c r="AA155">
        <v>212.27300765483201</v>
      </c>
      <c r="AB155">
        <v>11.4377521708318</v>
      </c>
      <c r="AC155">
        <v>1.6429071363971799</v>
      </c>
      <c r="AD155">
        <v>4.1454652750322198</v>
      </c>
      <c r="AE155">
        <v>0.90039463159552402</v>
      </c>
      <c r="AF155">
        <v>11.35</v>
      </c>
      <c r="AG155">
        <v>0.100617862819086</v>
      </c>
      <c r="AH155">
        <v>112.97199999999999</v>
      </c>
      <c r="AI155">
        <v>3.88789741435806</v>
      </c>
      <c r="AJ155">
        <v>-55257.907999999799</v>
      </c>
      <c r="AK155">
        <v>0.69657735519008301</v>
      </c>
      <c r="AL155">
        <v>52061100.666500002</v>
      </c>
      <c r="AM155">
        <v>2739.3671311500002</v>
      </c>
    </row>
    <row r="156" spans="1:39" ht="15" x14ac:dyDescent="0.25">
      <c r="A156" t="s">
        <v>315</v>
      </c>
      <c r="B156">
        <v>859495.15</v>
      </c>
      <c r="C156">
        <v>0.43714185328767102</v>
      </c>
      <c r="D156">
        <v>871696.5</v>
      </c>
      <c r="E156">
        <v>2.8847303685770398E-3</v>
      </c>
      <c r="F156">
        <v>0.76021454579169101</v>
      </c>
      <c r="G156">
        <v>69.849999999999994</v>
      </c>
      <c r="H156">
        <v>136.3123607</v>
      </c>
      <c r="I156">
        <v>7.6098641000000002</v>
      </c>
      <c r="J156">
        <v>11.6596414500001</v>
      </c>
      <c r="K156">
        <v>13994.0663846999</v>
      </c>
      <c r="L156">
        <v>2434.7176500999999</v>
      </c>
      <c r="M156">
        <v>3179.3040985694702</v>
      </c>
      <c r="N156">
        <v>0.52996847211297904</v>
      </c>
      <c r="O156">
        <v>0.16299512817582801</v>
      </c>
      <c r="P156">
        <v>1.50243100051037E-2</v>
      </c>
      <c r="Q156">
        <v>10716.6849622314</v>
      </c>
      <c r="R156">
        <v>165.74850000000001</v>
      </c>
      <c r="S156">
        <v>66593.796610527395</v>
      </c>
      <c r="T156">
        <v>15.258659957707</v>
      </c>
      <c r="U156">
        <v>14.689228862403001</v>
      </c>
      <c r="V156">
        <v>17.672000000000001</v>
      </c>
      <c r="W156">
        <v>137.772614876641</v>
      </c>
      <c r="X156">
        <v>0.111334467522144</v>
      </c>
      <c r="Y156">
        <v>0.17239807935370999</v>
      </c>
      <c r="Z156">
        <v>0.29536405861517501</v>
      </c>
      <c r="AA156">
        <v>186.746109957073</v>
      </c>
      <c r="AB156">
        <v>7.0571606714744402</v>
      </c>
      <c r="AC156">
        <v>1.2444993484893201</v>
      </c>
      <c r="AD156">
        <v>3.59032741257171</v>
      </c>
      <c r="AE156">
        <v>1.0603148368578601</v>
      </c>
      <c r="AF156">
        <v>18.399999999999999</v>
      </c>
      <c r="AG156">
        <v>6.0704465655006097E-2</v>
      </c>
      <c r="AH156">
        <v>69.768500000000003</v>
      </c>
      <c r="AI156">
        <v>3.7354000311306499</v>
      </c>
      <c r="AJ156">
        <v>84105.403499999797</v>
      </c>
      <c r="AK156">
        <v>0.49173771749296102</v>
      </c>
      <c r="AL156">
        <v>34071600.423500001</v>
      </c>
      <c r="AM156">
        <v>2434.7176500999999</v>
      </c>
    </row>
    <row r="157" spans="1:39" ht="15" x14ac:dyDescent="0.25">
      <c r="A157" t="s">
        <v>317</v>
      </c>
      <c r="B157">
        <v>147001.05263157899</v>
      </c>
      <c r="C157">
        <v>0.43661153980164602</v>
      </c>
      <c r="D157">
        <v>51789.35</v>
      </c>
      <c r="E157">
        <v>7.5118282803944099E-3</v>
      </c>
      <c r="F157">
        <v>0.76670752540613896</v>
      </c>
      <c r="G157">
        <v>44.941176470588204</v>
      </c>
      <c r="H157">
        <v>35.254749750000002</v>
      </c>
      <c r="I157">
        <v>5.3534321</v>
      </c>
      <c r="J157">
        <v>5.3263660499999901</v>
      </c>
      <c r="K157">
        <v>15826.946601522801</v>
      </c>
      <c r="L157">
        <v>1398.5306201999999</v>
      </c>
      <c r="M157">
        <v>1990.5123665963599</v>
      </c>
      <c r="N157">
        <v>0.95607843034483198</v>
      </c>
      <c r="O157">
        <v>0.19226074375228799</v>
      </c>
      <c r="P157">
        <v>6.1009157588411004E-4</v>
      </c>
      <c r="Q157">
        <v>11119.985898077301</v>
      </c>
      <c r="R157">
        <v>103.75149999999999</v>
      </c>
      <c r="S157">
        <v>63278.366466990898</v>
      </c>
      <c r="T157">
        <v>15.363633296868</v>
      </c>
      <c r="U157">
        <v>13.479618320699</v>
      </c>
      <c r="V157">
        <v>13.9625</v>
      </c>
      <c r="W157">
        <v>100.163338957923</v>
      </c>
      <c r="X157">
        <v>9.8952325796463098E-2</v>
      </c>
      <c r="Y157">
        <v>0.20169692243732401</v>
      </c>
      <c r="Z157">
        <v>0.30412289704479001</v>
      </c>
      <c r="AA157">
        <v>196.14150454623001</v>
      </c>
      <c r="AB157">
        <v>9.1254159966519595</v>
      </c>
      <c r="AC157">
        <v>1.4368844398251801</v>
      </c>
      <c r="AD157">
        <v>4.1317484166630498</v>
      </c>
      <c r="AE157">
        <v>1.2628806548543201</v>
      </c>
      <c r="AF157">
        <v>120.8</v>
      </c>
      <c r="AG157">
        <v>1.93969117011163E-2</v>
      </c>
      <c r="AH157">
        <v>8.6394736842105306</v>
      </c>
      <c r="AI157">
        <v>3.4830736923755601</v>
      </c>
      <c r="AJ157">
        <v>-106334.864</v>
      </c>
      <c r="AK157">
        <v>0.66362985068853197</v>
      </c>
      <c r="AL157">
        <v>22134469.4465</v>
      </c>
      <c r="AM157">
        <v>1398.5306201999999</v>
      </c>
    </row>
    <row r="158" spans="1:39" ht="15" x14ac:dyDescent="0.25">
      <c r="A158" t="s">
        <v>318</v>
      </c>
      <c r="B158">
        <v>422893.6</v>
      </c>
      <c r="C158">
        <v>0.35829914633104298</v>
      </c>
      <c r="D158">
        <v>356158.75</v>
      </c>
      <c r="E158">
        <v>4.2283155714124797E-3</v>
      </c>
      <c r="F158">
        <v>0.75196799399530301</v>
      </c>
      <c r="G158">
        <v>37</v>
      </c>
      <c r="H158">
        <v>66.819560800000005</v>
      </c>
      <c r="I158">
        <v>28.591696550000002</v>
      </c>
      <c r="J158">
        <v>-43.445230199999997</v>
      </c>
      <c r="K158">
        <v>16309.8588637876</v>
      </c>
      <c r="L158">
        <v>1245.3293208499999</v>
      </c>
      <c r="M158">
        <v>1748.5590387726099</v>
      </c>
      <c r="N158">
        <v>0.84724115130433497</v>
      </c>
      <c r="O158">
        <v>0.182042256818674</v>
      </c>
      <c r="P158">
        <v>5.1665487532313401E-3</v>
      </c>
      <c r="Q158">
        <v>11615.9334695712</v>
      </c>
      <c r="R158">
        <v>93.4435</v>
      </c>
      <c r="S158">
        <v>63816.615387908198</v>
      </c>
      <c r="T158">
        <v>15.3745311337867</v>
      </c>
      <c r="U158">
        <v>13.3270834338397</v>
      </c>
      <c r="V158">
        <v>12.3935</v>
      </c>
      <c r="W158">
        <v>100.48245619478</v>
      </c>
      <c r="X158">
        <v>0.105451869338829</v>
      </c>
      <c r="Y158">
        <v>0.19358631214538899</v>
      </c>
      <c r="Z158">
        <v>0.30279870284060201</v>
      </c>
      <c r="AA158">
        <v>213.54275174255801</v>
      </c>
      <c r="AB158">
        <v>9.0393280194245893</v>
      </c>
      <c r="AC158">
        <v>1.4490829465006101</v>
      </c>
      <c r="AD158">
        <v>3.6390465009633099</v>
      </c>
      <c r="AE158">
        <v>1.17891039267297</v>
      </c>
      <c r="AF158">
        <v>29.5</v>
      </c>
      <c r="AG158">
        <v>3.0877330210345701E-2</v>
      </c>
      <c r="AH158">
        <v>52.657368421052603</v>
      </c>
      <c r="AI158">
        <v>3.5329607545069801</v>
      </c>
      <c r="AJ158">
        <v>-6704.5679999999702</v>
      </c>
      <c r="AK158">
        <v>0.65313959550371803</v>
      </c>
      <c r="AL158">
        <v>20311145.462000001</v>
      </c>
      <c r="AM158">
        <v>1245.3293208499999</v>
      </c>
    </row>
    <row r="159" spans="1:39" ht="15" x14ac:dyDescent="0.25">
      <c r="A159" t="s">
        <v>319</v>
      </c>
      <c r="B159">
        <v>-793699.09523809503</v>
      </c>
      <c r="C159">
        <v>0.40078108052246297</v>
      </c>
      <c r="D159">
        <v>-1114466.9523809501</v>
      </c>
      <c r="E159">
        <v>3.84582194056197E-3</v>
      </c>
      <c r="F159">
        <v>0.80866284963417101</v>
      </c>
      <c r="G159">
        <v>173.333333333333</v>
      </c>
      <c r="H159">
        <v>144.18274919047599</v>
      </c>
      <c r="I159">
        <v>13.634399571428601</v>
      </c>
      <c r="J159">
        <v>0.20083528571429099</v>
      </c>
      <c r="K159">
        <v>14712.171358240599</v>
      </c>
      <c r="L159">
        <v>7609.8522799047596</v>
      </c>
      <c r="M159">
        <v>9488.04238868635</v>
      </c>
      <c r="N159">
        <v>0.28909725431420302</v>
      </c>
      <c r="O159">
        <v>0.152188964988026</v>
      </c>
      <c r="P159">
        <v>5.2598142455759202E-2</v>
      </c>
      <c r="Q159">
        <v>11799.847235753999</v>
      </c>
      <c r="R159">
        <v>463.49476190476202</v>
      </c>
      <c r="S159">
        <v>80341.016062235198</v>
      </c>
      <c r="T159">
        <v>15.4470333563127</v>
      </c>
      <c r="U159">
        <v>16.418421318574499</v>
      </c>
      <c r="V159">
        <v>49.610952380952398</v>
      </c>
      <c r="W159">
        <v>153.39057032145399</v>
      </c>
      <c r="X159">
        <v>0.115870742862937</v>
      </c>
      <c r="Y159">
        <v>0.15413474841837499</v>
      </c>
      <c r="Z159">
        <v>0.27687883521249201</v>
      </c>
      <c r="AA159">
        <v>152.24916022445001</v>
      </c>
      <c r="AB159">
        <v>7.8407455257947003</v>
      </c>
      <c r="AC159">
        <v>1.25328073453258</v>
      </c>
      <c r="AD159">
        <v>4.22938566528072</v>
      </c>
      <c r="AE159">
        <v>0.86161365458563099</v>
      </c>
      <c r="AF159">
        <v>29.3333333333333</v>
      </c>
      <c r="AG159">
        <v>0.11103346882957001</v>
      </c>
      <c r="AH159">
        <v>125.958</v>
      </c>
      <c r="AI159">
        <v>4.4403103191905497</v>
      </c>
      <c r="AJ159">
        <v>392174.998571428</v>
      </c>
      <c r="AK159">
        <v>0.39582048887986399</v>
      </c>
      <c r="AL159">
        <v>111957450.752857</v>
      </c>
      <c r="AM159">
        <v>7609.8522799047596</v>
      </c>
    </row>
    <row r="160" spans="1:39" ht="15" x14ac:dyDescent="0.25">
      <c r="A160" t="s">
        <v>320</v>
      </c>
      <c r="B160">
        <v>767893.4</v>
      </c>
      <c r="C160">
        <v>0.48250406432255299</v>
      </c>
      <c r="D160">
        <v>1242961.8999999999</v>
      </c>
      <c r="E160">
        <v>2.3829950092926701E-3</v>
      </c>
      <c r="F160">
        <v>0.77169496387192504</v>
      </c>
      <c r="G160">
        <v>92.3</v>
      </c>
      <c r="H160">
        <v>217.38334979999999</v>
      </c>
      <c r="I160">
        <v>58.808413000000002</v>
      </c>
      <c r="J160">
        <v>18.589789700000001</v>
      </c>
      <c r="K160">
        <v>14236.2657949487</v>
      </c>
      <c r="L160">
        <v>3917.1848206</v>
      </c>
      <c r="M160">
        <v>5113.59995695217</v>
      </c>
      <c r="N160">
        <v>0.573103449304733</v>
      </c>
      <c r="O160">
        <v>0.17091157750056099</v>
      </c>
      <c r="P160">
        <v>4.4991143377555803E-2</v>
      </c>
      <c r="Q160">
        <v>10905.445232997499</v>
      </c>
      <c r="R160">
        <v>254.26349999999999</v>
      </c>
      <c r="S160">
        <v>69987.109152513003</v>
      </c>
      <c r="T160">
        <v>13.8344669997857</v>
      </c>
      <c r="U160">
        <v>15.4060052685501</v>
      </c>
      <c r="V160">
        <v>29.161999999999999</v>
      </c>
      <c r="W160">
        <v>134.32497155887799</v>
      </c>
      <c r="X160">
        <v>0.114253349773501</v>
      </c>
      <c r="Y160">
        <v>0.160601479808505</v>
      </c>
      <c r="Z160">
        <v>0.28006553245728899</v>
      </c>
      <c r="AA160">
        <v>152.90470769981599</v>
      </c>
      <c r="AB160">
        <v>9.2648427973006395</v>
      </c>
      <c r="AC160">
        <v>1.39289143192488</v>
      </c>
      <c r="AD160">
        <v>4.0062672366584504</v>
      </c>
      <c r="AE160">
        <v>0.93103687681647296</v>
      </c>
      <c r="AF160">
        <v>18.05</v>
      </c>
      <c r="AG160">
        <v>9.06564842246083E-2</v>
      </c>
      <c r="AH160">
        <v>104.9025</v>
      </c>
      <c r="AI160">
        <v>3.7088720251289802</v>
      </c>
      <c r="AJ160">
        <v>122717.766</v>
      </c>
      <c r="AK160">
        <v>0.48230796629990502</v>
      </c>
      <c r="AL160">
        <v>55766084.273999996</v>
      </c>
      <c r="AM160">
        <v>3917.1848206</v>
      </c>
    </row>
    <row r="161" spans="1:39" ht="15" x14ac:dyDescent="0.25">
      <c r="A161" t="s">
        <v>321</v>
      </c>
      <c r="B161">
        <v>-1676950.6190476201</v>
      </c>
      <c r="C161">
        <v>0.341494937443727</v>
      </c>
      <c r="D161">
        <v>-950803.71428571397</v>
      </c>
      <c r="E161">
        <v>2.8026971056633802E-3</v>
      </c>
      <c r="F161">
        <v>0.81138272476027296</v>
      </c>
      <c r="G161">
        <v>104</v>
      </c>
      <c r="H161">
        <v>70.187469952380994</v>
      </c>
      <c r="I161">
        <v>10.5614285714286</v>
      </c>
      <c r="J161">
        <v>4.6859677619047604</v>
      </c>
      <c r="K161">
        <v>14666.8204027761</v>
      </c>
      <c r="L161">
        <v>4782.4535952857104</v>
      </c>
      <c r="M161">
        <v>5741.7651575721702</v>
      </c>
      <c r="N161">
        <v>0.16665978463936901</v>
      </c>
      <c r="O161">
        <v>0.130368753921493</v>
      </c>
      <c r="P161">
        <v>2.95860183958912E-2</v>
      </c>
      <c r="Q161">
        <v>12216.3456779772</v>
      </c>
      <c r="R161">
        <v>298.19380952380999</v>
      </c>
      <c r="S161">
        <v>80315.036630060102</v>
      </c>
      <c r="T161">
        <v>15.9547881131958</v>
      </c>
      <c r="U161">
        <v>16.0380713567558</v>
      </c>
      <c r="V161">
        <v>29.885238095238101</v>
      </c>
      <c r="W161">
        <v>160.02728772128299</v>
      </c>
      <c r="X161">
        <v>0.11518136259480299</v>
      </c>
      <c r="Y161">
        <v>0.15615214806212599</v>
      </c>
      <c r="Z161">
        <v>0.27868855967314599</v>
      </c>
      <c r="AA161">
        <v>161.64608591789599</v>
      </c>
      <c r="AB161">
        <v>7.5196959609687202</v>
      </c>
      <c r="AC161">
        <v>1.19577417358476</v>
      </c>
      <c r="AD161">
        <v>3.7689024749539</v>
      </c>
      <c r="AE161">
        <v>0.94789668306731301</v>
      </c>
      <c r="AF161">
        <v>24.095238095238098</v>
      </c>
      <c r="AG161">
        <v>9.1560971800043495E-2</v>
      </c>
      <c r="AH161">
        <v>117.182380952381</v>
      </c>
      <c r="AI161">
        <v>4.68256586648564</v>
      </c>
      <c r="AJ161">
        <v>301259.51857142901</v>
      </c>
      <c r="AK161">
        <v>0.35769954635164197</v>
      </c>
      <c r="AL161">
        <v>70143387.966666698</v>
      </c>
      <c r="AM161">
        <v>4782.4535952857104</v>
      </c>
    </row>
    <row r="162" spans="1:39" ht="15" x14ac:dyDescent="0.25">
      <c r="A162" t="s">
        <v>322</v>
      </c>
      <c r="B162">
        <v>2157999</v>
      </c>
      <c r="C162">
        <v>0.36445954112700701</v>
      </c>
      <c r="D162">
        <v>2343587.7000000002</v>
      </c>
      <c r="E162">
        <v>3.4897498153248002E-3</v>
      </c>
      <c r="F162">
        <v>0.72825267047184405</v>
      </c>
      <c r="G162">
        <v>77.5</v>
      </c>
      <c r="H162">
        <v>737.14717414999996</v>
      </c>
      <c r="I162">
        <v>396.09465870000002</v>
      </c>
      <c r="J162">
        <v>-281.394476</v>
      </c>
      <c r="K162">
        <v>18546.906109339499</v>
      </c>
      <c r="L162">
        <v>3872.5065765999998</v>
      </c>
      <c r="M162">
        <v>5683.5060430185904</v>
      </c>
      <c r="N162">
        <v>0.95704966475588804</v>
      </c>
      <c r="O162">
        <v>0.186544080626004</v>
      </c>
      <c r="P162">
        <v>4.7495758538255502E-2</v>
      </c>
      <c r="Q162">
        <v>12637.096774485701</v>
      </c>
      <c r="R162">
        <v>287.94749999999999</v>
      </c>
      <c r="S162">
        <v>65979.857595568697</v>
      </c>
      <c r="T162">
        <v>13.448632129120799</v>
      </c>
      <c r="U162">
        <v>13.4486549687009</v>
      </c>
      <c r="V162">
        <v>44.346499999999999</v>
      </c>
      <c r="W162">
        <v>87.323837881230702</v>
      </c>
      <c r="X162">
        <v>0.114405255084289</v>
      </c>
      <c r="Y162">
        <v>0.15715133207249701</v>
      </c>
      <c r="Z162">
        <v>0.27769288755678601</v>
      </c>
      <c r="AA162">
        <v>204.149917982608</v>
      </c>
      <c r="AB162">
        <v>10.6908480417784</v>
      </c>
      <c r="AC162">
        <v>1.6070683646863699</v>
      </c>
      <c r="AD162">
        <v>4.1403143085404404</v>
      </c>
      <c r="AE162">
        <v>0.92589389501063102</v>
      </c>
      <c r="AF162">
        <v>13.7</v>
      </c>
      <c r="AG162">
        <v>0.130799171977764</v>
      </c>
      <c r="AH162">
        <v>121.83499999999999</v>
      </c>
      <c r="AI162">
        <v>3.6461100518382401</v>
      </c>
      <c r="AJ162">
        <v>167778.40650000001</v>
      </c>
      <c r="AK162">
        <v>0.68715986880194102</v>
      </c>
      <c r="AL162">
        <v>71823015.884000003</v>
      </c>
      <c r="AM162">
        <v>3872.5065765999998</v>
      </c>
    </row>
    <row r="163" spans="1:39" ht="15" x14ac:dyDescent="0.25">
      <c r="A163" t="s">
        <v>323</v>
      </c>
      <c r="B163">
        <v>1180067.5</v>
      </c>
      <c r="C163">
        <v>0.56396990827120197</v>
      </c>
      <c r="D163">
        <v>1201897.25</v>
      </c>
      <c r="E163">
        <v>2.6051296171886E-3</v>
      </c>
      <c r="F163">
        <v>0.72955544324978605</v>
      </c>
      <c r="G163">
        <v>42.7</v>
      </c>
      <c r="H163">
        <v>69.255414999999999</v>
      </c>
      <c r="I163">
        <v>4.6372025499999996</v>
      </c>
      <c r="J163">
        <v>70.728511400000002</v>
      </c>
      <c r="K163">
        <v>14621.1502484798</v>
      </c>
      <c r="L163">
        <v>1641.6232510499999</v>
      </c>
      <c r="M163">
        <v>2079.4487557162101</v>
      </c>
      <c r="N163">
        <v>0.48102035536773002</v>
      </c>
      <c r="O163">
        <v>0.164561133912553</v>
      </c>
      <c r="P163">
        <v>2.8268586364330502E-2</v>
      </c>
      <c r="Q163">
        <v>11542.684155606001</v>
      </c>
      <c r="R163">
        <v>112.6255</v>
      </c>
      <c r="S163">
        <v>69298.296455953605</v>
      </c>
      <c r="T163">
        <v>15.763747996679299</v>
      </c>
      <c r="U163">
        <v>14.5759463980182</v>
      </c>
      <c r="V163">
        <v>12.9695</v>
      </c>
      <c r="W163">
        <v>126.575677632137</v>
      </c>
      <c r="X163">
        <v>0.11377280860288</v>
      </c>
      <c r="Y163">
        <v>0.14974543052521599</v>
      </c>
      <c r="Z163">
        <v>0.27978547821169197</v>
      </c>
      <c r="AA163">
        <v>183.27770991764299</v>
      </c>
      <c r="AB163">
        <v>7.4735796870406599</v>
      </c>
      <c r="AC163">
        <v>1.34916278947642</v>
      </c>
      <c r="AD163">
        <v>3.5719655256479501</v>
      </c>
      <c r="AE163">
        <v>0.90086695831457497</v>
      </c>
      <c r="AF163">
        <v>11.25</v>
      </c>
      <c r="AG163">
        <v>8.0113979481031702E-2</v>
      </c>
      <c r="AH163">
        <v>75.288947368421006</v>
      </c>
      <c r="AI163">
        <v>4.03306267336826</v>
      </c>
      <c r="AJ163">
        <v>7039.31277777778</v>
      </c>
      <c r="AK163">
        <v>0.43726807840064003</v>
      </c>
      <c r="AL163">
        <v>24002420.204999998</v>
      </c>
      <c r="AM163">
        <v>1641.6232510499999</v>
      </c>
    </row>
    <row r="164" spans="1:39" ht="15" x14ac:dyDescent="0.25">
      <c r="A164" t="s">
        <v>324</v>
      </c>
      <c r="B164">
        <v>1168305.2</v>
      </c>
      <c r="C164">
        <v>0.427162784712451</v>
      </c>
      <c r="D164">
        <v>1117510.5</v>
      </c>
      <c r="E164">
        <v>6.2708826891011704E-3</v>
      </c>
      <c r="F164">
        <v>0.71954852969777405</v>
      </c>
      <c r="G164">
        <v>64.849999999999994</v>
      </c>
      <c r="H164">
        <v>56.385152550000001</v>
      </c>
      <c r="I164">
        <v>14.31979115</v>
      </c>
      <c r="J164">
        <v>-8.5567584999999706</v>
      </c>
      <c r="K164">
        <v>14001.4931350026</v>
      </c>
      <c r="L164">
        <v>1591.7503078499999</v>
      </c>
      <c r="M164">
        <v>2036.70634290508</v>
      </c>
      <c r="N164">
        <v>0.58838748010988795</v>
      </c>
      <c r="O164">
        <v>0.16501057380335801</v>
      </c>
      <c r="P164">
        <v>8.2327323798041998E-3</v>
      </c>
      <c r="Q164">
        <v>10942.608926238599</v>
      </c>
      <c r="R164">
        <v>108.53100000000001</v>
      </c>
      <c r="S164">
        <v>63263.243128691298</v>
      </c>
      <c r="T164">
        <v>14.8750126691913</v>
      </c>
      <c r="U164">
        <v>14.6663193728059</v>
      </c>
      <c r="V164">
        <v>14.041499999999999</v>
      </c>
      <c r="W164">
        <v>113.36041789338699</v>
      </c>
      <c r="X164">
        <v>0.108242362370259</v>
      </c>
      <c r="Y164">
        <v>0.178789378595055</v>
      </c>
      <c r="Z164">
        <v>0.29238257666699902</v>
      </c>
      <c r="AA164">
        <v>191.94342133514499</v>
      </c>
      <c r="AB164">
        <v>7.9627299542428496</v>
      </c>
      <c r="AC164">
        <v>1.50539460798754</v>
      </c>
      <c r="AD164">
        <v>3.2564474610998699</v>
      </c>
      <c r="AE164">
        <v>1.22226316045476</v>
      </c>
      <c r="AF164">
        <v>73.599999999999994</v>
      </c>
      <c r="AG164">
        <v>2.02685788932962E-2</v>
      </c>
      <c r="AH164">
        <v>14.709473684210501</v>
      </c>
      <c r="AI164">
        <v>3.5728433210320598</v>
      </c>
      <c r="AJ164">
        <v>65517.464</v>
      </c>
      <c r="AK164">
        <v>0.52979467267852598</v>
      </c>
      <c r="AL164">
        <v>22286881.008000001</v>
      </c>
      <c r="AM164">
        <v>1591.7503078499999</v>
      </c>
    </row>
    <row r="165" spans="1:39" ht="15" x14ac:dyDescent="0.25">
      <c r="A165" t="s">
        <v>325</v>
      </c>
      <c r="B165">
        <v>133064.20000000001</v>
      </c>
      <c r="C165">
        <v>0.37680842573523599</v>
      </c>
      <c r="D165">
        <v>592219.19999999995</v>
      </c>
      <c r="E165">
        <v>2.4881370132335198E-3</v>
      </c>
      <c r="F165">
        <v>0.81238627370528604</v>
      </c>
      <c r="G165">
        <v>168.05</v>
      </c>
      <c r="H165">
        <v>265.83369105000003</v>
      </c>
      <c r="I165">
        <v>33.957981449999998</v>
      </c>
      <c r="J165">
        <v>-61.252221800000001</v>
      </c>
      <c r="K165">
        <v>14284.494573415001</v>
      </c>
      <c r="L165">
        <v>5716.9482309499999</v>
      </c>
      <c r="M165">
        <v>7283.6152718430503</v>
      </c>
      <c r="N165">
        <v>0.40884288092663001</v>
      </c>
      <c r="O165">
        <v>0.16289167612337299</v>
      </c>
      <c r="P165">
        <v>4.77800330814976E-2</v>
      </c>
      <c r="Q165">
        <v>11211.9755002979</v>
      </c>
      <c r="R165">
        <v>361.10149999999999</v>
      </c>
      <c r="S165">
        <v>74682.838458162107</v>
      </c>
      <c r="T165">
        <v>15.183819507811499</v>
      </c>
      <c r="U165">
        <v>15.8319703212255</v>
      </c>
      <c r="V165">
        <v>38.326500000000003</v>
      </c>
      <c r="W165">
        <v>149.16437010815</v>
      </c>
      <c r="X165">
        <v>0.11487628916116301</v>
      </c>
      <c r="Y165">
        <v>0.16427419009640201</v>
      </c>
      <c r="Z165">
        <v>0.28531755708372403</v>
      </c>
      <c r="AA165">
        <v>138.40830247793099</v>
      </c>
      <c r="AB165">
        <v>8.4386057285404998</v>
      </c>
      <c r="AC165">
        <v>1.3286057013690999</v>
      </c>
      <c r="AD165">
        <v>4.2540032133027097</v>
      </c>
      <c r="AE165">
        <v>0.88107858510908099</v>
      </c>
      <c r="AF165">
        <v>27.5</v>
      </c>
      <c r="AG165">
        <v>0.109925319674906</v>
      </c>
      <c r="AH165">
        <v>101.652</v>
      </c>
      <c r="AI165">
        <v>4.3490125304556599</v>
      </c>
      <c r="AJ165">
        <v>211777.78400000001</v>
      </c>
      <c r="AK165">
        <v>0.444327726698515</v>
      </c>
      <c r="AL165">
        <v>81663715.9815</v>
      </c>
      <c r="AM165">
        <v>5716.9482309499999</v>
      </c>
    </row>
    <row r="166" spans="1:39" ht="15" x14ac:dyDescent="0.25">
      <c r="A166" t="s">
        <v>326</v>
      </c>
      <c r="B166">
        <v>931374.2</v>
      </c>
      <c r="C166">
        <v>0.41386650816638598</v>
      </c>
      <c r="D166">
        <v>969290.8</v>
      </c>
      <c r="E166">
        <v>1.00194889932716E-2</v>
      </c>
      <c r="F166">
        <v>0.75225832126380399</v>
      </c>
      <c r="G166">
        <v>85.05</v>
      </c>
      <c r="H166">
        <v>69.376696300000006</v>
      </c>
      <c r="I166">
        <v>7.5500967000000001</v>
      </c>
      <c r="J166">
        <v>-27.891130299999901</v>
      </c>
      <c r="K166">
        <v>13439.138071398</v>
      </c>
      <c r="L166">
        <v>2203.3080647500001</v>
      </c>
      <c r="M166">
        <v>2742.5394845333299</v>
      </c>
      <c r="N166">
        <v>0.46978917413323601</v>
      </c>
      <c r="O166">
        <v>0.15767370049517701</v>
      </c>
      <c r="P166">
        <v>1.77690726850048E-2</v>
      </c>
      <c r="Q166">
        <v>10796.767544456499</v>
      </c>
      <c r="R166">
        <v>142.81899999999999</v>
      </c>
      <c r="S166">
        <v>66662.362329241907</v>
      </c>
      <c r="T166">
        <v>14.959844278422301</v>
      </c>
      <c r="U166">
        <v>15.427275535818101</v>
      </c>
      <c r="V166">
        <v>16.164999999999999</v>
      </c>
      <c r="W166">
        <v>136.301148453449</v>
      </c>
      <c r="X166">
        <v>0.11080529697831</v>
      </c>
      <c r="Y166">
        <v>0.17229838198511499</v>
      </c>
      <c r="Z166">
        <v>0.289156403400946</v>
      </c>
      <c r="AA166">
        <v>183.31469686960401</v>
      </c>
      <c r="AB166">
        <v>7.7709073684927201</v>
      </c>
      <c r="AC166">
        <v>1.32822262014923</v>
      </c>
      <c r="AD166">
        <v>3.40130473416915</v>
      </c>
      <c r="AE166">
        <v>1.2529638588490699</v>
      </c>
      <c r="AF166">
        <v>80.400000000000006</v>
      </c>
      <c r="AG166">
        <v>2.2031151893071199E-2</v>
      </c>
      <c r="AH166">
        <v>14.997</v>
      </c>
      <c r="AI166">
        <v>3.8262319749687599</v>
      </c>
      <c r="AJ166">
        <v>123279.973</v>
      </c>
      <c r="AK166">
        <v>0.49366425959497401</v>
      </c>
      <c r="AL166">
        <v>29610561.296</v>
      </c>
      <c r="AM166">
        <v>2203.3080647500001</v>
      </c>
    </row>
    <row r="167" spans="1:39" ht="15" x14ac:dyDescent="0.25">
      <c r="A167" t="s">
        <v>328</v>
      </c>
      <c r="B167">
        <v>529176.95238095196</v>
      </c>
      <c r="C167">
        <v>0.35399108988933198</v>
      </c>
      <c r="D167">
        <v>607720.85714285704</v>
      </c>
      <c r="E167">
        <v>7.5201020692802299E-3</v>
      </c>
      <c r="F167">
        <v>0.78931719094628905</v>
      </c>
      <c r="G167">
        <v>91.428571428571402</v>
      </c>
      <c r="H167">
        <v>91.853350476190499</v>
      </c>
      <c r="I167">
        <v>18.8969359047619</v>
      </c>
      <c r="J167">
        <v>-7.4345278571428501</v>
      </c>
      <c r="K167">
        <v>13382.261905024099</v>
      </c>
      <c r="L167">
        <v>2878.95760014286</v>
      </c>
      <c r="M167">
        <v>3574.3835930236901</v>
      </c>
      <c r="N167">
        <v>0.39638803542429701</v>
      </c>
      <c r="O167">
        <v>0.15639969818922</v>
      </c>
      <c r="P167">
        <v>2.8043513486168799E-2</v>
      </c>
      <c r="Q167">
        <v>10778.6317880841</v>
      </c>
      <c r="R167">
        <v>185.921428571429</v>
      </c>
      <c r="S167">
        <v>68211.6017032284</v>
      </c>
      <c r="T167">
        <v>15.067296733131</v>
      </c>
      <c r="U167">
        <v>15.4848078689154</v>
      </c>
      <c r="V167">
        <v>21.302380952381</v>
      </c>
      <c r="W167">
        <v>135.147221645244</v>
      </c>
      <c r="X167">
        <v>0.113840610220846</v>
      </c>
      <c r="Y167">
        <v>0.160534992995361</v>
      </c>
      <c r="Z167">
        <v>0.28016619244962798</v>
      </c>
      <c r="AA167">
        <v>173.77387531611899</v>
      </c>
      <c r="AB167">
        <v>7.1832063460637903</v>
      </c>
      <c r="AC167">
        <v>1.16104952960392</v>
      </c>
      <c r="AD167">
        <v>3.4250662476061402</v>
      </c>
      <c r="AE167">
        <v>1.1137838976307299</v>
      </c>
      <c r="AF167">
        <v>41.761904761904802</v>
      </c>
      <c r="AG167">
        <v>5.2810975760433698E-2</v>
      </c>
      <c r="AH167">
        <v>49.727142857142901</v>
      </c>
      <c r="AI167">
        <v>4.13441247135437</v>
      </c>
      <c r="AJ167">
        <v>119164.90095238099</v>
      </c>
      <c r="AK167">
        <v>0.43427351149353099</v>
      </c>
      <c r="AL167">
        <v>38526964.618571401</v>
      </c>
      <c r="AM167">
        <v>2878.95760014286</v>
      </c>
    </row>
    <row r="168" spans="1:39" ht="15" x14ac:dyDescent="0.25">
      <c r="A168" t="s">
        <v>329</v>
      </c>
      <c r="B168">
        <v>-425700.38095238101</v>
      </c>
      <c r="C168">
        <v>0.40882438900757001</v>
      </c>
      <c r="D168">
        <v>-165938.47619047601</v>
      </c>
      <c r="E168">
        <v>3.1683209147509699E-3</v>
      </c>
      <c r="F168">
        <v>0.80625666783429095</v>
      </c>
      <c r="G168">
        <v>181.90476190476201</v>
      </c>
      <c r="H168">
        <v>148.85809585714301</v>
      </c>
      <c r="I168">
        <v>14.012857142857101</v>
      </c>
      <c r="J168">
        <v>1.1706829047619001</v>
      </c>
      <c r="K168">
        <v>14927.1007092736</v>
      </c>
      <c r="L168">
        <v>8028.1856311904803</v>
      </c>
      <c r="M168">
        <v>9913.5116760815399</v>
      </c>
      <c r="N168">
        <v>0.22654696566279001</v>
      </c>
      <c r="O168">
        <v>0.139149209854183</v>
      </c>
      <c r="P168">
        <v>6.4119162491720796E-2</v>
      </c>
      <c r="Q168">
        <v>12088.3032516779</v>
      </c>
      <c r="R168">
        <v>488.57380952380902</v>
      </c>
      <c r="S168">
        <v>82734.583772983606</v>
      </c>
      <c r="T168">
        <v>15.388326567609299</v>
      </c>
      <c r="U168">
        <v>16.4318788168674</v>
      </c>
      <c r="V168">
        <v>52.268571428571398</v>
      </c>
      <c r="W168">
        <v>153.594892911155</v>
      </c>
      <c r="X168">
        <v>0.115883393403484</v>
      </c>
      <c r="Y168">
        <v>0.150138636330614</v>
      </c>
      <c r="Z168">
        <v>0.272625079058681</v>
      </c>
      <c r="AA168">
        <v>154.434805405768</v>
      </c>
      <c r="AB168">
        <v>7.2954589489652903</v>
      </c>
      <c r="AC168">
        <v>1.2879489759301701</v>
      </c>
      <c r="AD168">
        <v>3.9150176189486898</v>
      </c>
      <c r="AE168">
        <v>0.88126133640851501</v>
      </c>
      <c r="AF168">
        <v>30.476190476190499</v>
      </c>
      <c r="AG168">
        <v>7.8707756587438393E-2</v>
      </c>
      <c r="AH168">
        <v>141.11380952381</v>
      </c>
      <c r="AI168">
        <v>4.5011229737074299</v>
      </c>
      <c r="AJ168">
        <v>368611.49</v>
      </c>
      <c r="AK168">
        <v>0.39669624053384001</v>
      </c>
      <c r="AL168">
        <v>119837535.429524</v>
      </c>
      <c r="AM168">
        <v>8028.1856311904803</v>
      </c>
    </row>
    <row r="169" spans="1:39" ht="15" x14ac:dyDescent="0.25">
      <c r="A169" t="s">
        <v>330</v>
      </c>
      <c r="B169">
        <v>-269501.04761904798</v>
      </c>
      <c r="C169">
        <v>0.42954756356236501</v>
      </c>
      <c r="D169">
        <v>420669.09523809497</v>
      </c>
      <c r="E169">
        <v>3.77708317964669E-3</v>
      </c>
      <c r="F169">
        <v>0.78424364387207102</v>
      </c>
      <c r="G169">
        <v>45.476190476190503</v>
      </c>
      <c r="H169">
        <v>22.104945142857101</v>
      </c>
      <c r="I169">
        <v>0.72571428571428598</v>
      </c>
      <c r="J169">
        <v>-8.3798270000000006</v>
      </c>
      <c r="K169">
        <v>16433.714685200001</v>
      </c>
      <c r="L169">
        <v>2999.4754333333299</v>
      </c>
      <c r="M169">
        <v>3545.48140825984</v>
      </c>
      <c r="N169">
        <v>7.5477970456742094E-2</v>
      </c>
      <c r="O169">
        <v>0.12328668345676699</v>
      </c>
      <c r="P169">
        <v>2.5131945936559399E-2</v>
      </c>
      <c r="Q169">
        <v>13902.914104084901</v>
      </c>
      <c r="R169">
        <v>198.16142857142901</v>
      </c>
      <c r="S169">
        <v>83899.175494245894</v>
      </c>
      <c r="T169">
        <v>16.3363683769125</v>
      </c>
      <c r="U169">
        <v>15.136525079360499</v>
      </c>
      <c r="V169">
        <v>22.483333333333299</v>
      </c>
      <c r="W169">
        <v>133.40884062268299</v>
      </c>
      <c r="X169">
        <v>0.11647471224170799</v>
      </c>
      <c r="Y169">
        <v>0.14166771649573301</v>
      </c>
      <c r="Z169">
        <v>0.26386959935751197</v>
      </c>
      <c r="AA169">
        <v>181.16548731574201</v>
      </c>
      <c r="AB169">
        <v>7.8124230486450896</v>
      </c>
      <c r="AC169">
        <v>1.31811733235887</v>
      </c>
      <c r="AD169">
        <v>3.49727577350078</v>
      </c>
      <c r="AE169">
        <v>0.87072092935725398</v>
      </c>
      <c r="AF169">
        <v>15.380952380952399</v>
      </c>
      <c r="AG169">
        <v>0.14158875643192501</v>
      </c>
      <c r="AH169">
        <v>111.09941176470601</v>
      </c>
      <c r="AI169">
        <v>6.1273104415845197</v>
      </c>
      <c r="AJ169">
        <v>141346.936666667</v>
      </c>
      <c r="AK169">
        <v>0.31082824775317403</v>
      </c>
      <c r="AL169">
        <v>49292523.476666696</v>
      </c>
      <c r="AM169">
        <v>2999.4754333333299</v>
      </c>
    </row>
    <row r="170" spans="1:39" ht="15" x14ac:dyDescent="0.25">
      <c r="A170" t="s">
        <v>331</v>
      </c>
      <c r="B170">
        <v>1309419.25</v>
      </c>
      <c r="C170">
        <v>0.36712301130477798</v>
      </c>
      <c r="D170">
        <v>1172706.25</v>
      </c>
      <c r="E170">
        <v>3.1182989006052998E-3</v>
      </c>
      <c r="F170">
        <v>0.73265963652885502</v>
      </c>
      <c r="G170">
        <v>90.6</v>
      </c>
      <c r="H170">
        <v>140.0812502</v>
      </c>
      <c r="I170">
        <v>41.278879150000002</v>
      </c>
      <c r="J170">
        <v>-148.31101864999999</v>
      </c>
      <c r="K170">
        <v>14998.773561960101</v>
      </c>
      <c r="L170">
        <v>2534.9156653999999</v>
      </c>
      <c r="M170">
        <v>3505.0023008831399</v>
      </c>
      <c r="N170">
        <v>0.85192304003503405</v>
      </c>
      <c r="O170">
        <v>0.18277211951226399</v>
      </c>
      <c r="P170">
        <v>1.6309087739799201E-2</v>
      </c>
      <c r="Q170">
        <v>10847.532412295501</v>
      </c>
      <c r="R170">
        <v>168.79750000000001</v>
      </c>
      <c r="S170">
        <v>64407.502326752503</v>
      </c>
      <c r="T170">
        <v>14.279832343488501</v>
      </c>
      <c r="U170">
        <v>15.0174953148003</v>
      </c>
      <c r="V170">
        <v>22.937999999999999</v>
      </c>
      <c r="W170">
        <v>110.511625486093</v>
      </c>
      <c r="X170">
        <v>0.10758019913995</v>
      </c>
      <c r="Y170">
        <v>0.17992121930886101</v>
      </c>
      <c r="Z170">
        <v>0.29161138594045199</v>
      </c>
      <c r="AA170">
        <v>182.02806755986799</v>
      </c>
      <c r="AB170">
        <v>10.539908638615399</v>
      </c>
      <c r="AC170">
        <v>1.37071747180153</v>
      </c>
      <c r="AD170">
        <v>3.8624217035544999</v>
      </c>
      <c r="AE170">
        <v>1.1777870919481901</v>
      </c>
      <c r="AF170">
        <v>45</v>
      </c>
      <c r="AG170">
        <v>3.6615773282060497E-2</v>
      </c>
      <c r="AH170">
        <v>50.913499999999999</v>
      </c>
      <c r="AI170">
        <v>3.7814760729180898</v>
      </c>
      <c r="AJ170">
        <v>-32513.853500000001</v>
      </c>
      <c r="AK170">
        <v>0.62849263787319598</v>
      </c>
      <c r="AL170">
        <v>38020626.064000003</v>
      </c>
      <c r="AM170">
        <v>2534.9156653999999</v>
      </c>
    </row>
    <row r="171" spans="1:39" ht="15" x14ac:dyDescent="0.25">
      <c r="A171" t="s">
        <v>332</v>
      </c>
      <c r="B171">
        <v>2632508.75</v>
      </c>
      <c r="C171">
        <v>0.39297684361099899</v>
      </c>
      <c r="D171">
        <v>2260803.9</v>
      </c>
      <c r="E171">
        <v>4.19129457732801E-3</v>
      </c>
      <c r="F171">
        <v>0.70827400164472698</v>
      </c>
      <c r="G171">
        <v>91.2</v>
      </c>
      <c r="H171">
        <v>947.18982740000001</v>
      </c>
      <c r="I171">
        <v>454.25698134999999</v>
      </c>
      <c r="J171">
        <v>-262.51548389999999</v>
      </c>
      <c r="K171">
        <v>18198.660883033401</v>
      </c>
      <c r="L171">
        <v>4321.4481738499999</v>
      </c>
      <c r="M171">
        <v>6337.35331657999</v>
      </c>
      <c r="N171">
        <v>0.95335304107779995</v>
      </c>
      <c r="O171">
        <v>0.18165354501998701</v>
      </c>
      <c r="P171">
        <v>6.3611268524156994E-2</v>
      </c>
      <c r="Q171">
        <v>12409.686806280401</v>
      </c>
      <c r="R171">
        <v>315.5505</v>
      </c>
      <c r="S171">
        <v>66069.624050667</v>
      </c>
      <c r="T171">
        <v>13.221180128061899</v>
      </c>
      <c r="U171">
        <v>13.694949536920401</v>
      </c>
      <c r="V171">
        <v>49.287999999999997</v>
      </c>
      <c r="W171">
        <v>87.677490948100996</v>
      </c>
      <c r="X171">
        <v>0.113555589803912</v>
      </c>
      <c r="Y171">
        <v>0.15498581994243099</v>
      </c>
      <c r="Z171">
        <v>0.274413424807881</v>
      </c>
      <c r="AA171">
        <v>201.479507556909</v>
      </c>
      <c r="AB171">
        <v>10.743970195820401</v>
      </c>
      <c r="AC171">
        <v>1.4870203004364699</v>
      </c>
      <c r="AD171">
        <v>3.95827499897351</v>
      </c>
      <c r="AE171">
        <v>0.91895540306270795</v>
      </c>
      <c r="AF171">
        <v>15.05</v>
      </c>
      <c r="AG171">
        <v>0.12127654516634399</v>
      </c>
      <c r="AH171">
        <v>118.178</v>
      </c>
      <c r="AI171">
        <v>3.73708243846926</v>
      </c>
      <c r="AJ171">
        <v>176502.77949999899</v>
      </c>
      <c r="AK171">
        <v>0.68730869129983096</v>
      </c>
      <c r="AL171">
        <v>78644569.839499995</v>
      </c>
      <c r="AM171">
        <v>4321.4481738499999</v>
      </c>
    </row>
    <row r="172" spans="1:39" ht="15" x14ac:dyDescent="0.25">
      <c r="A172" t="s">
        <v>333</v>
      </c>
      <c r="B172">
        <v>963761.8</v>
      </c>
      <c r="C172">
        <v>0.379380810846706</v>
      </c>
      <c r="D172">
        <v>793069.15</v>
      </c>
      <c r="E172">
        <v>2.11440406711792E-3</v>
      </c>
      <c r="F172">
        <v>0.74335364542400895</v>
      </c>
      <c r="G172">
        <v>74.45</v>
      </c>
      <c r="H172">
        <v>324.79522029999998</v>
      </c>
      <c r="I172">
        <v>157.06036804999999</v>
      </c>
      <c r="J172">
        <v>-173.73627475000001</v>
      </c>
      <c r="K172">
        <v>16567.773967952198</v>
      </c>
      <c r="L172">
        <v>3216.4851548000001</v>
      </c>
      <c r="M172">
        <v>4681.1771711670899</v>
      </c>
      <c r="N172">
        <v>0.93374382296403002</v>
      </c>
      <c r="O172">
        <v>0.17939845199934701</v>
      </c>
      <c r="P172">
        <v>4.9675475063691098E-2</v>
      </c>
      <c r="Q172">
        <v>11383.888510828099</v>
      </c>
      <c r="R172">
        <v>232.7055</v>
      </c>
      <c r="S172">
        <v>64458.500018263403</v>
      </c>
      <c r="T172">
        <v>13.308452099327299</v>
      </c>
      <c r="U172">
        <v>13.822127774375801</v>
      </c>
      <c r="V172">
        <v>30.941500000000001</v>
      </c>
      <c r="W172">
        <v>103.95375643714701</v>
      </c>
      <c r="X172">
        <v>0.111966776859679</v>
      </c>
      <c r="Y172">
        <v>0.170393739325921</v>
      </c>
      <c r="Z172">
        <v>0.28583569625199801</v>
      </c>
      <c r="AA172">
        <v>195.595617489837</v>
      </c>
      <c r="AB172">
        <v>10.7465337082741</v>
      </c>
      <c r="AC172">
        <v>1.3909130682605699</v>
      </c>
      <c r="AD172">
        <v>3.7932843397807501</v>
      </c>
      <c r="AE172">
        <v>1.0286500983570499</v>
      </c>
      <c r="AF172">
        <v>15.5</v>
      </c>
      <c r="AG172">
        <v>6.5173699964433104E-2</v>
      </c>
      <c r="AH172">
        <v>107.605</v>
      </c>
      <c r="AI172">
        <v>3.5062731126703</v>
      </c>
      <c r="AJ172">
        <v>169455.367</v>
      </c>
      <c r="AK172">
        <v>0.69468816398302502</v>
      </c>
      <c r="AL172">
        <v>53289999.016000003</v>
      </c>
      <c r="AM172">
        <v>3216.4851548000001</v>
      </c>
    </row>
    <row r="173" spans="1:39" ht="15" x14ac:dyDescent="0.25">
      <c r="A173" t="s">
        <v>335</v>
      </c>
      <c r="B173">
        <v>469132.75</v>
      </c>
      <c r="C173">
        <v>0.45590423455447499</v>
      </c>
      <c r="D173">
        <v>468588.95</v>
      </c>
      <c r="E173">
        <v>7.5509052481253398E-3</v>
      </c>
      <c r="F173">
        <v>0.71732699321082605</v>
      </c>
      <c r="G173">
        <v>41.95</v>
      </c>
      <c r="H173">
        <v>27.7903816</v>
      </c>
      <c r="I173">
        <v>1.5723123000000001</v>
      </c>
      <c r="J173">
        <v>37.274630399999999</v>
      </c>
      <c r="K173">
        <v>14316.353692029599</v>
      </c>
      <c r="L173">
        <v>1021.3045124499999</v>
      </c>
      <c r="M173">
        <v>1241.63964013382</v>
      </c>
      <c r="N173">
        <v>0.40192527551384499</v>
      </c>
      <c r="O173">
        <v>0.15155855541916799</v>
      </c>
      <c r="P173">
        <v>6.3713088218814301E-3</v>
      </c>
      <c r="Q173">
        <v>11775.8455472026</v>
      </c>
      <c r="R173">
        <v>70.352999999999994</v>
      </c>
      <c r="S173">
        <v>62506.009878754303</v>
      </c>
      <c r="T173">
        <v>15.8621522891703</v>
      </c>
      <c r="U173">
        <v>14.5168580224013</v>
      </c>
      <c r="V173">
        <v>9.7799999999999994</v>
      </c>
      <c r="W173">
        <v>104.427864258691</v>
      </c>
      <c r="X173">
        <v>0.115550924111193</v>
      </c>
      <c r="Y173">
        <v>0.16626988225664699</v>
      </c>
      <c r="Z173">
        <v>0.28553164555677402</v>
      </c>
      <c r="AA173">
        <v>512.37661600522802</v>
      </c>
      <c r="AB173">
        <v>3.29502292742368</v>
      </c>
      <c r="AC173">
        <v>0.557686862730991</v>
      </c>
      <c r="AD173">
        <v>1.33400289379239</v>
      </c>
      <c r="AE173">
        <v>1.15936321505193</v>
      </c>
      <c r="AF173">
        <v>41.6</v>
      </c>
      <c r="AG173">
        <v>5.1942112725758001E-2</v>
      </c>
      <c r="AH173">
        <v>15.663500000000001</v>
      </c>
      <c r="AI173">
        <v>4.1981743572617098</v>
      </c>
      <c r="AJ173">
        <v>4631.9264999999396</v>
      </c>
      <c r="AK173">
        <v>0.475232622891191</v>
      </c>
      <c r="AL173">
        <v>14621356.627499999</v>
      </c>
      <c r="AM173">
        <v>1021.3045124499999</v>
      </c>
    </row>
    <row r="174" spans="1:39" ht="15" x14ac:dyDescent="0.25">
      <c r="A174" t="s">
        <v>336</v>
      </c>
      <c r="B174">
        <v>2192017.9047619002</v>
      </c>
      <c r="C174">
        <v>0.34271517000349699</v>
      </c>
      <c r="D174">
        <v>2067816.9047619</v>
      </c>
      <c r="E174">
        <v>3.97388162670169E-3</v>
      </c>
      <c r="F174">
        <v>0.77007200049297497</v>
      </c>
      <c r="G174">
        <v>140.76190476190499</v>
      </c>
      <c r="H174">
        <v>128.288226190476</v>
      </c>
      <c r="I174">
        <v>12.605625523809501</v>
      </c>
      <c r="J174">
        <v>-64.435838666666697</v>
      </c>
      <c r="K174">
        <v>13773.8813358761</v>
      </c>
      <c r="L174">
        <v>4145.2480217619004</v>
      </c>
      <c r="M174">
        <v>5164.9298840561596</v>
      </c>
      <c r="N174">
        <v>0.32395453029765098</v>
      </c>
      <c r="O174">
        <v>0.15936998440219599</v>
      </c>
      <c r="P174">
        <v>2.5703287799767199E-2</v>
      </c>
      <c r="Q174">
        <v>11054.584600611201</v>
      </c>
      <c r="R174">
        <v>262.28666666666697</v>
      </c>
      <c r="S174">
        <v>72273.984733170902</v>
      </c>
      <c r="T174">
        <v>14.918246484217599</v>
      </c>
      <c r="U174">
        <v>15.804265136473701</v>
      </c>
      <c r="V174">
        <v>30.271428571428601</v>
      </c>
      <c r="W174">
        <v>136.93598939279499</v>
      </c>
      <c r="X174">
        <v>0.118079378595978</v>
      </c>
      <c r="Y174">
        <v>0.156488284190067</v>
      </c>
      <c r="Z174">
        <v>0.28075452562553899</v>
      </c>
      <c r="AA174">
        <v>1675.69942204165</v>
      </c>
      <c r="AB174">
        <v>0.65867724500470204</v>
      </c>
      <c r="AC174">
        <v>0.111923387336493</v>
      </c>
      <c r="AD174">
        <v>0.32450604635700803</v>
      </c>
      <c r="AE174">
        <v>0.96706636080466302</v>
      </c>
      <c r="AF174">
        <v>28.095238095238098</v>
      </c>
      <c r="AG174">
        <v>8.3073966258322404E-2</v>
      </c>
      <c r="AH174">
        <v>85.299047619047599</v>
      </c>
      <c r="AI174">
        <v>4.4632707977705302</v>
      </c>
      <c r="AJ174">
        <v>148542.564285714</v>
      </c>
      <c r="AK174">
        <v>0.40999793324085498</v>
      </c>
      <c r="AL174">
        <v>57096154.359523803</v>
      </c>
      <c r="AM174">
        <v>4145.2480217619004</v>
      </c>
    </row>
    <row r="175" spans="1:39" ht="15" x14ac:dyDescent="0.25">
      <c r="A175" t="s">
        <v>337</v>
      </c>
      <c r="B175">
        <v>254886.25</v>
      </c>
      <c r="C175">
        <v>0.47294905415182298</v>
      </c>
      <c r="D175">
        <v>207710.3</v>
      </c>
      <c r="E175">
        <v>3.32690197973753E-3</v>
      </c>
      <c r="F175">
        <v>0.73214988915398505</v>
      </c>
      <c r="G175">
        <v>62.157894736842103</v>
      </c>
      <c r="H175">
        <v>38.878546649999997</v>
      </c>
      <c r="I175">
        <v>4.71411815</v>
      </c>
      <c r="J175">
        <v>58.389539399999997</v>
      </c>
      <c r="K175">
        <v>14228.279546437499</v>
      </c>
      <c r="L175">
        <v>1326.8236753000001</v>
      </c>
      <c r="M175">
        <v>1630.6949626365599</v>
      </c>
      <c r="N175">
        <v>0.417259589918624</v>
      </c>
      <c r="O175">
        <v>0.15177742883165499</v>
      </c>
      <c r="P175">
        <v>1.64025257501373E-3</v>
      </c>
      <c r="Q175">
        <v>11576.9157282959</v>
      </c>
      <c r="R175">
        <v>93.936999999999998</v>
      </c>
      <c r="S175">
        <v>59341.704615859599</v>
      </c>
      <c r="T175">
        <v>14.7071973769654</v>
      </c>
      <c r="U175">
        <v>14.124611977176199</v>
      </c>
      <c r="V175">
        <v>12.5585</v>
      </c>
      <c r="W175">
        <v>105.651445260182</v>
      </c>
      <c r="X175">
        <v>0.105685279816693</v>
      </c>
      <c r="Y175">
        <v>0.19611143233678599</v>
      </c>
      <c r="Z175">
        <v>0.30809644616891102</v>
      </c>
      <c r="AA175">
        <v>190.17922629617399</v>
      </c>
      <c r="AB175">
        <v>8.4009442354844399</v>
      </c>
      <c r="AC175">
        <v>1.41954282473687</v>
      </c>
      <c r="AD175">
        <v>3.6183626581879702</v>
      </c>
      <c r="AE175">
        <v>1.4006329724564199</v>
      </c>
      <c r="AF175">
        <v>119.25</v>
      </c>
      <c r="AG175">
        <v>1.9394448769617701E-2</v>
      </c>
      <c r="AH175">
        <v>7.2544444444444398</v>
      </c>
      <c r="AI175">
        <v>4.0798064421426101</v>
      </c>
      <c r="AJ175">
        <v>-28507.327000000001</v>
      </c>
      <c r="AK175">
        <v>0.49908519713882099</v>
      </c>
      <c r="AL175">
        <v>18878418.160999998</v>
      </c>
      <c r="AM175">
        <v>1326.8236753000001</v>
      </c>
    </row>
    <row r="176" spans="1:39" ht="15" x14ac:dyDescent="0.25">
      <c r="A176" t="s">
        <v>338</v>
      </c>
      <c r="B176">
        <v>656157.30000000005</v>
      </c>
      <c r="C176">
        <v>0.49396789883667402</v>
      </c>
      <c r="D176">
        <v>607383.69999999995</v>
      </c>
      <c r="E176">
        <v>1.06859865267694E-4</v>
      </c>
      <c r="F176">
        <v>0.72485804247469499</v>
      </c>
      <c r="G176">
        <v>68.8</v>
      </c>
      <c r="H176">
        <v>25.905956499999998</v>
      </c>
      <c r="I176">
        <v>1.2</v>
      </c>
      <c r="J176">
        <v>55.242691499999999</v>
      </c>
      <c r="K176">
        <v>13074.5249233227</v>
      </c>
      <c r="L176">
        <v>1320.1230664</v>
      </c>
      <c r="M176">
        <v>1542.53641652755</v>
      </c>
      <c r="N176">
        <v>0.21331108467630999</v>
      </c>
      <c r="O176">
        <v>0.11666399438045599</v>
      </c>
      <c r="P176">
        <v>1.1173630645077001E-2</v>
      </c>
      <c r="Q176">
        <v>11189.3513492242</v>
      </c>
      <c r="R176">
        <v>84.404499999999999</v>
      </c>
      <c r="S176">
        <v>64849.559152651796</v>
      </c>
      <c r="T176">
        <v>16.264535658643801</v>
      </c>
      <c r="U176">
        <v>15.640434649811301</v>
      </c>
      <c r="V176">
        <v>10.602499999999999</v>
      </c>
      <c r="W176">
        <v>124.51054622966301</v>
      </c>
      <c r="X176">
        <v>0.11479255290519701</v>
      </c>
      <c r="Y176">
        <v>0.165452643785238</v>
      </c>
      <c r="Z176">
        <v>0.28538166610538301</v>
      </c>
      <c r="AA176">
        <v>120.346469237332</v>
      </c>
      <c r="AB176">
        <v>11.807986037829799</v>
      </c>
      <c r="AC176">
        <v>1.9800110686486001</v>
      </c>
      <c r="AD176">
        <v>4.9259002506103204</v>
      </c>
      <c r="AE176">
        <v>1.15751341131535</v>
      </c>
      <c r="AF176">
        <v>50.1</v>
      </c>
      <c r="AG176">
        <v>3.96461363854793E-2</v>
      </c>
      <c r="AH176">
        <v>13.984</v>
      </c>
      <c r="AI176">
        <v>5.0370397477116704</v>
      </c>
      <c r="AJ176">
        <v>22551.333000000101</v>
      </c>
      <c r="AK176">
        <v>0.46512793143261399</v>
      </c>
      <c r="AL176">
        <v>17259981.933499999</v>
      </c>
      <c r="AM176">
        <v>1320.1230664</v>
      </c>
    </row>
    <row r="177" spans="1:39" ht="15" x14ac:dyDescent="0.25">
      <c r="A177" t="s">
        <v>339</v>
      </c>
      <c r="B177">
        <v>148813.95000000001</v>
      </c>
      <c r="C177">
        <v>0.50780786026663605</v>
      </c>
      <c r="D177">
        <v>134260.5</v>
      </c>
      <c r="E177">
        <v>6.4472982682368396E-3</v>
      </c>
      <c r="F177">
        <v>0.71023306573386003</v>
      </c>
      <c r="G177">
        <v>38.549999999999997</v>
      </c>
      <c r="H177">
        <v>20.087506300000001</v>
      </c>
      <c r="I177">
        <v>0.63300000000000001</v>
      </c>
      <c r="J177">
        <v>20.482076800000002</v>
      </c>
      <c r="K177">
        <v>15019.974552833501</v>
      </c>
      <c r="L177">
        <v>746.86680720000004</v>
      </c>
      <c r="M177">
        <v>898.54670877655496</v>
      </c>
      <c r="N177">
        <v>0.37714760970033401</v>
      </c>
      <c r="O177">
        <v>0.14181292980079799</v>
      </c>
      <c r="P177">
        <v>1.8340042518895901E-3</v>
      </c>
      <c r="Q177">
        <v>12484.5156394531</v>
      </c>
      <c r="R177">
        <v>56.581000000000003</v>
      </c>
      <c r="S177">
        <v>58217.699961117702</v>
      </c>
      <c r="T177">
        <v>15.2462840882982</v>
      </c>
      <c r="U177">
        <v>13.1999577101854</v>
      </c>
      <c r="V177">
        <v>7.51</v>
      </c>
      <c r="W177">
        <v>99.449641438082594</v>
      </c>
      <c r="X177">
        <v>0.10785189381511601</v>
      </c>
      <c r="Y177">
        <v>0.18902359737337299</v>
      </c>
      <c r="Z177">
        <v>0.30101172346212002</v>
      </c>
      <c r="AA177">
        <v>204.22155400347799</v>
      </c>
      <c r="AB177">
        <v>9.0603129230827708</v>
      </c>
      <c r="AC177">
        <v>1.4331961897718599</v>
      </c>
      <c r="AD177">
        <v>3.5915357220361299</v>
      </c>
      <c r="AE177">
        <v>1.4299883892096901</v>
      </c>
      <c r="AF177">
        <v>82.75</v>
      </c>
      <c r="AG177">
        <v>1.38020235742406E-2</v>
      </c>
      <c r="AH177">
        <v>5.6568421052631601</v>
      </c>
      <c r="AI177">
        <v>4.01189776149858</v>
      </c>
      <c r="AJ177">
        <v>-2352.4494999999902</v>
      </c>
      <c r="AK177">
        <v>0.481576644782924</v>
      </c>
      <c r="AL177">
        <v>11217920.4385</v>
      </c>
      <c r="AM177">
        <v>746.86680720000004</v>
      </c>
    </row>
    <row r="178" spans="1:39" ht="15" x14ac:dyDescent="0.25">
      <c r="A178" t="s">
        <v>340</v>
      </c>
      <c r="B178">
        <v>810543.25</v>
      </c>
      <c r="C178">
        <v>0.553367985614859</v>
      </c>
      <c r="D178">
        <v>809479.6</v>
      </c>
      <c r="E178">
        <v>4.2373039003159802E-3</v>
      </c>
      <c r="F178">
        <v>0.67166791932067604</v>
      </c>
      <c r="G178">
        <v>40.049999999999997</v>
      </c>
      <c r="H178">
        <v>35.4604243</v>
      </c>
      <c r="I178">
        <v>2.0742023999999999</v>
      </c>
      <c r="J178">
        <v>28.863226749999999</v>
      </c>
      <c r="K178">
        <v>14143.6939166599</v>
      </c>
      <c r="L178">
        <v>985.74634954999999</v>
      </c>
      <c r="M178">
        <v>1256.5758021122001</v>
      </c>
      <c r="N178">
        <v>0.48135200177673299</v>
      </c>
      <c r="O178">
        <v>0.15426725797099899</v>
      </c>
      <c r="P178">
        <v>3.0416019814516401E-3</v>
      </c>
      <c r="Q178">
        <v>11095.3072819518</v>
      </c>
      <c r="R178">
        <v>70.576999999999998</v>
      </c>
      <c r="S178">
        <v>60173.631246723402</v>
      </c>
      <c r="T178">
        <v>15.001346047579201</v>
      </c>
      <c r="U178">
        <v>13.9669630269068</v>
      </c>
      <c r="V178">
        <v>9.9710000000000001</v>
      </c>
      <c r="W178">
        <v>98.861332820178504</v>
      </c>
      <c r="X178">
        <v>0.110489012531702</v>
      </c>
      <c r="Y178">
        <v>0.180784723357654</v>
      </c>
      <c r="Z178">
        <v>0.29523675502012903</v>
      </c>
      <c r="AA178">
        <v>555.43583828633598</v>
      </c>
      <c r="AB178">
        <v>2.8469824573163098</v>
      </c>
      <c r="AC178">
        <v>0.57119819892958901</v>
      </c>
      <c r="AD178">
        <v>1.2509065788328599</v>
      </c>
      <c r="AE178">
        <v>1.1774655568802599</v>
      </c>
      <c r="AF178">
        <v>35.15</v>
      </c>
      <c r="AG178">
        <v>3.3752836938306302E-2</v>
      </c>
      <c r="AH178">
        <v>15.49</v>
      </c>
      <c r="AI178">
        <v>4.08440559096542</v>
      </c>
      <c r="AJ178">
        <v>-8174.2045000001099</v>
      </c>
      <c r="AK178">
        <v>0.489048222415504</v>
      </c>
      <c r="AL178">
        <v>13942094.647500001</v>
      </c>
      <c r="AM178">
        <v>985.74634954999999</v>
      </c>
    </row>
    <row r="179" spans="1:39" ht="15" x14ac:dyDescent="0.25">
      <c r="A179" t="s">
        <v>341</v>
      </c>
      <c r="B179">
        <v>261361.65</v>
      </c>
      <c r="C179">
        <v>0.49841711119014798</v>
      </c>
      <c r="D179">
        <v>245719.4</v>
      </c>
      <c r="E179">
        <v>1.9763973179645002E-3</v>
      </c>
      <c r="F179">
        <v>0.75751747512830303</v>
      </c>
      <c r="G179">
        <v>76.349999999999994</v>
      </c>
      <c r="H179">
        <v>34.202058000000001</v>
      </c>
      <c r="I179">
        <v>2.5356538</v>
      </c>
      <c r="J179">
        <v>-0.89060549999996397</v>
      </c>
      <c r="K179">
        <v>14461.121491051401</v>
      </c>
      <c r="L179">
        <v>1278.7147577000001</v>
      </c>
      <c r="M179">
        <v>1574.6169165164899</v>
      </c>
      <c r="N179">
        <v>0.44697722346463498</v>
      </c>
      <c r="O179">
        <v>0.16646440839774801</v>
      </c>
      <c r="P179">
        <v>5.33597200541639E-3</v>
      </c>
      <c r="Q179">
        <v>11743.586182478501</v>
      </c>
      <c r="R179">
        <v>92.886499999999998</v>
      </c>
      <c r="S179">
        <v>60561.100972692497</v>
      </c>
      <c r="T179">
        <v>15.0371690181027</v>
      </c>
      <c r="U179">
        <v>13.7664220064272</v>
      </c>
      <c r="V179">
        <v>13.311999999999999</v>
      </c>
      <c r="W179">
        <v>96.057298505108193</v>
      </c>
      <c r="X179">
        <v>0.110986263196919</v>
      </c>
      <c r="Y179">
        <v>0.19251061121305499</v>
      </c>
      <c r="Z179">
        <v>0.30783823533909699</v>
      </c>
      <c r="AA179">
        <v>168.53770452109001</v>
      </c>
      <c r="AB179">
        <v>8.6866945754440597</v>
      </c>
      <c r="AC179">
        <v>1.5542767386357099</v>
      </c>
      <c r="AD179">
        <v>4.0465127801675704</v>
      </c>
      <c r="AE179">
        <v>1.5617378980832</v>
      </c>
      <c r="AF179">
        <v>181.25</v>
      </c>
      <c r="AG179">
        <v>6.8553901933620402E-3</v>
      </c>
      <c r="AH179">
        <v>4.4577777777777801</v>
      </c>
      <c r="AI179">
        <v>4.0655170591815999</v>
      </c>
      <c r="AJ179">
        <v>466.145499999984</v>
      </c>
      <c r="AK179">
        <v>0.52137507288893903</v>
      </c>
      <c r="AL179">
        <v>18491649.463500001</v>
      </c>
      <c r="AM179">
        <v>1278.7147577000001</v>
      </c>
    </row>
    <row r="180" spans="1:39" ht="15" x14ac:dyDescent="0.25">
      <c r="A180" t="s">
        <v>343</v>
      </c>
      <c r="B180">
        <v>-157078.04999999999</v>
      </c>
      <c r="C180">
        <v>0.49563872963701799</v>
      </c>
      <c r="D180">
        <v>-164826.9</v>
      </c>
      <c r="E180">
        <v>6.3369882974379397E-3</v>
      </c>
      <c r="F180">
        <v>0.71465335384337603</v>
      </c>
      <c r="G180">
        <v>37.684210526315802</v>
      </c>
      <c r="H180">
        <v>26.021248050000001</v>
      </c>
      <c r="I180">
        <v>3.9784608499999998</v>
      </c>
      <c r="J180">
        <v>59.896478100000003</v>
      </c>
      <c r="K180">
        <v>14298.886453965801</v>
      </c>
      <c r="L180">
        <v>935.72184985000001</v>
      </c>
      <c r="M180">
        <v>1131.71342553765</v>
      </c>
      <c r="N180">
        <v>0.39666073353903097</v>
      </c>
      <c r="O180">
        <v>0.14172550798216199</v>
      </c>
      <c r="P180">
        <v>3.9057584265942498E-4</v>
      </c>
      <c r="Q180">
        <v>11822.587045075999</v>
      </c>
      <c r="R180">
        <v>67.554000000000002</v>
      </c>
      <c r="S180">
        <v>59991.381628030897</v>
      </c>
      <c r="T180">
        <v>14.5491014595731</v>
      </c>
      <c r="U180">
        <v>13.851464751902199</v>
      </c>
      <c r="V180">
        <v>8.6014999999999997</v>
      </c>
      <c r="W180">
        <v>108.785891978143</v>
      </c>
      <c r="X180">
        <v>0.109149924499575</v>
      </c>
      <c r="Y180">
        <v>0.180935615453238</v>
      </c>
      <c r="Z180">
        <v>0.29962321616989401</v>
      </c>
      <c r="AA180">
        <v>209.9324708849</v>
      </c>
      <c r="AB180">
        <v>7.8718165109265801</v>
      </c>
      <c r="AC180">
        <v>1.4302044203170099</v>
      </c>
      <c r="AD180">
        <v>3.35689452775018</v>
      </c>
      <c r="AE180">
        <v>1.46321013539084</v>
      </c>
      <c r="AF180">
        <v>94.7</v>
      </c>
      <c r="AG180">
        <v>2.0526715471619501E-2</v>
      </c>
      <c r="AH180">
        <v>5.8683333333333296</v>
      </c>
      <c r="AI180">
        <v>4.0441646781302101</v>
      </c>
      <c r="AJ180">
        <v>17660.613000000001</v>
      </c>
      <c r="AK180">
        <v>0.49387717807460402</v>
      </c>
      <c r="AL180">
        <v>13379780.4835</v>
      </c>
      <c r="AM180">
        <v>935.72184985000001</v>
      </c>
    </row>
    <row r="181" spans="1:39" ht="15" x14ac:dyDescent="0.25">
      <c r="A181" t="s">
        <v>345</v>
      </c>
      <c r="B181">
        <v>449911</v>
      </c>
      <c r="C181">
        <v>0.44415390163757701</v>
      </c>
      <c r="D181">
        <v>534820.55000000005</v>
      </c>
      <c r="E181">
        <v>4.6028490107165899E-3</v>
      </c>
      <c r="F181">
        <v>0.72139468991429101</v>
      </c>
      <c r="G181">
        <v>56.2</v>
      </c>
      <c r="H181">
        <v>30.4369163</v>
      </c>
      <c r="I181">
        <v>3.6</v>
      </c>
      <c r="J181">
        <v>22.754069900000001</v>
      </c>
      <c r="K181">
        <v>13996.882085495999</v>
      </c>
      <c r="L181">
        <v>1051.6720377500001</v>
      </c>
      <c r="M181">
        <v>1256.05763681045</v>
      </c>
      <c r="N181">
        <v>0.33596926571893199</v>
      </c>
      <c r="O181">
        <v>0.14920746598503901</v>
      </c>
      <c r="P181">
        <v>5.36865605182342E-3</v>
      </c>
      <c r="Q181">
        <v>11719.3105424519</v>
      </c>
      <c r="R181">
        <v>71.731999999999999</v>
      </c>
      <c r="S181">
        <v>63997.507918362797</v>
      </c>
      <c r="T181">
        <v>15.7015000278816</v>
      </c>
      <c r="U181">
        <v>14.661128056515899</v>
      </c>
      <c r="V181">
        <v>9.5340000000000007</v>
      </c>
      <c r="W181">
        <v>110.30753490140501</v>
      </c>
      <c r="X181">
        <v>0.118833990711551</v>
      </c>
      <c r="Y181">
        <v>0.164879417362534</v>
      </c>
      <c r="Z181">
        <v>0.28802350121544001</v>
      </c>
      <c r="AA181">
        <v>195.07963760159399</v>
      </c>
      <c r="AB181">
        <v>7.6979021816164801</v>
      </c>
      <c r="AC181">
        <v>1.3107628736233901</v>
      </c>
      <c r="AD181">
        <v>3.23660045242781</v>
      </c>
      <c r="AE181">
        <v>1.24131280980762</v>
      </c>
      <c r="AF181">
        <v>58.85</v>
      </c>
      <c r="AG181">
        <v>2.5753518184394999E-2</v>
      </c>
      <c r="AH181">
        <v>11.595499999999999</v>
      </c>
      <c r="AI181">
        <v>4.4868270082698096</v>
      </c>
      <c r="AJ181">
        <v>22531.954500000102</v>
      </c>
      <c r="AK181">
        <v>0.45987826408871502</v>
      </c>
      <c r="AL181">
        <v>14720129.505000001</v>
      </c>
      <c r="AM181">
        <v>1051.6720377500001</v>
      </c>
    </row>
    <row r="182" spans="1:39" ht="15" x14ac:dyDescent="0.25">
      <c r="A182" t="s">
        <v>347</v>
      </c>
      <c r="B182">
        <v>761603.3</v>
      </c>
      <c r="C182">
        <v>0.52211732112576803</v>
      </c>
      <c r="D182">
        <v>707115.95</v>
      </c>
      <c r="E182">
        <v>1.00714487792402E-2</v>
      </c>
      <c r="F182">
        <v>0.72270380610783302</v>
      </c>
      <c r="G182">
        <v>88</v>
      </c>
      <c r="H182">
        <v>42.861337249999998</v>
      </c>
      <c r="I182">
        <v>3.4027674999999999</v>
      </c>
      <c r="J182">
        <v>3.7850594500000101</v>
      </c>
      <c r="K182">
        <v>14167.8900088504</v>
      </c>
      <c r="L182">
        <v>1502.5164459</v>
      </c>
      <c r="M182">
        <v>1851.37912334784</v>
      </c>
      <c r="N182">
        <v>0.436298167110798</v>
      </c>
      <c r="O182">
        <v>0.16021074924461801</v>
      </c>
      <c r="P182">
        <v>1.4794123592228199E-3</v>
      </c>
      <c r="Q182">
        <v>11498.1785597247</v>
      </c>
      <c r="R182">
        <v>107.73950000000001</v>
      </c>
      <c r="S182">
        <v>61317.540832285304</v>
      </c>
      <c r="T182">
        <v>16.150993832345598</v>
      </c>
      <c r="U182">
        <v>13.9458271655242</v>
      </c>
      <c r="V182">
        <v>13.957000000000001</v>
      </c>
      <c r="W182">
        <v>107.653252554274</v>
      </c>
      <c r="X182">
        <v>0.10855988875827</v>
      </c>
      <c r="Y182">
        <v>0.19747832637715501</v>
      </c>
      <c r="Z182">
        <v>0.309747864545591</v>
      </c>
      <c r="AA182">
        <v>175.28773193709799</v>
      </c>
      <c r="AB182">
        <v>7.9351817158726003</v>
      </c>
      <c r="AC182">
        <v>1.5302136212295301</v>
      </c>
      <c r="AD182">
        <v>3.9890420742165</v>
      </c>
      <c r="AE182">
        <v>1.45650131334275</v>
      </c>
      <c r="AF182">
        <v>166.05</v>
      </c>
      <c r="AG182">
        <v>1.9798689294115799E-2</v>
      </c>
      <c r="AH182">
        <v>6.2533333333333303</v>
      </c>
      <c r="AI182">
        <v>4.05987070292068</v>
      </c>
      <c r="AJ182">
        <v>-11878.7860000002</v>
      </c>
      <c r="AK182">
        <v>0.48785692666178099</v>
      </c>
      <c r="AL182">
        <v>21287487.741999999</v>
      </c>
      <c r="AM182">
        <v>1502.5164459</v>
      </c>
    </row>
    <row r="183" spans="1:39" ht="15" x14ac:dyDescent="0.25">
      <c r="A183" t="s">
        <v>349</v>
      </c>
      <c r="B183">
        <v>1190554.33333333</v>
      </c>
      <c r="C183">
        <v>0.40361248126987298</v>
      </c>
      <c r="D183">
        <v>1337574.76190476</v>
      </c>
      <c r="E183">
        <v>2.3438081763611398E-3</v>
      </c>
      <c r="F183">
        <v>0.78141755849744099</v>
      </c>
      <c r="G183">
        <v>60.142857142857103</v>
      </c>
      <c r="H183">
        <v>23.024187238095202</v>
      </c>
      <c r="I183">
        <v>1.3728571428571399</v>
      </c>
      <c r="J183">
        <v>-8.8882731904761894</v>
      </c>
      <c r="K183">
        <v>15301.137229281499</v>
      </c>
      <c r="L183">
        <v>2884.78651466667</v>
      </c>
      <c r="M183">
        <v>3387.3490639848401</v>
      </c>
      <c r="N183">
        <v>7.4884291502130704E-2</v>
      </c>
      <c r="O183">
        <v>0.124915752484975</v>
      </c>
      <c r="P183">
        <v>1.8040192451043598E-2</v>
      </c>
      <c r="Q183">
        <v>13030.9907553988</v>
      </c>
      <c r="R183">
        <v>183.730952380952</v>
      </c>
      <c r="S183">
        <v>82205.957230422297</v>
      </c>
      <c r="T183">
        <v>16.538416680705499</v>
      </c>
      <c r="U183">
        <v>15.7011460359998</v>
      </c>
      <c r="V183">
        <v>20.1252380952381</v>
      </c>
      <c r="W183">
        <v>143.341733450063</v>
      </c>
      <c r="X183">
        <v>0.115593301459081</v>
      </c>
      <c r="Y183">
        <v>0.14314886800212501</v>
      </c>
      <c r="Z183">
        <v>0.26299974120671499</v>
      </c>
      <c r="AA183">
        <v>174.677034095599</v>
      </c>
      <c r="AB183">
        <v>7.7958403273475501</v>
      </c>
      <c r="AC183">
        <v>1.3176268133934701</v>
      </c>
      <c r="AD183">
        <v>3.11486015011304</v>
      </c>
      <c r="AE183">
        <v>0.92574874102844495</v>
      </c>
      <c r="AF183">
        <v>17.428571428571399</v>
      </c>
      <c r="AG183">
        <v>0.14243676509841799</v>
      </c>
      <c r="AH183">
        <v>99.624117647058796</v>
      </c>
      <c r="AI183">
        <v>5.8493835034584301</v>
      </c>
      <c r="AJ183">
        <v>133065.536666667</v>
      </c>
      <c r="AK183">
        <v>0.30493366287112</v>
      </c>
      <c r="AL183">
        <v>44140514.338095203</v>
      </c>
      <c r="AM183">
        <v>2884.78651466667</v>
      </c>
    </row>
    <row r="184" spans="1:39" ht="15" x14ac:dyDescent="0.25">
      <c r="A184" t="s">
        <v>350</v>
      </c>
      <c r="B184">
        <v>472154.95</v>
      </c>
      <c r="C184">
        <v>0.46374987425500502</v>
      </c>
      <c r="D184">
        <v>490518.65</v>
      </c>
      <c r="E184">
        <v>4.3312782764509498E-3</v>
      </c>
      <c r="F184">
        <v>0.72147058664177899</v>
      </c>
      <c r="G184">
        <v>55.684210526315802</v>
      </c>
      <c r="H184">
        <v>34.499402949999997</v>
      </c>
      <c r="I184">
        <v>3.3592024</v>
      </c>
      <c r="J184">
        <v>17.699082700000002</v>
      </c>
      <c r="K184">
        <v>13734.1685259393</v>
      </c>
      <c r="L184">
        <v>1116.21947645</v>
      </c>
      <c r="M184">
        <v>1375.8463821576099</v>
      </c>
      <c r="N184">
        <v>0.42962833879693701</v>
      </c>
      <c r="O184">
        <v>0.15789908603865399</v>
      </c>
      <c r="P184">
        <v>2.6302726855631201E-3</v>
      </c>
      <c r="Q184">
        <v>11142.4840740279</v>
      </c>
      <c r="R184">
        <v>80.313000000000002</v>
      </c>
      <c r="S184">
        <v>61352.270230224203</v>
      </c>
      <c r="T184">
        <v>16.578262547781801</v>
      </c>
      <c r="U184">
        <v>13.8983660982655</v>
      </c>
      <c r="V184">
        <v>10.714</v>
      </c>
      <c r="W184">
        <v>104.18326268900501</v>
      </c>
      <c r="X184">
        <v>0.116725654596871</v>
      </c>
      <c r="Y184">
        <v>0.17597411244751399</v>
      </c>
      <c r="Z184">
        <v>0.29780250215559201</v>
      </c>
      <c r="AA184">
        <v>509.683231661013</v>
      </c>
      <c r="AB184">
        <v>2.9787413519005002</v>
      </c>
      <c r="AC184">
        <v>0.56666738557474905</v>
      </c>
      <c r="AD184">
        <v>1.31840872596217</v>
      </c>
      <c r="AE184">
        <v>1.1106170275317</v>
      </c>
      <c r="AF184">
        <v>46.15</v>
      </c>
      <c r="AG184">
        <v>2.08937408993763E-2</v>
      </c>
      <c r="AH184">
        <v>14.304736842105299</v>
      </c>
      <c r="AI184">
        <v>4.2998634483992104</v>
      </c>
      <c r="AJ184">
        <v>7826.28149999992</v>
      </c>
      <c r="AK184">
        <v>0.45627327049594302</v>
      </c>
      <c r="AL184">
        <v>15330346.4015</v>
      </c>
      <c r="AM184">
        <v>1116.21947645</v>
      </c>
    </row>
    <row r="185" spans="1:39" ht="15" x14ac:dyDescent="0.25">
      <c r="A185" t="s">
        <v>351</v>
      </c>
      <c r="B185">
        <v>821319.76190476201</v>
      </c>
      <c r="C185">
        <v>0.39733641229188599</v>
      </c>
      <c r="D185">
        <v>580061.42857142899</v>
      </c>
      <c r="E185">
        <v>2.3518448353143698E-3</v>
      </c>
      <c r="F185">
        <v>0.74381795263986605</v>
      </c>
      <c r="G185">
        <v>75.761904761904802</v>
      </c>
      <c r="H185">
        <v>51.194259857142903</v>
      </c>
      <c r="I185">
        <v>5.5995112380952401</v>
      </c>
      <c r="J185">
        <v>45.091137095238103</v>
      </c>
      <c r="K185">
        <v>13226.116276918099</v>
      </c>
      <c r="L185">
        <v>1882.1224261904799</v>
      </c>
      <c r="M185">
        <v>2302.75815479629</v>
      </c>
      <c r="N185">
        <v>0.40054442549236602</v>
      </c>
      <c r="O185">
        <v>0.15724766649238001</v>
      </c>
      <c r="P185">
        <v>1.0569197842234901E-2</v>
      </c>
      <c r="Q185">
        <v>10810.153903631601</v>
      </c>
      <c r="R185">
        <v>121.776666666667</v>
      </c>
      <c r="S185">
        <v>65574.476555443005</v>
      </c>
      <c r="T185">
        <v>16.6991878184499</v>
      </c>
      <c r="U185">
        <v>15.455525904172699</v>
      </c>
      <c r="V185">
        <v>28.718095238095199</v>
      </c>
      <c r="W185">
        <v>65.537857249452799</v>
      </c>
      <c r="X185">
        <v>0.111059666663198</v>
      </c>
      <c r="Y185">
        <v>0.17115444529965301</v>
      </c>
      <c r="Z185">
        <v>0.289718921194973</v>
      </c>
      <c r="AA185">
        <v>164.37347310407699</v>
      </c>
      <c r="AB185">
        <v>7.3549575998365997</v>
      </c>
      <c r="AC185">
        <v>1.5265225185787901</v>
      </c>
      <c r="AD185">
        <v>3.1176277349848598</v>
      </c>
      <c r="AE185">
        <v>1.3281804831661399</v>
      </c>
      <c r="AF185">
        <v>80.714285714285694</v>
      </c>
      <c r="AG185">
        <v>2.7049102804208899E-2</v>
      </c>
      <c r="AH185">
        <v>13.6690476190476</v>
      </c>
      <c r="AI185">
        <v>3.9726221860406099</v>
      </c>
      <c r="AJ185">
        <v>41059.812380952397</v>
      </c>
      <c r="AK185">
        <v>0.49645081740110703</v>
      </c>
      <c r="AL185">
        <v>24893170.056190498</v>
      </c>
      <c r="AM185">
        <v>1882.1224261904799</v>
      </c>
    </row>
    <row r="186" spans="1:39" ht="15" x14ac:dyDescent="0.25">
      <c r="A186" t="s">
        <v>352</v>
      </c>
      <c r="B186">
        <v>472062.55</v>
      </c>
      <c r="C186">
        <v>0.56557504464368702</v>
      </c>
      <c r="D186">
        <v>495874.25</v>
      </c>
      <c r="E186">
        <v>2.3988600109842101E-3</v>
      </c>
      <c r="F186">
        <v>0.73810897201667303</v>
      </c>
      <c r="G186">
        <v>70.95</v>
      </c>
      <c r="H186">
        <v>28.293657450000001</v>
      </c>
      <c r="I186">
        <v>1.3520000000000001</v>
      </c>
      <c r="J186">
        <v>30.619433050000001</v>
      </c>
      <c r="K186">
        <v>13123.2387639436</v>
      </c>
      <c r="L186">
        <v>1374.65359055</v>
      </c>
      <c r="M186">
        <v>1614.6611459303899</v>
      </c>
      <c r="N186">
        <v>0.27307069081295698</v>
      </c>
      <c r="O186">
        <v>0.133489415305409</v>
      </c>
      <c r="P186">
        <v>3.8394864250041899E-3</v>
      </c>
      <c r="Q186">
        <v>11172.565421523899</v>
      </c>
      <c r="R186">
        <v>88.402500000000003</v>
      </c>
      <c r="S186">
        <v>65329.409145668898</v>
      </c>
      <c r="T186">
        <v>15.525579027742401</v>
      </c>
      <c r="U186">
        <v>15.5499402228444</v>
      </c>
      <c r="V186">
        <v>10.923999999999999</v>
      </c>
      <c r="W186">
        <v>125.837933957342</v>
      </c>
      <c r="X186">
        <v>0.111661447660953</v>
      </c>
      <c r="Y186">
        <v>0.16807172113770999</v>
      </c>
      <c r="Z186">
        <v>0.28419329192921799</v>
      </c>
      <c r="AA186">
        <v>167.06267060933899</v>
      </c>
      <c r="AB186">
        <v>8.20692551772607</v>
      </c>
      <c r="AC186">
        <v>1.4489065974666999</v>
      </c>
      <c r="AD186">
        <v>3.56637065524423</v>
      </c>
      <c r="AE186">
        <v>1.1914832355151701</v>
      </c>
      <c r="AF186">
        <v>57.1</v>
      </c>
      <c r="AG186">
        <v>3.5977951345976297E-2</v>
      </c>
      <c r="AH186">
        <v>15.522</v>
      </c>
      <c r="AI186">
        <v>4.6865335846358596</v>
      </c>
      <c r="AJ186">
        <v>48116.758000000103</v>
      </c>
      <c r="AK186">
        <v>0.46424584826995402</v>
      </c>
      <c r="AL186">
        <v>18039907.286499999</v>
      </c>
      <c r="AM186">
        <v>1374.65359055</v>
      </c>
    </row>
    <row r="187" spans="1:39" ht="15" x14ac:dyDescent="0.25">
      <c r="A187" t="s">
        <v>353</v>
      </c>
      <c r="B187">
        <v>262177.09999999998</v>
      </c>
      <c r="C187">
        <v>0.46379746265744498</v>
      </c>
      <c r="D187">
        <v>279927.05</v>
      </c>
      <c r="E187">
        <v>4.6255964698618101E-3</v>
      </c>
      <c r="F187">
        <v>0.76543893906749305</v>
      </c>
      <c r="G187">
        <v>48.8</v>
      </c>
      <c r="H187">
        <v>30.894465449999998</v>
      </c>
      <c r="I187">
        <v>0.94746684999999997</v>
      </c>
      <c r="J187">
        <v>52.6790035</v>
      </c>
      <c r="K187">
        <v>13160.245724574601</v>
      </c>
      <c r="L187">
        <v>1346.9389721499999</v>
      </c>
      <c r="M187">
        <v>1596.80576202673</v>
      </c>
      <c r="N187">
        <v>0.293595631076566</v>
      </c>
      <c r="O187">
        <v>0.120502855478982</v>
      </c>
      <c r="P187">
        <v>5.01276757121561E-3</v>
      </c>
      <c r="Q187">
        <v>11100.941812109601</v>
      </c>
      <c r="R187">
        <v>86.709500000000006</v>
      </c>
      <c r="S187">
        <v>64048.188802841702</v>
      </c>
      <c r="T187">
        <v>15.7779712718906</v>
      </c>
      <c r="U187">
        <v>15.5339261805223</v>
      </c>
      <c r="V187">
        <v>11.6525</v>
      </c>
      <c r="W187">
        <v>115.592273945505</v>
      </c>
      <c r="X187">
        <v>0.11350920695083901</v>
      </c>
      <c r="Y187">
        <v>0.16631319124174401</v>
      </c>
      <c r="Z187">
        <v>0.28379862763352398</v>
      </c>
      <c r="AA187">
        <v>157.400264142324</v>
      </c>
      <c r="AB187">
        <v>9.4802315566990103</v>
      </c>
      <c r="AC187">
        <v>1.4447784888864099</v>
      </c>
      <c r="AD187">
        <v>4.4455465522499003</v>
      </c>
      <c r="AE187">
        <v>1.01496253488837</v>
      </c>
      <c r="AF187">
        <v>28.8</v>
      </c>
      <c r="AG187">
        <v>3.4559100560673399E-2</v>
      </c>
      <c r="AH187">
        <v>24.067</v>
      </c>
      <c r="AI187">
        <v>4.8618832035491204</v>
      </c>
      <c r="AJ187">
        <v>21505.612500000199</v>
      </c>
      <c r="AK187">
        <v>0.43641773510885801</v>
      </c>
      <c r="AL187">
        <v>17726047.8495</v>
      </c>
      <c r="AM187">
        <v>1346.9389721499999</v>
      </c>
    </row>
    <row r="188" spans="1:39" ht="15" x14ac:dyDescent="0.25">
      <c r="A188" t="s">
        <v>354</v>
      </c>
      <c r="B188">
        <v>535223.94999999995</v>
      </c>
      <c r="C188">
        <v>0.48582347768054801</v>
      </c>
      <c r="D188">
        <v>579583.80000000005</v>
      </c>
      <c r="E188">
        <v>4.6450095422121999E-3</v>
      </c>
      <c r="F188">
        <v>0.71175494512416704</v>
      </c>
      <c r="G188">
        <v>47.35</v>
      </c>
      <c r="H188">
        <v>26.715743849999999</v>
      </c>
      <c r="I188">
        <v>3.45</v>
      </c>
      <c r="J188">
        <v>13.55428345</v>
      </c>
      <c r="K188">
        <v>14462.174359115599</v>
      </c>
      <c r="L188">
        <v>928.26437844999998</v>
      </c>
      <c r="M188">
        <v>1124.5216908776999</v>
      </c>
      <c r="N188">
        <v>0.364825209726866</v>
      </c>
      <c r="O188">
        <v>0.158809491964083</v>
      </c>
      <c r="P188">
        <v>4.8860872024125701E-3</v>
      </c>
      <c r="Q188">
        <v>11938.161265721699</v>
      </c>
      <c r="R188">
        <v>66.174000000000007</v>
      </c>
      <c r="S188">
        <v>63373.179148910502</v>
      </c>
      <c r="T188">
        <v>16.214827575785101</v>
      </c>
      <c r="U188">
        <v>14.027629861425901</v>
      </c>
      <c r="V188">
        <v>9.6129999999999995</v>
      </c>
      <c r="W188">
        <v>96.563443092686995</v>
      </c>
      <c r="X188">
        <v>0.116579384114204</v>
      </c>
      <c r="Y188">
        <v>0.17495075337905899</v>
      </c>
      <c r="Z188">
        <v>0.29477328648220302</v>
      </c>
      <c r="AA188">
        <v>215.14037879323499</v>
      </c>
      <c r="AB188">
        <v>7.4994569448314703</v>
      </c>
      <c r="AC188">
        <v>1.2476254080036699</v>
      </c>
      <c r="AD188">
        <v>3.04633422989613</v>
      </c>
      <c r="AE188">
        <v>1.12759504030265</v>
      </c>
      <c r="AF188">
        <v>51.9</v>
      </c>
      <c r="AG188">
        <v>3.9098819426955402E-2</v>
      </c>
      <c r="AH188">
        <v>10.474500000000001</v>
      </c>
      <c r="AI188">
        <v>4.4878312245506704</v>
      </c>
      <c r="AJ188">
        <v>4334.8550000000996</v>
      </c>
      <c r="AK188">
        <v>0.45784669501962399</v>
      </c>
      <c r="AL188">
        <v>13424721.2925</v>
      </c>
      <c r="AM188">
        <v>928.26437844999998</v>
      </c>
    </row>
    <row r="189" spans="1:39" ht="15" x14ac:dyDescent="0.25">
      <c r="A189" t="s">
        <v>355</v>
      </c>
      <c r="B189">
        <v>296079.65000000002</v>
      </c>
      <c r="C189">
        <v>0.41128031499515499</v>
      </c>
      <c r="D189">
        <v>281157.5</v>
      </c>
      <c r="E189">
        <v>6.1892382033826802E-3</v>
      </c>
      <c r="F189">
        <v>0.72378612417040999</v>
      </c>
      <c r="G189">
        <v>31.25</v>
      </c>
      <c r="H189">
        <v>46.616214999999997</v>
      </c>
      <c r="I189">
        <v>5.335</v>
      </c>
      <c r="J189">
        <v>-16.825910950000001</v>
      </c>
      <c r="K189">
        <v>15777.0806922302</v>
      </c>
      <c r="L189">
        <v>1128.31842435</v>
      </c>
      <c r="M189">
        <v>1580.3748836918201</v>
      </c>
      <c r="N189">
        <v>0.82493478907446505</v>
      </c>
      <c r="O189">
        <v>0.18585524194626701</v>
      </c>
      <c r="P189">
        <v>1.9448607349154599E-3</v>
      </c>
      <c r="Q189">
        <v>11264.144356631899</v>
      </c>
      <c r="R189">
        <v>81.827500000000001</v>
      </c>
      <c r="S189">
        <v>61967.736042284101</v>
      </c>
      <c r="T189">
        <v>14.8990253887752</v>
      </c>
      <c r="U189">
        <v>13.7889881072989</v>
      </c>
      <c r="V189">
        <v>11.4505</v>
      </c>
      <c r="W189">
        <v>98.5387908257281</v>
      </c>
      <c r="X189">
        <v>0.105976156789249</v>
      </c>
      <c r="Y189">
        <v>0.189446666184965</v>
      </c>
      <c r="Z189">
        <v>0.299433340528033</v>
      </c>
      <c r="AA189">
        <v>209.40502689753899</v>
      </c>
      <c r="AB189">
        <v>8.8847158730558498</v>
      </c>
      <c r="AC189">
        <v>1.5310009626472101</v>
      </c>
      <c r="AD189">
        <v>3.50867602889931</v>
      </c>
      <c r="AE189">
        <v>1.1763423690508299</v>
      </c>
      <c r="AF189">
        <v>38.25</v>
      </c>
      <c r="AG189">
        <v>1.50197420583727E-2</v>
      </c>
      <c r="AH189">
        <v>28.404499999999999</v>
      </c>
      <c r="AI189">
        <v>3.4763616502668402</v>
      </c>
      <c r="AJ189">
        <v>-36388.306000000099</v>
      </c>
      <c r="AK189">
        <v>0.63868446078028795</v>
      </c>
      <c r="AL189">
        <v>17801570.827500001</v>
      </c>
      <c r="AM189">
        <v>1128.31842435</v>
      </c>
    </row>
    <row r="190" spans="1:39" ht="15" x14ac:dyDescent="0.25">
      <c r="A190" t="s">
        <v>356</v>
      </c>
      <c r="B190">
        <v>-73687.894736842107</v>
      </c>
      <c r="C190">
        <v>0.41788553291678698</v>
      </c>
      <c r="D190">
        <v>-153370.65</v>
      </c>
      <c r="E190">
        <v>8.2943344009695098E-3</v>
      </c>
      <c r="F190">
        <v>0.77161639707865803</v>
      </c>
      <c r="G190">
        <v>41.882352941176499</v>
      </c>
      <c r="H190">
        <v>32.605044100000001</v>
      </c>
      <c r="I190">
        <v>6.7545992500000001</v>
      </c>
      <c r="J190">
        <v>-0.87600050000000396</v>
      </c>
      <c r="K190">
        <v>15987.7158829942</v>
      </c>
      <c r="L190">
        <v>1279.51637815</v>
      </c>
      <c r="M190">
        <v>1823.46539613443</v>
      </c>
      <c r="N190">
        <v>0.96081217907308303</v>
      </c>
      <c r="O190">
        <v>0.19171526968234101</v>
      </c>
      <c r="P190">
        <v>3.3399439608415902E-4</v>
      </c>
      <c r="Q190">
        <v>11218.498779777099</v>
      </c>
      <c r="R190">
        <v>97.217500000000001</v>
      </c>
      <c r="S190">
        <v>63613.956643608399</v>
      </c>
      <c r="T190">
        <v>15.259084012652</v>
      </c>
      <c r="U190">
        <v>13.161379156530501</v>
      </c>
      <c r="V190">
        <v>13.073</v>
      </c>
      <c r="W190">
        <v>97.874732513577598</v>
      </c>
      <c r="X190">
        <v>9.9762302800543406E-2</v>
      </c>
      <c r="Y190">
        <v>0.19817661527566499</v>
      </c>
      <c r="Z190">
        <v>0.30136959401624802</v>
      </c>
      <c r="AA190">
        <v>197.70798117157301</v>
      </c>
      <c r="AB190">
        <v>8.3872722739322292</v>
      </c>
      <c r="AC190">
        <v>1.4276973648321201</v>
      </c>
      <c r="AD190">
        <v>4.1341904573100603</v>
      </c>
      <c r="AE190">
        <v>1.2600493631044301</v>
      </c>
      <c r="AF190">
        <v>103.6</v>
      </c>
      <c r="AG190">
        <v>2.02225448061258E-2</v>
      </c>
      <c r="AH190">
        <v>8.5726315789473695</v>
      </c>
      <c r="AI190">
        <v>3.4784824168766799</v>
      </c>
      <c r="AJ190">
        <v>-97784.424999999901</v>
      </c>
      <c r="AK190">
        <v>0.67132417563871105</v>
      </c>
      <c r="AL190">
        <v>20456544.3215</v>
      </c>
      <c r="AM190">
        <v>1279.51637815</v>
      </c>
    </row>
    <row r="191" spans="1:39" ht="15" x14ac:dyDescent="0.25">
      <c r="A191" t="s">
        <v>357</v>
      </c>
      <c r="B191">
        <v>848042.4</v>
      </c>
      <c r="C191">
        <v>0.57147057740163798</v>
      </c>
      <c r="D191">
        <v>830807.05</v>
      </c>
      <c r="E191">
        <v>4.5851902132507897E-3</v>
      </c>
      <c r="F191">
        <v>0.69505829948285802</v>
      </c>
      <c r="G191">
        <v>26.15</v>
      </c>
      <c r="H191">
        <v>50.173794149999999</v>
      </c>
      <c r="I191">
        <v>9.1807449000000005</v>
      </c>
      <c r="J191">
        <v>71.566978849999998</v>
      </c>
      <c r="K191">
        <v>14570.8844178607</v>
      </c>
      <c r="L191">
        <v>1188.29987065</v>
      </c>
      <c r="M191">
        <v>1532.8229434016</v>
      </c>
      <c r="N191">
        <v>0.53217120902663095</v>
      </c>
      <c r="O191">
        <v>0.17640902273710901</v>
      </c>
      <c r="P191">
        <v>1.5262689703129601E-2</v>
      </c>
      <c r="Q191">
        <v>11295.8774159368</v>
      </c>
      <c r="R191">
        <v>83.452500000000001</v>
      </c>
      <c r="S191">
        <v>64268.201611695302</v>
      </c>
      <c r="T191">
        <v>14.8899074323717</v>
      </c>
      <c r="U191">
        <v>14.239236339833999</v>
      </c>
      <c r="V191">
        <v>11.2475</v>
      </c>
      <c r="W191">
        <v>105.65013297621699</v>
      </c>
      <c r="X191">
        <v>0.113704222055296</v>
      </c>
      <c r="Y191">
        <v>0.14315891235025999</v>
      </c>
      <c r="Z191">
        <v>0.27758225986148199</v>
      </c>
      <c r="AA191">
        <v>191.20379932021501</v>
      </c>
      <c r="AB191">
        <v>7.4442651000220303</v>
      </c>
      <c r="AC191">
        <v>1.41869598686135</v>
      </c>
      <c r="AD191">
        <v>3.2226648443966099</v>
      </c>
      <c r="AE191">
        <v>0.90103064736231497</v>
      </c>
      <c r="AF191">
        <v>9.1999999999999993</v>
      </c>
      <c r="AG191">
        <v>6.4326874121117997E-2</v>
      </c>
      <c r="AH191">
        <v>58.838999999999999</v>
      </c>
      <c r="AI191">
        <v>4.0902312886913901</v>
      </c>
      <c r="AJ191">
        <v>14233.904500000101</v>
      </c>
      <c r="AK191">
        <v>0.478682249830097</v>
      </c>
      <c r="AL191">
        <v>17314580.068999998</v>
      </c>
      <c r="AM191">
        <v>1188.29987065</v>
      </c>
    </row>
    <row r="192" spans="1:39" ht="15" x14ac:dyDescent="0.25">
      <c r="A192" t="s">
        <v>358</v>
      </c>
      <c r="B192">
        <v>565852.69999999995</v>
      </c>
      <c r="C192">
        <v>0.47585120307532403</v>
      </c>
      <c r="D192">
        <v>597070.94999999995</v>
      </c>
      <c r="E192">
        <v>3.1390623481475101E-3</v>
      </c>
      <c r="F192">
        <v>0.71416771714065896</v>
      </c>
      <c r="G192">
        <v>48.2631578947368</v>
      </c>
      <c r="H192">
        <v>30.319258250000001</v>
      </c>
      <c r="I192">
        <v>3.9854764</v>
      </c>
      <c r="J192">
        <v>4.5763078999999696</v>
      </c>
      <c r="K192">
        <v>14575.006628265999</v>
      </c>
      <c r="L192">
        <v>1006.307679</v>
      </c>
      <c r="M192">
        <v>1262.6852191447599</v>
      </c>
      <c r="N192">
        <v>0.48178267891365301</v>
      </c>
      <c r="O192">
        <v>0.16976103125811501</v>
      </c>
      <c r="P192">
        <v>2.2284332583335101E-3</v>
      </c>
      <c r="Q192">
        <v>11615.674967221201</v>
      </c>
      <c r="R192">
        <v>77.923000000000002</v>
      </c>
      <c r="S192">
        <v>57878.928358764402</v>
      </c>
      <c r="T192">
        <v>15.8695122107722</v>
      </c>
      <c r="U192">
        <v>12.914129063306101</v>
      </c>
      <c r="V192">
        <v>10.3475</v>
      </c>
      <c r="W192">
        <v>97.251285721188694</v>
      </c>
      <c r="X192">
        <v>0.113989256580625</v>
      </c>
      <c r="Y192">
        <v>0.18375417431981</v>
      </c>
      <c r="Z192">
        <v>0.30224740412944501</v>
      </c>
      <c r="AA192">
        <v>215.70813234348799</v>
      </c>
      <c r="AB192">
        <v>7.5331208545679704</v>
      </c>
      <c r="AC192">
        <v>1.4023027128501899</v>
      </c>
      <c r="AD192">
        <v>3.24736848348737</v>
      </c>
      <c r="AE192">
        <v>1.12819095168941</v>
      </c>
      <c r="AF192">
        <v>56.65</v>
      </c>
      <c r="AG192">
        <v>1.88813423717329E-2</v>
      </c>
      <c r="AH192">
        <v>12.186111111111099</v>
      </c>
      <c r="AI192">
        <v>4.2934388481622499</v>
      </c>
      <c r="AJ192">
        <v>-16095.4029999999</v>
      </c>
      <c r="AK192">
        <v>0.47561994207936498</v>
      </c>
      <c r="AL192">
        <v>14666941.091499999</v>
      </c>
      <c r="AM192">
        <v>1006.307679</v>
      </c>
    </row>
    <row r="193" spans="1:39" ht="15" x14ac:dyDescent="0.25">
      <c r="A193" t="s">
        <v>360</v>
      </c>
      <c r="B193">
        <v>632640.55000000005</v>
      </c>
      <c r="C193">
        <v>0.56087221046330504</v>
      </c>
      <c r="D193">
        <v>637270.85</v>
      </c>
      <c r="E193">
        <v>7.12637060680752E-3</v>
      </c>
      <c r="F193">
        <v>0.70630374710814803</v>
      </c>
      <c r="G193">
        <v>48.55</v>
      </c>
      <c r="H193">
        <v>17.097982300000002</v>
      </c>
      <c r="I193">
        <v>1.65</v>
      </c>
      <c r="J193">
        <v>25.02822115</v>
      </c>
      <c r="K193">
        <v>14572.1812637987</v>
      </c>
      <c r="L193">
        <v>840.21117785000001</v>
      </c>
      <c r="M193">
        <v>1008.68356514274</v>
      </c>
      <c r="N193">
        <v>0.32502247643122101</v>
      </c>
      <c r="O193">
        <v>0.15562176188203899</v>
      </c>
      <c r="P193">
        <v>5.0310479215674702E-3</v>
      </c>
      <c r="Q193">
        <v>12138.3058142395</v>
      </c>
      <c r="R193">
        <v>60.772500000000001</v>
      </c>
      <c r="S193">
        <v>63276.556954214502</v>
      </c>
      <c r="T193">
        <v>15.2058908223292</v>
      </c>
      <c r="U193">
        <v>13.825516110905401</v>
      </c>
      <c r="V193">
        <v>8.9634999999999998</v>
      </c>
      <c r="W193">
        <v>93.736952959223501</v>
      </c>
      <c r="X193">
        <v>0.11430052624828201</v>
      </c>
      <c r="Y193">
        <v>0.17656051341581799</v>
      </c>
      <c r="Z193">
        <v>0.29638396287893098</v>
      </c>
      <c r="AA193">
        <v>189.100138380169</v>
      </c>
      <c r="AB193">
        <v>9.0725743144135595</v>
      </c>
      <c r="AC193">
        <v>1.50983050532763</v>
      </c>
      <c r="AD193">
        <v>3.2382149592737601</v>
      </c>
      <c r="AE193">
        <v>1.2570311473640901</v>
      </c>
      <c r="AF193">
        <v>94.35</v>
      </c>
      <c r="AG193">
        <v>2.3481410140383002E-2</v>
      </c>
      <c r="AH193">
        <v>5.0352631578947404</v>
      </c>
      <c r="AI193">
        <v>4.3800726454499701</v>
      </c>
      <c r="AJ193">
        <v>13425.0374999999</v>
      </c>
      <c r="AK193">
        <v>0.487043892071713</v>
      </c>
      <c r="AL193">
        <v>12243709.5835</v>
      </c>
      <c r="AM193">
        <v>840.21117785000001</v>
      </c>
    </row>
    <row r="194" spans="1:39" ht="15" x14ac:dyDescent="0.25">
      <c r="A194" t="s">
        <v>361</v>
      </c>
      <c r="B194">
        <v>1272939.6000000001</v>
      </c>
      <c r="C194">
        <v>0.374167825314418</v>
      </c>
      <c r="D194">
        <v>1396353.3</v>
      </c>
      <c r="E194">
        <v>2.8321934748949998E-3</v>
      </c>
      <c r="F194">
        <v>0.79090954661024504</v>
      </c>
      <c r="G194">
        <v>87.85</v>
      </c>
      <c r="H194">
        <v>38.568713150000001</v>
      </c>
      <c r="I194">
        <v>1.927</v>
      </c>
      <c r="J194">
        <v>-18.195826050000001</v>
      </c>
      <c r="K194">
        <v>14006.5056458242</v>
      </c>
      <c r="L194">
        <v>3535.4313809</v>
      </c>
      <c r="M194">
        <v>4122.7555817776301</v>
      </c>
      <c r="N194">
        <v>9.3358168223301105E-2</v>
      </c>
      <c r="O194">
        <v>0.116871120136071</v>
      </c>
      <c r="P194">
        <v>1.6806244471608001E-2</v>
      </c>
      <c r="Q194">
        <v>12011.1509437696</v>
      </c>
      <c r="R194">
        <v>215.1105</v>
      </c>
      <c r="S194">
        <v>79039.874485438893</v>
      </c>
      <c r="T194">
        <v>15.5496826049867</v>
      </c>
      <c r="U194">
        <v>16.435419846544001</v>
      </c>
      <c r="V194">
        <v>22.603000000000002</v>
      </c>
      <c r="W194">
        <v>156.414253899925</v>
      </c>
      <c r="X194">
        <v>0.11503579058671</v>
      </c>
      <c r="Y194">
        <v>0.14438921991103901</v>
      </c>
      <c r="Z194">
        <v>0.26466538503105402</v>
      </c>
      <c r="AA194">
        <v>172.24997019882099</v>
      </c>
      <c r="AB194">
        <v>7.1632064986917801</v>
      </c>
      <c r="AC194">
        <v>1.2745923567511801</v>
      </c>
      <c r="AD194">
        <v>2.9864416642671499</v>
      </c>
      <c r="AE194">
        <v>1.0293790585970599</v>
      </c>
      <c r="AF194">
        <v>34.299999999999997</v>
      </c>
      <c r="AG194">
        <v>8.1167309112450001E-2</v>
      </c>
      <c r="AH194">
        <v>84.786000000000001</v>
      </c>
      <c r="AI194">
        <v>5.1512333397405303</v>
      </c>
      <c r="AJ194">
        <v>231797.381052632</v>
      </c>
      <c r="AK194">
        <v>0.34774760002973198</v>
      </c>
      <c r="AL194">
        <v>49519039.597000003</v>
      </c>
      <c r="AM194">
        <v>3535.4313809</v>
      </c>
    </row>
    <row r="195" spans="1:39" ht="15" x14ac:dyDescent="0.25">
      <c r="A195" t="s">
        <v>362</v>
      </c>
      <c r="B195">
        <v>972060.25</v>
      </c>
      <c r="C195">
        <v>0.43615697780164597</v>
      </c>
      <c r="D195">
        <v>960459.25</v>
      </c>
      <c r="E195">
        <v>3.0421579048681498E-3</v>
      </c>
      <c r="F195">
        <v>0.73903101810317495</v>
      </c>
      <c r="G195">
        <v>86.684210526315795</v>
      </c>
      <c r="H195">
        <v>45.852866900000002</v>
      </c>
      <c r="I195">
        <v>4.2646181500000004</v>
      </c>
      <c r="J195">
        <v>-26.6928941</v>
      </c>
      <c r="K195">
        <v>13841.9708428509</v>
      </c>
      <c r="L195">
        <v>1635.62029035</v>
      </c>
      <c r="M195">
        <v>2046.1996083720801</v>
      </c>
      <c r="N195">
        <v>0.47627847346116198</v>
      </c>
      <c r="O195">
        <v>0.16830006170997999</v>
      </c>
      <c r="P195">
        <v>5.0288373460076804E-3</v>
      </c>
      <c r="Q195">
        <v>11064.5160307758</v>
      </c>
      <c r="R195">
        <v>116.35850000000001</v>
      </c>
      <c r="S195">
        <v>60611.253148674099</v>
      </c>
      <c r="T195">
        <v>15.3899371339438</v>
      </c>
      <c r="U195">
        <v>14.0567323431464</v>
      </c>
      <c r="V195">
        <v>13.914</v>
      </c>
      <c r="W195">
        <v>117.552126660198</v>
      </c>
      <c r="X195">
        <v>0.106952633966511</v>
      </c>
      <c r="Y195">
        <v>0.200336711532278</v>
      </c>
      <c r="Z195">
        <v>0.312366411834341</v>
      </c>
      <c r="AA195">
        <v>178.74827166483601</v>
      </c>
      <c r="AB195">
        <v>7.9581424271020804</v>
      </c>
      <c r="AC195">
        <v>1.5769974993526901</v>
      </c>
      <c r="AD195">
        <v>3.7274367988841299</v>
      </c>
      <c r="AE195">
        <v>1.435025206762</v>
      </c>
      <c r="AF195">
        <v>135.94999999999999</v>
      </c>
      <c r="AG195">
        <v>2.0375281285354499E-2</v>
      </c>
      <c r="AH195">
        <v>6.9822222222222203</v>
      </c>
      <c r="AI195">
        <v>3.9541625860070102</v>
      </c>
      <c r="AJ195">
        <v>-13739.5804999999</v>
      </c>
      <c r="AK195">
        <v>0.49543351589121498</v>
      </c>
      <c r="AL195">
        <v>22640208.368999999</v>
      </c>
      <c r="AM195">
        <v>1635.62029035</v>
      </c>
    </row>
    <row r="196" spans="1:39" ht="15" x14ac:dyDescent="0.25">
      <c r="A196" t="s">
        <v>363</v>
      </c>
      <c r="B196">
        <v>433129.95</v>
      </c>
      <c r="C196">
        <v>0.46316388362039801</v>
      </c>
      <c r="D196">
        <v>454048.25</v>
      </c>
      <c r="E196">
        <v>2.2976637156848999E-3</v>
      </c>
      <c r="F196">
        <v>0.73941406691738898</v>
      </c>
      <c r="G196">
        <v>58.05</v>
      </c>
      <c r="H196">
        <v>33.916401999999998</v>
      </c>
      <c r="I196">
        <v>3.4249999999999998</v>
      </c>
      <c r="J196">
        <v>-7.0250513000000296</v>
      </c>
      <c r="K196">
        <v>14255.8761336431</v>
      </c>
      <c r="L196">
        <v>1137.96355625</v>
      </c>
      <c r="M196">
        <v>1374.96734753331</v>
      </c>
      <c r="N196">
        <v>0.34873606999134499</v>
      </c>
      <c r="O196">
        <v>0.15241099923405399</v>
      </c>
      <c r="P196">
        <v>6.2032074412488401E-3</v>
      </c>
      <c r="Q196">
        <v>11798.5838220838</v>
      </c>
      <c r="R196">
        <v>79.808999999999997</v>
      </c>
      <c r="S196">
        <v>64041.333101529897</v>
      </c>
      <c r="T196">
        <v>16.714280344322098</v>
      </c>
      <c r="U196">
        <v>14.2585868291797</v>
      </c>
      <c r="V196">
        <v>25.270499999999998</v>
      </c>
      <c r="W196">
        <v>45.031303545636199</v>
      </c>
      <c r="X196">
        <v>0.11523330458834399</v>
      </c>
      <c r="Y196">
        <v>0.16643107741461399</v>
      </c>
      <c r="Z196">
        <v>0.28670990605483498</v>
      </c>
      <c r="AA196">
        <v>195.829118407235</v>
      </c>
      <c r="AB196">
        <v>7.4526899940945901</v>
      </c>
      <c r="AC196">
        <v>1.4086103858980901</v>
      </c>
      <c r="AD196">
        <v>3.0263892595976398</v>
      </c>
      <c r="AE196">
        <v>1.17865402619145</v>
      </c>
      <c r="AF196">
        <v>68.95</v>
      </c>
      <c r="AG196">
        <v>5.6978910091559698E-2</v>
      </c>
      <c r="AH196">
        <v>9.1434999999999995</v>
      </c>
      <c r="AI196">
        <v>4.4487530849085601</v>
      </c>
      <c r="AJ196">
        <v>25193.736499999999</v>
      </c>
      <c r="AK196">
        <v>0.51675986076982805</v>
      </c>
      <c r="AL196">
        <v>16222667.502499999</v>
      </c>
      <c r="AM196">
        <v>1137.96355625</v>
      </c>
    </row>
    <row r="197" spans="1:39" ht="15" x14ac:dyDescent="0.25">
      <c r="A197" t="s">
        <v>364</v>
      </c>
      <c r="B197">
        <v>367151.15</v>
      </c>
      <c r="C197">
        <v>0.32340586148650002</v>
      </c>
      <c r="D197">
        <v>473647.7</v>
      </c>
      <c r="E197">
        <v>9.0925003525275504E-3</v>
      </c>
      <c r="F197">
        <v>0.77234655191059698</v>
      </c>
      <c r="G197">
        <v>74.7</v>
      </c>
      <c r="H197">
        <v>75.196964100000002</v>
      </c>
      <c r="I197">
        <v>4.2235883000000003</v>
      </c>
      <c r="J197">
        <v>-23.952112899999999</v>
      </c>
      <c r="K197">
        <v>12974.4178126325</v>
      </c>
      <c r="L197">
        <v>2111.6792525999999</v>
      </c>
      <c r="M197">
        <v>2621.6107957762301</v>
      </c>
      <c r="N197">
        <v>0.41403941845026798</v>
      </c>
      <c r="O197">
        <v>0.159803961010892</v>
      </c>
      <c r="P197">
        <v>2.75739487321797E-2</v>
      </c>
      <c r="Q197">
        <v>10450.753770789101</v>
      </c>
      <c r="R197">
        <v>134.91</v>
      </c>
      <c r="S197">
        <v>66175.576024757203</v>
      </c>
      <c r="T197">
        <v>16.3216218219554</v>
      </c>
      <c r="U197">
        <v>15.6525035401379</v>
      </c>
      <c r="V197">
        <v>15.3695</v>
      </c>
      <c r="W197">
        <v>137.39414116269199</v>
      </c>
      <c r="X197">
        <v>0.114145777211952</v>
      </c>
      <c r="Y197">
        <v>0.15004984043230701</v>
      </c>
      <c r="Z197">
        <v>0.27844157380928802</v>
      </c>
      <c r="AA197">
        <v>172.01163460443601</v>
      </c>
      <c r="AB197">
        <v>7.3332528341281398</v>
      </c>
      <c r="AC197">
        <v>1.22527704776048</v>
      </c>
      <c r="AD197">
        <v>3.2801216545615</v>
      </c>
      <c r="AE197">
        <v>1.2606813935576</v>
      </c>
      <c r="AF197">
        <v>40.799999999999997</v>
      </c>
      <c r="AG197">
        <v>3.2749062450373297E-2</v>
      </c>
      <c r="AH197">
        <v>32.487894736842101</v>
      </c>
      <c r="AI197">
        <v>3.8360957945887</v>
      </c>
      <c r="AJ197">
        <v>85831.938000000097</v>
      </c>
      <c r="AK197">
        <v>0.42965792324052599</v>
      </c>
      <c r="AL197">
        <v>27397808.909499999</v>
      </c>
      <c r="AM197">
        <v>2111.6792525999999</v>
      </c>
    </row>
    <row r="198" spans="1:39" ht="15" x14ac:dyDescent="0.25">
      <c r="A198" t="s">
        <v>365</v>
      </c>
      <c r="B198">
        <v>599773.6</v>
      </c>
      <c r="C198">
        <v>0.425511147811928</v>
      </c>
      <c r="D198">
        <v>730406.1</v>
      </c>
      <c r="E198">
        <v>7.8638677202286396E-4</v>
      </c>
      <c r="F198">
        <v>0.79172300119572803</v>
      </c>
      <c r="G198">
        <v>31.8</v>
      </c>
      <c r="H198">
        <v>14.686040200000001</v>
      </c>
      <c r="I198">
        <v>0.2</v>
      </c>
      <c r="J198">
        <v>-3.5374712000000001</v>
      </c>
      <c r="K198">
        <v>17211.041159138102</v>
      </c>
      <c r="L198">
        <v>2738.5381318999998</v>
      </c>
      <c r="M198">
        <v>3237.4317170229301</v>
      </c>
      <c r="N198">
        <v>5.8140820551413099E-2</v>
      </c>
      <c r="O198">
        <v>0.13235907923930099</v>
      </c>
      <c r="P198">
        <v>2.2848122314290599E-2</v>
      </c>
      <c r="Q198">
        <v>14558.7912344735</v>
      </c>
      <c r="R198">
        <v>185.05099999999999</v>
      </c>
      <c r="S198">
        <v>86371.542661212297</v>
      </c>
      <c r="T198">
        <v>16.902367455458201</v>
      </c>
      <c r="U198">
        <v>14.798829143857599</v>
      </c>
      <c r="V198">
        <v>21.114999999999998</v>
      </c>
      <c r="W198">
        <v>129.69633587023401</v>
      </c>
      <c r="X198">
        <v>0.116283694666848</v>
      </c>
      <c r="Y198">
        <v>0.13991188746042599</v>
      </c>
      <c r="Z198">
        <v>0.26137121747985498</v>
      </c>
      <c r="AA198">
        <v>179.35163811622101</v>
      </c>
      <c r="AB198">
        <v>7.8923987801970599</v>
      </c>
      <c r="AC198">
        <v>1.3481802984070601</v>
      </c>
      <c r="AD198">
        <v>3.5454694659371602</v>
      </c>
      <c r="AE198">
        <v>0.80336137279943898</v>
      </c>
      <c r="AF198">
        <v>11.2</v>
      </c>
      <c r="AG198">
        <v>0.11273345623932</v>
      </c>
      <c r="AH198">
        <v>106.531428571429</v>
      </c>
      <c r="AI198">
        <v>5.8024383830002098</v>
      </c>
      <c r="AJ198">
        <v>233990.20714285699</v>
      </c>
      <c r="AK198">
        <v>0.28069111924325102</v>
      </c>
      <c r="AL198">
        <v>47133092.504000001</v>
      </c>
      <c r="AM198">
        <v>2738.5381318999998</v>
      </c>
    </row>
    <row r="199" spans="1:39" ht="15" x14ac:dyDescent="0.25">
      <c r="A199" t="s">
        <v>366</v>
      </c>
      <c r="B199">
        <v>758433.55</v>
      </c>
      <c r="C199">
        <v>0.42020576647830798</v>
      </c>
      <c r="D199">
        <v>754904.8</v>
      </c>
      <c r="E199">
        <v>3.3638214369094799E-3</v>
      </c>
      <c r="F199">
        <v>0.68219288375774501</v>
      </c>
      <c r="G199">
        <v>33.842105263157897</v>
      </c>
      <c r="H199">
        <v>22.977793550000001</v>
      </c>
      <c r="I199">
        <v>0.93547639999999999</v>
      </c>
      <c r="J199">
        <v>-8.6113781500000197</v>
      </c>
      <c r="K199">
        <v>15735.5229908364</v>
      </c>
      <c r="L199">
        <v>861.55219435000004</v>
      </c>
      <c r="M199">
        <v>1107.4400451239001</v>
      </c>
      <c r="N199">
        <v>0.55424702697235995</v>
      </c>
      <c r="O199">
        <v>0.17241999605383501</v>
      </c>
      <c r="P199">
        <v>3.2792673137250002E-3</v>
      </c>
      <c r="Q199">
        <v>12241.723081707099</v>
      </c>
      <c r="R199">
        <v>68.111999999999995</v>
      </c>
      <c r="S199">
        <v>56236.937742248097</v>
      </c>
      <c r="T199">
        <v>14.5671834625323</v>
      </c>
      <c r="U199">
        <v>12.649051479181299</v>
      </c>
      <c r="V199">
        <v>9.3520000000000003</v>
      </c>
      <c r="W199">
        <v>92.124913852651801</v>
      </c>
      <c r="X199">
        <v>0.10875017939861401</v>
      </c>
      <c r="Y199">
        <v>0.203486491650715</v>
      </c>
      <c r="Z199">
        <v>0.31735811953718701</v>
      </c>
      <c r="AA199">
        <v>218.37527805491101</v>
      </c>
      <c r="AB199">
        <v>8.5561109339396904</v>
      </c>
      <c r="AC199">
        <v>1.4990519034323599</v>
      </c>
      <c r="AD199">
        <v>3.4235824886242701</v>
      </c>
      <c r="AE199">
        <v>1.2146977672333801</v>
      </c>
      <c r="AF199">
        <v>56.45</v>
      </c>
      <c r="AG199">
        <v>1.7801623640998299E-2</v>
      </c>
      <c r="AH199">
        <v>10.9647368421053</v>
      </c>
      <c r="AI199">
        <v>4.1428017408309401</v>
      </c>
      <c r="AJ199">
        <v>-58330.205499999996</v>
      </c>
      <c r="AK199">
        <v>0.52195103036656298</v>
      </c>
      <c r="AL199">
        <v>13556974.362</v>
      </c>
      <c r="AM199">
        <v>861.55219435000004</v>
      </c>
    </row>
    <row r="200" spans="1:39" ht="15" x14ac:dyDescent="0.25">
      <c r="A200" t="s">
        <v>367</v>
      </c>
      <c r="B200">
        <v>744117.35</v>
      </c>
      <c r="C200">
        <v>0.49520249950580297</v>
      </c>
      <c r="D200">
        <v>752949.9</v>
      </c>
      <c r="E200">
        <v>2.4646264984961E-3</v>
      </c>
      <c r="F200">
        <v>0.69948195240565503</v>
      </c>
      <c r="G200">
        <v>49.526315789473699</v>
      </c>
      <c r="H200">
        <v>28.8885808</v>
      </c>
      <c r="I200">
        <v>3.1306788000000001</v>
      </c>
      <c r="J200">
        <v>-7.8830072500000199</v>
      </c>
      <c r="K200">
        <v>14746.2435570744</v>
      </c>
      <c r="L200">
        <v>970.90776359999995</v>
      </c>
      <c r="M200">
        <v>1220.11877517945</v>
      </c>
      <c r="N200">
        <v>0.479548395589737</v>
      </c>
      <c r="O200">
        <v>0.16786955142440099</v>
      </c>
      <c r="P200">
        <v>2.5877735704615398E-3</v>
      </c>
      <c r="Q200">
        <v>11734.3021390637</v>
      </c>
      <c r="R200">
        <v>75.638999999999996</v>
      </c>
      <c r="S200">
        <v>57248.924767646298</v>
      </c>
      <c r="T200">
        <v>15.999021668715899</v>
      </c>
      <c r="U200">
        <v>12.836073501765</v>
      </c>
      <c r="V200">
        <v>9.9745000000000008</v>
      </c>
      <c r="W200">
        <v>97.338990786505605</v>
      </c>
      <c r="X200">
        <v>0.112621718991862</v>
      </c>
      <c r="Y200">
        <v>0.189066420517083</v>
      </c>
      <c r="Z200">
        <v>0.30630910131198102</v>
      </c>
      <c r="AA200">
        <v>559.06062383040603</v>
      </c>
      <c r="AB200">
        <v>3.0225677238404201</v>
      </c>
      <c r="AC200">
        <v>0.56798544960604902</v>
      </c>
      <c r="AD200">
        <v>1.26156270501475</v>
      </c>
      <c r="AE200">
        <v>1.1502565292081199</v>
      </c>
      <c r="AF200">
        <v>53.75</v>
      </c>
      <c r="AG200">
        <v>2.06796646826688E-2</v>
      </c>
      <c r="AH200">
        <v>12.068421052631599</v>
      </c>
      <c r="AI200">
        <v>4.2538478414970404</v>
      </c>
      <c r="AJ200">
        <v>-31946.2140000002</v>
      </c>
      <c r="AK200">
        <v>0.491035029377555</v>
      </c>
      <c r="AL200">
        <v>14317242.353499999</v>
      </c>
      <c r="AM200">
        <v>970.90776359999995</v>
      </c>
    </row>
    <row r="201" spans="1:39" ht="15" x14ac:dyDescent="0.25">
      <c r="A201" t="s">
        <v>368</v>
      </c>
      <c r="B201">
        <v>-228726.1</v>
      </c>
      <c r="C201">
        <v>0.49785730284969099</v>
      </c>
      <c r="D201">
        <v>-176095.7</v>
      </c>
      <c r="E201">
        <v>1.5561864747984201E-2</v>
      </c>
      <c r="F201">
        <v>0.72398546053465496</v>
      </c>
      <c r="G201">
        <v>39.700000000000003</v>
      </c>
      <c r="H201">
        <v>24.0815497</v>
      </c>
      <c r="I201">
        <v>0.98299999999999998</v>
      </c>
      <c r="J201">
        <v>50.778711250000001</v>
      </c>
      <c r="K201">
        <v>14855.7616097433</v>
      </c>
      <c r="L201">
        <v>900.17029979999995</v>
      </c>
      <c r="M201">
        <v>1082.5417261698301</v>
      </c>
      <c r="N201">
        <v>0.30863261597469599</v>
      </c>
      <c r="O201">
        <v>0.12932204025823199</v>
      </c>
      <c r="P201">
        <v>5.9718166675732005E-4</v>
      </c>
      <c r="Q201">
        <v>12353.071534077801</v>
      </c>
      <c r="R201">
        <v>65.352000000000004</v>
      </c>
      <c r="S201">
        <v>60949.344955012799</v>
      </c>
      <c r="T201">
        <v>15.6743481454278</v>
      </c>
      <c r="U201">
        <v>13.774181353286799</v>
      </c>
      <c r="V201">
        <v>9.1760000000000002</v>
      </c>
      <c r="W201">
        <v>98.100512183958102</v>
      </c>
      <c r="X201">
        <v>0.11012178591717101</v>
      </c>
      <c r="Y201">
        <v>0.18977196112179701</v>
      </c>
      <c r="Z201">
        <v>0.30559932834071202</v>
      </c>
      <c r="AA201">
        <v>209.044777462452</v>
      </c>
      <c r="AB201">
        <v>7.6276429075136596</v>
      </c>
      <c r="AC201">
        <v>1.3229813222628399</v>
      </c>
      <c r="AD201">
        <v>3.2550880904515398</v>
      </c>
      <c r="AE201">
        <v>1.53556749232199</v>
      </c>
      <c r="AF201">
        <v>113.35</v>
      </c>
      <c r="AG201">
        <v>1.5121922311486499E-2</v>
      </c>
      <c r="AH201">
        <v>4.9710526315789503</v>
      </c>
      <c r="AI201">
        <v>4.4575498152877397</v>
      </c>
      <c r="AJ201">
        <v>-1906.3320000000499</v>
      </c>
      <c r="AK201">
        <v>0.48322708132373599</v>
      </c>
      <c r="AL201">
        <v>13372715.381999999</v>
      </c>
      <c r="AM201">
        <v>900.17029979999995</v>
      </c>
    </row>
    <row r="202" spans="1:39" ht="15" x14ac:dyDescent="0.25">
      <c r="A202" t="s">
        <v>369</v>
      </c>
      <c r="B202">
        <v>902614.23809523799</v>
      </c>
      <c r="C202">
        <v>0.44964445470648201</v>
      </c>
      <c r="D202">
        <v>657675.42857142899</v>
      </c>
      <c r="E202">
        <v>1.7174176251686399E-3</v>
      </c>
      <c r="F202">
        <v>0.79378840916029203</v>
      </c>
      <c r="G202">
        <v>154.09523809523799</v>
      </c>
      <c r="H202">
        <v>80.035010904761904</v>
      </c>
      <c r="I202">
        <v>7.6012060952380898</v>
      </c>
      <c r="J202">
        <v>-43.4137985714286</v>
      </c>
      <c r="K202">
        <v>12930.7918440061</v>
      </c>
      <c r="L202">
        <v>3752.43125314286</v>
      </c>
      <c r="M202">
        <v>4541.0375928690401</v>
      </c>
      <c r="N202">
        <v>0.23495200022135701</v>
      </c>
      <c r="O202">
        <v>0.142066422131539</v>
      </c>
      <c r="P202">
        <v>2.21612698565491E-2</v>
      </c>
      <c r="Q202">
        <v>10685.2027650088</v>
      </c>
      <c r="R202">
        <v>225.09904761904801</v>
      </c>
      <c r="S202">
        <v>71736.459888557001</v>
      </c>
      <c r="T202">
        <v>14.478917217394301</v>
      </c>
      <c r="U202">
        <v>16.6701338492262</v>
      </c>
      <c r="V202">
        <v>26.3461904761905</v>
      </c>
      <c r="W202">
        <v>142.42784954181499</v>
      </c>
      <c r="X202">
        <v>0.11488987694606199</v>
      </c>
      <c r="Y202">
        <v>0.15392806505689499</v>
      </c>
      <c r="Z202">
        <v>0.27484449907957598</v>
      </c>
      <c r="AA202">
        <v>145.94681261480599</v>
      </c>
      <c r="AB202">
        <v>8.0406867709559808</v>
      </c>
      <c r="AC202">
        <v>1.2987406052972299</v>
      </c>
      <c r="AD202">
        <v>3.4309280958141701</v>
      </c>
      <c r="AE202">
        <v>1.0882830879318499</v>
      </c>
      <c r="AF202">
        <v>58.476190476190503</v>
      </c>
      <c r="AG202">
        <v>5.5128396796709903E-2</v>
      </c>
      <c r="AH202">
        <v>47.9119047619048</v>
      </c>
      <c r="AI202">
        <v>4.4062711856095902</v>
      </c>
      <c r="AJ202">
        <v>215701.30190476199</v>
      </c>
      <c r="AK202">
        <v>0.39914206911818201</v>
      </c>
      <c r="AL202">
        <v>48521907.443333298</v>
      </c>
      <c r="AM202">
        <v>3752.43125314286</v>
      </c>
    </row>
    <row r="203" spans="1:39" ht="15" x14ac:dyDescent="0.25">
      <c r="A203" t="s">
        <v>371</v>
      </c>
      <c r="B203">
        <v>467833.2</v>
      </c>
      <c r="C203">
        <v>0.51633273538754099</v>
      </c>
      <c r="D203">
        <v>499458.05</v>
      </c>
      <c r="E203">
        <v>6.6321484824791704E-3</v>
      </c>
      <c r="F203">
        <v>0.71050600060648506</v>
      </c>
      <c r="G203">
        <v>57</v>
      </c>
      <c r="H203">
        <v>20.977105900000002</v>
      </c>
      <c r="I203">
        <v>2</v>
      </c>
      <c r="J203">
        <v>20.32940185</v>
      </c>
      <c r="K203">
        <v>14595.7901993296</v>
      </c>
      <c r="L203">
        <v>898.64733894999995</v>
      </c>
      <c r="M203">
        <v>1079.43336463265</v>
      </c>
      <c r="N203">
        <v>0.33801302350142598</v>
      </c>
      <c r="O203">
        <v>0.154320534807388</v>
      </c>
      <c r="P203">
        <v>4.8845659022690602E-3</v>
      </c>
      <c r="Q203">
        <v>12151.253103950299</v>
      </c>
      <c r="R203">
        <v>64.665000000000006</v>
      </c>
      <c r="S203">
        <v>62121.146818216999</v>
      </c>
      <c r="T203">
        <v>14.4398051496173</v>
      </c>
      <c r="U203">
        <v>13.896966503518099</v>
      </c>
      <c r="V203">
        <v>10.446999999999999</v>
      </c>
      <c r="W203">
        <v>86.019655302957801</v>
      </c>
      <c r="X203">
        <v>0.111039196975074</v>
      </c>
      <c r="Y203">
        <v>0.18180296769262599</v>
      </c>
      <c r="Z203">
        <v>0.29739493552035801</v>
      </c>
      <c r="AA203">
        <v>188.06893725126099</v>
      </c>
      <c r="AB203">
        <v>9.0773698320756502</v>
      </c>
      <c r="AC203">
        <v>1.54794867865449</v>
      </c>
      <c r="AD203">
        <v>3.3217867593567498</v>
      </c>
      <c r="AE203">
        <v>1.3360186609770199</v>
      </c>
      <c r="AF203">
        <v>92.45</v>
      </c>
      <c r="AG203">
        <v>2.36189154641471E-2</v>
      </c>
      <c r="AH203">
        <v>5.5890000000000004</v>
      </c>
      <c r="AI203">
        <v>4.4926046393520602</v>
      </c>
      <c r="AJ203">
        <v>6711.3964999999698</v>
      </c>
      <c r="AK203">
        <v>0.46650854956795501</v>
      </c>
      <c r="AL203">
        <v>13116468.022500001</v>
      </c>
      <c r="AM203">
        <v>898.64733894999995</v>
      </c>
    </row>
    <row r="204" spans="1:39" ht="15" x14ac:dyDescent="0.25">
      <c r="A204" t="s">
        <v>372</v>
      </c>
      <c r="B204">
        <v>1217542.2857142901</v>
      </c>
      <c r="C204">
        <v>0.34157725165059</v>
      </c>
      <c r="D204">
        <v>1484436.9047619</v>
      </c>
      <c r="E204">
        <v>3.8355906462365199E-3</v>
      </c>
      <c r="F204">
        <v>0.79973048261778701</v>
      </c>
      <c r="G204">
        <v>167.52380952381</v>
      </c>
      <c r="H204">
        <v>118.93140142857099</v>
      </c>
      <c r="I204">
        <v>9.4920294761904795</v>
      </c>
      <c r="J204">
        <v>-27.103961428571498</v>
      </c>
      <c r="K204">
        <v>13688.928948611399</v>
      </c>
      <c r="L204">
        <v>5326.8489566190501</v>
      </c>
      <c r="M204">
        <v>6561.0780056540698</v>
      </c>
      <c r="N204">
        <v>0.28401290196079199</v>
      </c>
      <c r="O204">
        <v>0.15408410214861001</v>
      </c>
      <c r="P204">
        <v>2.03053401783535E-2</v>
      </c>
      <c r="Q204">
        <v>11113.853062607101</v>
      </c>
      <c r="R204">
        <v>329.01809523809499</v>
      </c>
      <c r="S204">
        <v>75931.836753804295</v>
      </c>
      <c r="T204">
        <v>15.7901287814536</v>
      </c>
      <c r="U204">
        <v>16.190139793874401</v>
      </c>
      <c r="V204">
        <v>35.385238095238101</v>
      </c>
      <c r="W204">
        <v>150.53873432424101</v>
      </c>
      <c r="X204">
        <v>0.11837689881914</v>
      </c>
      <c r="Y204">
        <v>0.15648707642743701</v>
      </c>
      <c r="Z204">
        <v>0.28064913786233198</v>
      </c>
      <c r="AA204">
        <v>1339.87946381337</v>
      </c>
      <c r="AB204">
        <v>0.82493632030723296</v>
      </c>
      <c r="AC204">
        <v>0.13393481298203</v>
      </c>
      <c r="AD204">
        <v>0.43738977362540599</v>
      </c>
      <c r="AE204">
        <v>0.88318366804348103</v>
      </c>
      <c r="AF204">
        <v>30.285714285714299</v>
      </c>
      <c r="AG204">
        <v>9.9045685145416701E-2</v>
      </c>
      <c r="AH204">
        <v>92.339047619047605</v>
      </c>
      <c r="AI204">
        <v>4.4136651438833496</v>
      </c>
      <c r="AJ204">
        <v>363695.15857142903</v>
      </c>
      <c r="AK204">
        <v>0.41569549051988502</v>
      </c>
      <c r="AL204">
        <v>72918856.887142897</v>
      </c>
      <c r="AM204">
        <v>5326.8489566190501</v>
      </c>
    </row>
    <row r="205" spans="1:39" ht="15" x14ac:dyDescent="0.25">
      <c r="A205" t="s">
        <v>373</v>
      </c>
      <c r="B205">
        <v>-654331.38095238095</v>
      </c>
      <c r="C205">
        <v>0.36988470698600501</v>
      </c>
      <c r="D205">
        <v>-538570.85714285704</v>
      </c>
      <c r="E205">
        <v>3.37079431053154E-3</v>
      </c>
      <c r="F205">
        <v>0.813320686083147</v>
      </c>
      <c r="G205">
        <v>121.238095238095</v>
      </c>
      <c r="H205">
        <v>95.929719333333296</v>
      </c>
      <c r="I205">
        <v>11.5457142857143</v>
      </c>
      <c r="J205">
        <v>-9.0268715238095094</v>
      </c>
      <c r="K205">
        <v>13895.407830472501</v>
      </c>
      <c r="L205">
        <v>5202.9900142381002</v>
      </c>
      <c r="M205">
        <v>6336.8064399343803</v>
      </c>
      <c r="N205">
        <v>0.21557997534697401</v>
      </c>
      <c r="O205">
        <v>0.14636169764874099</v>
      </c>
      <c r="P205">
        <v>2.25838582123651E-2</v>
      </c>
      <c r="Q205">
        <v>11409.164674826799</v>
      </c>
      <c r="R205">
        <v>322.73571428571398</v>
      </c>
      <c r="S205">
        <v>76839.806666224002</v>
      </c>
      <c r="T205">
        <v>15.505241646932101</v>
      </c>
      <c r="U205">
        <v>16.1215191995515</v>
      </c>
      <c r="V205">
        <v>33.123809523809499</v>
      </c>
      <c r="W205">
        <v>157.07704183294999</v>
      </c>
      <c r="X205">
        <v>0.11606057779045099</v>
      </c>
      <c r="Y205">
        <v>0.156265067648827</v>
      </c>
      <c r="Z205">
        <v>0.27919589824292301</v>
      </c>
      <c r="AA205">
        <v>1355.35174046672</v>
      </c>
      <c r="AB205">
        <v>0.91180696259025495</v>
      </c>
      <c r="AC205">
        <v>0.130297792862618</v>
      </c>
      <c r="AD205">
        <v>0.442981048090826</v>
      </c>
      <c r="AE205">
        <v>0.93899162108078205</v>
      </c>
      <c r="AF205">
        <v>29.571428571428601</v>
      </c>
      <c r="AG205">
        <v>9.5893703523034696E-2</v>
      </c>
      <c r="AH205">
        <v>102.19285714285699</v>
      </c>
      <c r="AI205">
        <v>4.7131471404651499</v>
      </c>
      <c r="AJ205">
        <v>323484.59714285698</v>
      </c>
      <c r="AK205">
        <v>0.364267447946934</v>
      </c>
      <c r="AL205">
        <v>72297668.185714304</v>
      </c>
      <c r="AM205">
        <v>5202.9900142381002</v>
      </c>
    </row>
    <row r="206" spans="1:39" ht="15" x14ac:dyDescent="0.25">
      <c r="A206" t="s">
        <v>375</v>
      </c>
      <c r="B206">
        <v>529485.04761904804</v>
      </c>
      <c r="C206">
        <v>0.39903612058250598</v>
      </c>
      <c r="D206">
        <v>472319.71428571403</v>
      </c>
      <c r="E206">
        <v>4.1373994680501099E-3</v>
      </c>
      <c r="F206">
        <v>0.72108093113228899</v>
      </c>
      <c r="G206">
        <v>65.45</v>
      </c>
      <c r="H206">
        <v>45.112451</v>
      </c>
      <c r="I206">
        <v>7.5559915714285699</v>
      </c>
      <c r="J206">
        <v>58.333981714285699</v>
      </c>
      <c r="K206">
        <v>13276.304609775099</v>
      </c>
      <c r="L206">
        <v>1394.8665250952399</v>
      </c>
      <c r="M206">
        <v>1689.5881785339</v>
      </c>
      <c r="N206">
        <v>0.39277246610744598</v>
      </c>
      <c r="O206">
        <v>0.144711244434577</v>
      </c>
      <c r="P206">
        <v>5.0794470576192999E-3</v>
      </c>
      <c r="Q206">
        <v>10960.465462780399</v>
      </c>
      <c r="R206">
        <v>93.981428571428594</v>
      </c>
      <c r="S206">
        <v>62291.728477257398</v>
      </c>
      <c r="T206">
        <v>17.129017384387001</v>
      </c>
      <c r="U206">
        <v>14.841937883877801</v>
      </c>
      <c r="V206">
        <v>12.2533333333333</v>
      </c>
      <c r="W206">
        <v>113.83567941473601</v>
      </c>
      <c r="X206">
        <v>0.111436427610193</v>
      </c>
      <c r="Y206">
        <v>0.183280736130743</v>
      </c>
      <c r="Z206">
        <v>0.30212474253385901</v>
      </c>
      <c r="AA206">
        <v>198.477259819095</v>
      </c>
      <c r="AB206">
        <v>6.7288049970458399</v>
      </c>
      <c r="AC206">
        <v>1.40668436582738</v>
      </c>
      <c r="AD206">
        <v>2.7458822068393798</v>
      </c>
      <c r="AE206">
        <v>1.1804968567112899</v>
      </c>
      <c r="AF206">
        <v>61.523809523809497</v>
      </c>
      <c r="AG206">
        <v>2.3932210967333001E-2</v>
      </c>
      <c r="AH206">
        <v>14.180999999999999</v>
      </c>
      <c r="AI206">
        <v>4.1060653060045196</v>
      </c>
      <c r="AJ206">
        <v>-2789.2776190475602</v>
      </c>
      <c r="AK206">
        <v>0.484246898328619</v>
      </c>
      <c r="AL206">
        <v>18518672.877142899</v>
      </c>
      <c r="AM206">
        <v>1394.8665250952399</v>
      </c>
    </row>
    <row r="207" spans="1:39" ht="15" x14ac:dyDescent="0.25">
      <c r="A207" t="s">
        <v>376</v>
      </c>
      <c r="B207">
        <v>790543.7</v>
      </c>
      <c r="C207">
        <v>0.52085510039788396</v>
      </c>
      <c r="D207">
        <v>781455.35</v>
      </c>
      <c r="E207">
        <v>5.5990972292857596E-3</v>
      </c>
      <c r="F207">
        <v>0.67775418550432298</v>
      </c>
      <c r="G207">
        <v>39.421052631578902</v>
      </c>
      <c r="H207">
        <v>29.853164450000001</v>
      </c>
      <c r="I207">
        <v>3.8365</v>
      </c>
      <c r="J207">
        <v>-1.82340005000002</v>
      </c>
      <c r="K207">
        <v>14810.2881736129</v>
      </c>
      <c r="L207">
        <v>932.41863920000003</v>
      </c>
      <c r="M207">
        <v>1196.09359678857</v>
      </c>
      <c r="N207">
        <v>0.51012980302292499</v>
      </c>
      <c r="O207">
        <v>0.177742276840577</v>
      </c>
      <c r="P207">
        <v>5.5385768075495202E-3</v>
      </c>
      <c r="Q207">
        <v>11545.4081370198</v>
      </c>
      <c r="R207">
        <v>71.891999999999996</v>
      </c>
      <c r="S207">
        <v>58585.753310521301</v>
      </c>
      <c r="T207">
        <v>14.603850219774101</v>
      </c>
      <c r="U207">
        <v>12.969713447949699</v>
      </c>
      <c r="V207">
        <v>10.07</v>
      </c>
      <c r="W207">
        <v>92.5937079642502</v>
      </c>
      <c r="X207">
        <v>0.11343355283838601</v>
      </c>
      <c r="Y207">
        <v>0.18115779655333</v>
      </c>
      <c r="Z207">
        <v>0.300000917894305</v>
      </c>
      <c r="AA207">
        <v>225.289951496714</v>
      </c>
      <c r="AB207">
        <v>7.6906984852989204</v>
      </c>
      <c r="AC207">
        <v>1.4889019232421701</v>
      </c>
      <c r="AD207">
        <v>3.0422419180199598</v>
      </c>
      <c r="AE207">
        <v>1.2069032840062599</v>
      </c>
      <c r="AF207">
        <v>51.9</v>
      </c>
      <c r="AG207">
        <v>3.4996345907002298E-2</v>
      </c>
      <c r="AH207">
        <v>11.6242105263158</v>
      </c>
      <c r="AI207">
        <v>4.0132416479394397</v>
      </c>
      <c r="AJ207">
        <v>-7172.9075000000903</v>
      </c>
      <c r="AK207">
        <v>0.52055569561519899</v>
      </c>
      <c r="AL207">
        <v>13809388.744999999</v>
      </c>
      <c r="AM207">
        <v>932.41863920000003</v>
      </c>
    </row>
    <row r="208" spans="1:39" ht="15" x14ac:dyDescent="0.25">
      <c r="A208" t="s">
        <v>377</v>
      </c>
      <c r="B208">
        <v>444780</v>
      </c>
      <c r="C208">
        <v>0.48636940872906897</v>
      </c>
      <c r="D208">
        <v>451197.5</v>
      </c>
      <c r="E208">
        <v>5.1921248051512098E-3</v>
      </c>
      <c r="F208">
        <v>0.72590404155738897</v>
      </c>
      <c r="G208">
        <v>58.578947368421098</v>
      </c>
      <c r="H208">
        <v>31.408878250000001</v>
      </c>
      <c r="I208">
        <v>2.42846085</v>
      </c>
      <c r="J208">
        <v>30.094868049999899</v>
      </c>
      <c r="K208">
        <v>14182.2658685279</v>
      </c>
      <c r="L208">
        <v>1102.2734065499999</v>
      </c>
      <c r="M208">
        <v>1346.47855101956</v>
      </c>
      <c r="N208">
        <v>0.40134896675467602</v>
      </c>
      <c r="O208">
        <v>0.15651124686928999</v>
      </c>
      <c r="P208">
        <v>2.9189422795478201E-3</v>
      </c>
      <c r="Q208">
        <v>11610.088032715301</v>
      </c>
      <c r="R208">
        <v>79.795000000000002</v>
      </c>
      <c r="S208">
        <v>61408.830609687298</v>
      </c>
      <c r="T208">
        <v>15.559245566764799</v>
      </c>
      <c r="U208">
        <v>13.813815484052901</v>
      </c>
      <c r="V208">
        <v>10.079000000000001</v>
      </c>
      <c r="W208">
        <v>109.363370031749</v>
      </c>
      <c r="X208">
        <v>0.112730717755891</v>
      </c>
      <c r="Y208">
        <v>0.18839107633504101</v>
      </c>
      <c r="Z208">
        <v>0.30681908829688798</v>
      </c>
      <c r="AA208">
        <v>196.73190762963699</v>
      </c>
      <c r="AB208">
        <v>7.3612175427197402</v>
      </c>
      <c r="AC208">
        <v>1.36723713393007</v>
      </c>
      <c r="AD208">
        <v>3.20159715585282</v>
      </c>
      <c r="AE208">
        <v>1.19200603909036</v>
      </c>
      <c r="AF208">
        <v>71.25</v>
      </c>
      <c r="AG208">
        <v>2.6443931661396299E-2</v>
      </c>
      <c r="AH208">
        <v>10.498888888888899</v>
      </c>
      <c r="AI208">
        <v>4.2315906264118102</v>
      </c>
      <c r="AJ208">
        <v>8714.5015000000094</v>
      </c>
      <c r="AK208">
        <v>0.47474206711873401</v>
      </c>
      <c r="AL208">
        <v>15632734.511499999</v>
      </c>
      <c r="AM208">
        <v>1102.2734065499999</v>
      </c>
    </row>
    <row r="209" spans="1:39" ht="15" x14ac:dyDescent="0.25">
      <c r="A209" t="s">
        <v>379</v>
      </c>
      <c r="B209">
        <v>881424.15</v>
      </c>
      <c r="C209">
        <v>0.45964749651319198</v>
      </c>
      <c r="D209">
        <v>854337.85</v>
      </c>
      <c r="E209">
        <v>2.9179121415125499E-3</v>
      </c>
      <c r="F209">
        <v>0.68637906525048298</v>
      </c>
      <c r="G209">
        <v>39.157894736842103</v>
      </c>
      <c r="H209">
        <v>34.403076949999999</v>
      </c>
      <c r="I209">
        <v>4.7034763999999996</v>
      </c>
      <c r="J209">
        <v>-30.338391349999998</v>
      </c>
      <c r="K209">
        <v>14758.514792706599</v>
      </c>
      <c r="L209">
        <v>1053.50669965</v>
      </c>
      <c r="M209">
        <v>1354.12817433345</v>
      </c>
      <c r="N209">
        <v>0.54593974152331304</v>
      </c>
      <c r="O209">
        <v>0.17769824540479401</v>
      </c>
      <c r="P209">
        <v>4.0329085248451803E-3</v>
      </c>
      <c r="Q209">
        <v>11482.0697964233</v>
      </c>
      <c r="R209">
        <v>81.241</v>
      </c>
      <c r="S209">
        <v>57423.441421203599</v>
      </c>
      <c r="T209">
        <v>14.399748895262199</v>
      </c>
      <c r="U209">
        <v>12.967672722516999</v>
      </c>
      <c r="V209">
        <v>10.762499999999999</v>
      </c>
      <c r="W209">
        <v>97.886801361207901</v>
      </c>
      <c r="X209">
        <v>0.109459124676745</v>
      </c>
      <c r="Y209">
        <v>0.19396673434933001</v>
      </c>
      <c r="Z209">
        <v>0.30870379635832701</v>
      </c>
      <c r="AA209">
        <v>208.91945924323201</v>
      </c>
      <c r="AB209">
        <v>7.6555315892167197</v>
      </c>
      <c r="AC209">
        <v>1.5729073019956299</v>
      </c>
      <c r="AD209">
        <v>3.4363598859689999</v>
      </c>
      <c r="AE209">
        <v>1.2415728675167099</v>
      </c>
      <c r="AF209">
        <v>68.599999999999994</v>
      </c>
      <c r="AG209">
        <v>1.8113249243034198E-2</v>
      </c>
      <c r="AH209">
        <v>10.751578947368399</v>
      </c>
      <c r="AI209">
        <v>3.9199056579602098</v>
      </c>
      <c r="AJ209">
        <v>-6852.4065000000401</v>
      </c>
      <c r="AK209">
        <v>0.49903178926910902</v>
      </c>
      <c r="AL209">
        <v>15548194.210999999</v>
      </c>
      <c r="AM209">
        <v>1053.50669965</v>
      </c>
    </row>
    <row r="210" spans="1:39" ht="15" x14ac:dyDescent="0.25">
      <c r="A210" t="s">
        <v>380</v>
      </c>
      <c r="B210">
        <v>579786.75</v>
      </c>
      <c r="C210">
        <v>0.51051139595944905</v>
      </c>
      <c r="D210">
        <v>508962.8</v>
      </c>
      <c r="E210">
        <v>1.3282712442629599E-3</v>
      </c>
      <c r="F210">
        <v>0.72740583891958899</v>
      </c>
      <c r="G210">
        <v>96.8</v>
      </c>
      <c r="H210">
        <v>35.162452299999998</v>
      </c>
      <c r="I210">
        <v>3.5720000000000001</v>
      </c>
      <c r="J210">
        <v>38.516455200000003</v>
      </c>
      <c r="K210">
        <v>13563.6470768363</v>
      </c>
      <c r="L210">
        <v>1659.9936266</v>
      </c>
      <c r="M210">
        <v>1966.17441508257</v>
      </c>
      <c r="N210">
        <v>0.28627826500957498</v>
      </c>
      <c r="O210">
        <v>0.137167224049148</v>
      </c>
      <c r="P210">
        <v>1.37956863707395E-2</v>
      </c>
      <c r="Q210">
        <v>11451.460017118799</v>
      </c>
      <c r="R210">
        <v>108.1615</v>
      </c>
      <c r="S210">
        <v>66389.139453502401</v>
      </c>
      <c r="T210">
        <v>16.069026409582001</v>
      </c>
      <c r="U210">
        <v>15.347361367954401</v>
      </c>
      <c r="V210">
        <v>13.041</v>
      </c>
      <c r="W210">
        <v>127.290363208343</v>
      </c>
      <c r="X210">
        <v>0.10803850204648401</v>
      </c>
      <c r="Y210">
        <v>0.17226292777336899</v>
      </c>
      <c r="Z210">
        <v>0.28590173655924001</v>
      </c>
      <c r="AA210">
        <v>154.50321368119401</v>
      </c>
      <c r="AB210">
        <v>8.4325841784958193</v>
      </c>
      <c r="AC210">
        <v>1.4909928536713299</v>
      </c>
      <c r="AD210">
        <v>3.5460278230552098</v>
      </c>
      <c r="AE210">
        <v>1.2424122081025299</v>
      </c>
      <c r="AF210">
        <v>75.2</v>
      </c>
      <c r="AG210">
        <v>5.0719614502788897E-2</v>
      </c>
      <c r="AH210">
        <v>14.4345</v>
      </c>
      <c r="AI210">
        <v>4.2589043369649797</v>
      </c>
      <c r="AJ210">
        <v>101336.94100000001</v>
      </c>
      <c r="AK210">
        <v>0.41784296972713902</v>
      </c>
      <c r="AL210">
        <v>22515567.701000001</v>
      </c>
      <c r="AM210">
        <v>1659.9936266</v>
      </c>
    </row>
    <row r="211" spans="1:39" ht="15" x14ac:dyDescent="0.25">
      <c r="A211" t="s">
        <v>381</v>
      </c>
      <c r="B211">
        <v>636020.4</v>
      </c>
      <c r="C211">
        <v>0.53118341661540303</v>
      </c>
      <c r="D211">
        <v>601263.69999999995</v>
      </c>
      <c r="E211">
        <v>6.2997590550806001E-3</v>
      </c>
      <c r="F211">
        <v>0.71856543558276198</v>
      </c>
      <c r="G211">
        <v>38.799999999999997</v>
      </c>
      <c r="H211">
        <v>32.612960600000001</v>
      </c>
      <c r="I211">
        <v>0.73899999999999999</v>
      </c>
      <c r="J211">
        <v>18.9064403</v>
      </c>
      <c r="K211">
        <v>14098.413007733299</v>
      </c>
      <c r="L211">
        <v>994.43889435000006</v>
      </c>
      <c r="M211">
        <v>1233.14197750162</v>
      </c>
      <c r="N211">
        <v>0.40778368550745298</v>
      </c>
      <c r="O211">
        <v>0.13847098849648901</v>
      </c>
      <c r="P211">
        <v>3.2134102639747599E-3</v>
      </c>
      <c r="Q211">
        <v>11369.3398645831</v>
      </c>
      <c r="R211">
        <v>71.337000000000003</v>
      </c>
      <c r="S211">
        <v>60306.375099878001</v>
      </c>
      <c r="T211">
        <v>15.0545999971964</v>
      </c>
      <c r="U211">
        <v>13.940015620925999</v>
      </c>
      <c r="V211">
        <v>10.675000000000001</v>
      </c>
      <c r="W211">
        <v>93.155868323185004</v>
      </c>
      <c r="X211">
        <v>0.111753620476994</v>
      </c>
      <c r="Y211">
        <v>0.173417895329845</v>
      </c>
      <c r="Z211">
        <v>0.28941972259526699</v>
      </c>
      <c r="AA211">
        <v>206.222424691106</v>
      </c>
      <c r="AB211">
        <v>8.3196257550873902</v>
      </c>
      <c r="AC211">
        <v>1.47257585982925</v>
      </c>
      <c r="AD211">
        <v>3.3211310146112001</v>
      </c>
      <c r="AE211">
        <v>1.1157026507783401</v>
      </c>
      <c r="AF211">
        <v>28.65</v>
      </c>
      <c r="AG211">
        <v>4.4878394597267397E-2</v>
      </c>
      <c r="AH211">
        <v>20.220500000000001</v>
      </c>
      <c r="AI211">
        <v>4.0855245958598498</v>
      </c>
      <c r="AJ211">
        <v>-13402.370999999999</v>
      </c>
      <c r="AK211">
        <v>0.48645522892203003</v>
      </c>
      <c r="AL211">
        <v>14020010.2435</v>
      </c>
      <c r="AM211">
        <v>994.43889435000006</v>
      </c>
    </row>
    <row r="212" spans="1:39" ht="15" x14ac:dyDescent="0.25">
      <c r="A212" t="s">
        <v>382</v>
      </c>
      <c r="B212">
        <v>1451537.5</v>
      </c>
      <c r="C212">
        <v>0.57645225691597601</v>
      </c>
      <c r="D212">
        <v>1368229.45</v>
      </c>
      <c r="E212">
        <v>2.8392897629753899E-3</v>
      </c>
      <c r="F212">
        <v>0.70174072864211501</v>
      </c>
      <c r="G212">
        <v>64.5</v>
      </c>
      <c r="H212">
        <v>45.318979550000002</v>
      </c>
      <c r="I212">
        <v>6.2551538000000004</v>
      </c>
      <c r="J212">
        <v>-8.0491223499999496</v>
      </c>
      <c r="K212">
        <v>14265.165565507699</v>
      </c>
      <c r="L212">
        <v>1382.3473572</v>
      </c>
      <c r="M212">
        <v>1755.1281167812999</v>
      </c>
      <c r="N212">
        <v>0.51909601563782704</v>
      </c>
      <c r="O212">
        <v>0.17655557174454001</v>
      </c>
      <c r="P212">
        <v>4.2665941879806999E-3</v>
      </c>
      <c r="Q212">
        <v>11235.3130982045</v>
      </c>
      <c r="R212">
        <v>99.991</v>
      </c>
      <c r="S212">
        <v>59497.383209488798</v>
      </c>
      <c r="T212">
        <v>14.633817043533901</v>
      </c>
      <c r="U212">
        <v>13.8247177966017</v>
      </c>
      <c r="V212">
        <v>11.996</v>
      </c>
      <c r="W212">
        <v>115.23402444148</v>
      </c>
      <c r="X212">
        <v>0.107641472344672</v>
      </c>
      <c r="Y212">
        <v>0.194417438436704</v>
      </c>
      <c r="Z212">
        <v>0.30585171978570003</v>
      </c>
      <c r="AA212">
        <v>203.08690759798799</v>
      </c>
      <c r="AB212">
        <v>8.3699945571766303</v>
      </c>
      <c r="AC212">
        <v>1.4784432812744599</v>
      </c>
      <c r="AD212">
        <v>3.4266846473376402</v>
      </c>
      <c r="AE212">
        <v>1.4420975925228601</v>
      </c>
      <c r="AF212">
        <v>141</v>
      </c>
      <c r="AG212">
        <v>2.0183761658726301E-2</v>
      </c>
      <c r="AH212">
        <v>6.1084210526315799</v>
      </c>
      <c r="AI212">
        <v>3.6310083661780599</v>
      </c>
      <c r="AJ212">
        <v>18953.9265000001</v>
      </c>
      <c r="AK212">
        <v>0.53259989373932404</v>
      </c>
      <c r="AL212">
        <v>19719413.919500001</v>
      </c>
      <c r="AM212">
        <v>1382.3473572</v>
      </c>
    </row>
    <row r="213" spans="1:39" ht="15" x14ac:dyDescent="0.25">
      <c r="A213" t="s">
        <v>384</v>
      </c>
      <c r="B213">
        <v>748568.55</v>
      </c>
      <c r="C213">
        <v>0.38716889562245399</v>
      </c>
      <c r="D213">
        <v>1249924.3999999999</v>
      </c>
      <c r="E213">
        <v>4.2073054495590703E-3</v>
      </c>
      <c r="F213">
        <v>0.80211047375439903</v>
      </c>
      <c r="G213">
        <v>133.5</v>
      </c>
      <c r="H213">
        <v>83.356633049999999</v>
      </c>
      <c r="I213">
        <v>10.356887</v>
      </c>
      <c r="J213">
        <v>-25.490155399999999</v>
      </c>
      <c r="K213">
        <v>14536.550152830099</v>
      </c>
      <c r="L213">
        <v>5330.2504323499998</v>
      </c>
      <c r="M213">
        <v>6426.4447222907002</v>
      </c>
      <c r="N213">
        <v>0.166322646487576</v>
      </c>
      <c r="O213">
        <v>0.13222176928547799</v>
      </c>
      <c r="P213">
        <v>3.7130435082154897E-2</v>
      </c>
      <c r="Q213">
        <v>12056.9702355397</v>
      </c>
      <c r="R213">
        <v>327.63549999999998</v>
      </c>
      <c r="S213">
        <v>80019.367071028595</v>
      </c>
      <c r="T213">
        <v>15.915552496600601</v>
      </c>
      <c r="U213">
        <v>16.2688427607814</v>
      </c>
      <c r="V213">
        <v>33.322499999999998</v>
      </c>
      <c r="W213">
        <v>159.95949980793799</v>
      </c>
      <c r="X213">
        <v>0.117765369300253</v>
      </c>
      <c r="Y213">
        <v>0.149593082850311</v>
      </c>
      <c r="Z213">
        <v>0.27496379036650498</v>
      </c>
      <c r="AA213">
        <v>162.94569289441</v>
      </c>
      <c r="AB213">
        <v>7.0246535953642297</v>
      </c>
      <c r="AC213">
        <v>1.21426325355724</v>
      </c>
      <c r="AD213">
        <v>3.5076055100888399</v>
      </c>
      <c r="AE213">
        <v>0.96581620947535196</v>
      </c>
      <c r="AF213">
        <v>25.15</v>
      </c>
      <c r="AG213">
        <v>8.9611865348555406E-2</v>
      </c>
      <c r="AH213">
        <v>126.92149999999999</v>
      </c>
      <c r="AI213">
        <v>4.5815135267941001</v>
      </c>
      <c r="AJ213">
        <v>318017.48849999998</v>
      </c>
      <c r="AK213">
        <v>0.38754620623380298</v>
      </c>
      <c r="AL213">
        <v>77483452.737000003</v>
      </c>
      <c r="AM213">
        <v>5330.2504323499998</v>
      </c>
    </row>
    <row r="214" spans="1:39" ht="15" x14ac:dyDescent="0.25">
      <c r="A214" t="s">
        <v>385</v>
      </c>
      <c r="B214">
        <v>477119.75</v>
      </c>
      <c r="C214">
        <v>0.46372445771336002</v>
      </c>
      <c r="D214">
        <v>504361.75</v>
      </c>
      <c r="E214">
        <v>6.1076562110400599E-3</v>
      </c>
      <c r="F214">
        <v>0.74257950349570601</v>
      </c>
      <c r="G214">
        <v>36.950000000000003</v>
      </c>
      <c r="H214">
        <v>27.429920599999999</v>
      </c>
      <c r="I214">
        <v>0.67370240000000003</v>
      </c>
      <c r="J214">
        <v>51.595633550000002</v>
      </c>
      <c r="K214">
        <v>13197.5378420041</v>
      </c>
      <c r="L214">
        <v>1164.22086835</v>
      </c>
      <c r="M214">
        <v>1390.6208023745801</v>
      </c>
      <c r="N214">
        <v>0.356474259895532</v>
      </c>
      <c r="O214">
        <v>0.13759174367577401</v>
      </c>
      <c r="P214">
        <v>3.3267141186784201E-3</v>
      </c>
      <c r="Q214">
        <v>11048.913507020299</v>
      </c>
      <c r="R214">
        <v>80.477500000000006</v>
      </c>
      <c r="S214">
        <v>62884.1941039421</v>
      </c>
      <c r="T214">
        <v>15.514274176011901</v>
      </c>
      <c r="U214">
        <v>14.466414443167301</v>
      </c>
      <c r="V214">
        <v>10.8725</v>
      </c>
      <c r="W214">
        <v>107.07940844791899</v>
      </c>
      <c r="X214">
        <v>0.11075995520694901</v>
      </c>
      <c r="Y214">
        <v>0.17382678094645099</v>
      </c>
      <c r="Z214">
        <v>0.28957280884714498</v>
      </c>
      <c r="AA214">
        <v>471.84856837221099</v>
      </c>
      <c r="AB214">
        <v>3.28981462436602</v>
      </c>
      <c r="AC214">
        <v>0.57267862134273195</v>
      </c>
      <c r="AD214">
        <v>1.4263820900488999</v>
      </c>
      <c r="AE214">
        <v>1.0325300268998401</v>
      </c>
      <c r="AF214">
        <v>24.05</v>
      </c>
      <c r="AG214">
        <v>4.47462900250815E-2</v>
      </c>
      <c r="AH214">
        <v>30.0685</v>
      </c>
      <c r="AI214">
        <v>4.6110873925484297</v>
      </c>
      <c r="AJ214">
        <v>12549.361500000001</v>
      </c>
      <c r="AK214">
        <v>0.42906377439184301</v>
      </c>
      <c r="AL214">
        <v>15364848.966499999</v>
      </c>
      <c r="AM214">
        <v>1164.22086835</v>
      </c>
    </row>
    <row r="215" spans="1:39" ht="15" x14ac:dyDescent="0.25">
      <c r="A215" t="s">
        <v>386</v>
      </c>
      <c r="B215">
        <v>406931.9</v>
      </c>
      <c r="C215">
        <v>0.38611799894072302</v>
      </c>
      <c r="D215">
        <v>493366.9</v>
      </c>
      <c r="E215">
        <v>9.1099580643196204E-3</v>
      </c>
      <c r="F215">
        <v>0.78259064161826197</v>
      </c>
      <c r="G215">
        <v>64.5</v>
      </c>
      <c r="H215">
        <v>57.643901849999999</v>
      </c>
      <c r="I215">
        <v>7.1735882999999996</v>
      </c>
      <c r="J215">
        <v>52.123648750000001</v>
      </c>
      <c r="K215">
        <v>13927.068855523101</v>
      </c>
      <c r="L215">
        <v>1978.65770015</v>
      </c>
      <c r="M215">
        <v>2436.2671257055399</v>
      </c>
      <c r="N215">
        <v>0.40432957001069503</v>
      </c>
      <c r="O215">
        <v>0.14837854355897101</v>
      </c>
      <c r="P215">
        <v>2.9353669356552599E-2</v>
      </c>
      <c r="Q215">
        <v>11311.1168068319</v>
      </c>
      <c r="R215">
        <v>130.3845</v>
      </c>
      <c r="S215">
        <v>69274.104234015496</v>
      </c>
      <c r="T215">
        <v>15.6176539389268</v>
      </c>
      <c r="U215">
        <v>15.175559212559801</v>
      </c>
      <c r="V215">
        <v>15.891</v>
      </c>
      <c r="W215">
        <v>124.514360339186</v>
      </c>
      <c r="X215">
        <v>0.11453491004655</v>
      </c>
      <c r="Y215">
        <v>0.16366444264489399</v>
      </c>
      <c r="Z215">
        <v>0.282359003459277</v>
      </c>
      <c r="AA215">
        <v>176.55542440388601</v>
      </c>
      <c r="AB215">
        <v>8.0573047100590998</v>
      </c>
      <c r="AC215">
        <v>1.2985786537719799</v>
      </c>
      <c r="AD215">
        <v>3.7216479789547701</v>
      </c>
      <c r="AE215">
        <v>1.09585099832356</v>
      </c>
      <c r="AF215">
        <v>32.25</v>
      </c>
      <c r="AG215">
        <v>4.9528780090450697E-2</v>
      </c>
      <c r="AH215">
        <v>41.146999999999998</v>
      </c>
      <c r="AI215">
        <v>4.0196843239949498</v>
      </c>
      <c r="AJ215">
        <v>66745.697</v>
      </c>
      <c r="AK215">
        <v>0.47568176588479</v>
      </c>
      <c r="AL215">
        <v>27556902.031500001</v>
      </c>
      <c r="AM215">
        <v>1978.65770015</v>
      </c>
    </row>
    <row r="216" spans="1:39" ht="15" x14ac:dyDescent="0.25">
      <c r="A216" t="s">
        <v>387</v>
      </c>
      <c r="B216">
        <v>26324.25</v>
      </c>
      <c r="C216">
        <v>0.41011275350213</v>
      </c>
      <c r="D216">
        <v>-26217</v>
      </c>
      <c r="E216">
        <v>6.3367196647001302E-3</v>
      </c>
      <c r="F216">
        <v>0.79720150100568699</v>
      </c>
      <c r="G216">
        <v>94.45</v>
      </c>
      <c r="H216">
        <v>45.656439900000002</v>
      </c>
      <c r="I216">
        <v>3.7941769000000001</v>
      </c>
      <c r="J216">
        <v>7.1316443500000002</v>
      </c>
      <c r="K216">
        <v>13278.595613982499</v>
      </c>
      <c r="L216">
        <v>2539.9931098500001</v>
      </c>
      <c r="M216">
        <v>3017.2177236565899</v>
      </c>
      <c r="N216">
        <v>0.204922575963499</v>
      </c>
      <c r="O216">
        <v>0.129535673570953</v>
      </c>
      <c r="P216">
        <v>1.24023499425399E-2</v>
      </c>
      <c r="Q216">
        <v>11178.3584935082</v>
      </c>
      <c r="R216">
        <v>154.143</v>
      </c>
      <c r="S216">
        <v>71982.001145040602</v>
      </c>
      <c r="T216">
        <v>16.444794768494202</v>
      </c>
      <c r="U216">
        <v>16.478160603141198</v>
      </c>
      <c r="V216">
        <v>16.842500000000001</v>
      </c>
      <c r="W216">
        <v>150.80855632180501</v>
      </c>
      <c r="X216">
        <v>0.111039549437567</v>
      </c>
      <c r="Y216">
        <v>0.16386660661916799</v>
      </c>
      <c r="Z216">
        <v>0.28027515530333402</v>
      </c>
      <c r="AA216">
        <v>151.16818565806099</v>
      </c>
      <c r="AB216">
        <v>8.5830067272857207</v>
      </c>
      <c r="AC216">
        <v>1.27404705987754</v>
      </c>
      <c r="AD216">
        <v>3.82531961606511</v>
      </c>
      <c r="AE216">
        <v>1.0073990190044799</v>
      </c>
      <c r="AF216">
        <v>39.35</v>
      </c>
      <c r="AG216">
        <v>6.8342133994516094E-2</v>
      </c>
      <c r="AH216">
        <v>40.331499999999998</v>
      </c>
      <c r="AI216">
        <v>4.5971081348053904</v>
      </c>
      <c r="AJ216">
        <v>144023.82550000001</v>
      </c>
      <c r="AK216">
        <v>0.37138574060066198</v>
      </c>
      <c r="AL216">
        <v>33727541.368000001</v>
      </c>
      <c r="AM216">
        <v>2539.9931098500001</v>
      </c>
    </row>
    <row r="217" spans="1:39" ht="15" x14ac:dyDescent="0.25">
      <c r="A217" t="s">
        <v>388</v>
      </c>
      <c r="B217">
        <v>477456.65</v>
      </c>
      <c r="C217">
        <v>0.43847477927161599</v>
      </c>
      <c r="D217">
        <v>506524.45</v>
      </c>
      <c r="E217">
        <v>5.2182355539543797E-3</v>
      </c>
      <c r="F217">
        <v>0.73033482949264905</v>
      </c>
      <c r="G217">
        <v>68.599999999999994</v>
      </c>
      <c r="H217">
        <v>34.968764800000002</v>
      </c>
      <c r="I217">
        <v>4</v>
      </c>
      <c r="J217">
        <v>8.3688222499999796</v>
      </c>
      <c r="K217">
        <v>13941.283806045099</v>
      </c>
      <c r="L217">
        <v>1305.35123</v>
      </c>
      <c r="M217">
        <v>1576.5791424645799</v>
      </c>
      <c r="N217">
        <v>0.32914047267569502</v>
      </c>
      <c r="O217">
        <v>0.15492243470747699</v>
      </c>
      <c r="P217">
        <v>5.2086200585263198E-3</v>
      </c>
      <c r="Q217">
        <v>11542.8851453354</v>
      </c>
      <c r="R217">
        <v>87.856499999999997</v>
      </c>
      <c r="S217">
        <v>65368.930710875102</v>
      </c>
      <c r="T217">
        <v>16.544023492854802</v>
      </c>
      <c r="U217">
        <v>14.857764991776399</v>
      </c>
      <c r="V217">
        <v>26.480499999999999</v>
      </c>
      <c r="W217">
        <v>49.294810520949397</v>
      </c>
      <c r="X217">
        <v>0.11216581939126501</v>
      </c>
      <c r="Y217">
        <v>0.16996709129122201</v>
      </c>
      <c r="Z217">
        <v>0.28730943040121998</v>
      </c>
      <c r="AA217">
        <v>181.41194075406</v>
      </c>
      <c r="AB217">
        <v>7.22892454719321</v>
      </c>
      <c r="AC217">
        <v>1.34181046703572</v>
      </c>
      <c r="AD217">
        <v>3.1108594344829501</v>
      </c>
      <c r="AE217">
        <v>1.2768579724406699</v>
      </c>
      <c r="AF217">
        <v>84.65</v>
      </c>
      <c r="AG217">
        <v>3.3718158558048099E-2</v>
      </c>
      <c r="AH217">
        <v>7.8005000000000004</v>
      </c>
      <c r="AI217">
        <v>4.2602186822222397</v>
      </c>
      <c r="AJ217">
        <v>53037.415999999997</v>
      </c>
      <c r="AK217">
        <v>0.49615509740368202</v>
      </c>
      <c r="AL217">
        <v>18198271.964000002</v>
      </c>
      <c r="AM217">
        <v>1305.35123</v>
      </c>
    </row>
    <row r="218" spans="1:39" ht="15" x14ac:dyDescent="0.25">
      <c r="A218" t="s">
        <v>389</v>
      </c>
      <c r="B218">
        <v>195404.9</v>
      </c>
      <c r="C218">
        <v>0.45658444467031301</v>
      </c>
      <c r="D218">
        <v>166118.6</v>
      </c>
      <c r="E218">
        <v>4.2925214152260303E-3</v>
      </c>
      <c r="F218">
        <v>0.76432650070539199</v>
      </c>
      <c r="G218">
        <v>70.45</v>
      </c>
      <c r="H218">
        <v>17.17588065</v>
      </c>
      <c r="I218">
        <v>0.67549999999999999</v>
      </c>
      <c r="J218">
        <v>81.244670900000003</v>
      </c>
      <c r="K218">
        <v>12966.301457919901</v>
      </c>
      <c r="L218">
        <v>1297.0459522000001</v>
      </c>
      <c r="M218">
        <v>1491.6778787338601</v>
      </c>
      <c r="N218">
        <v>0.20136385654417199</v>
      </c>
      <c r="O218">
        <v>0.120568639557256</v>
      </c>
      <c r="P218">
        <v>3.3921197568500499E-3</v>
      </c>
      <c r="Q218">
        <v>11274.4775938322</v>
      </c>
      <c r="R218">
        <v>81.103499999999997</v>
      </c>
      <c r="S218">
        <v>66466.470022872003</v>
      </c>
      <c r="T218">
        <v>17.154006917087401</v>
      </c>
      <c r="U218">
        <v>15.9924781569229</v>
      </c>
      <c r="V218">
        <v>8.7505000000000006</v>
      </c>
      <c r="W218">
        <v>148.225353088395</v>
      </c>
      <c r="X218">
        <v>0.110148773745791</v>
      </c>
      <c r="Y218">
        <v>0.17607140552108999</v>
      </c>
      <c r="Z218">
        <v>0.29057201194700499</v>
      </c>
      <c r="AA218">
        <v>184.88381201395001</v>
      </c>
      <c r="AB218">
        <v>7.8566878952205803</v>
      </c>
      <c r="AC218">
        <v>1.2750551453110599</v>
      </c>
      <c r="AD218">
        <v>2.86659177457478</v>
      </c>
      <c r="AE218">
        <v>1.2980618582997401</v>
      </c>
      <c r="AF218">
        <v>74.650000000000006</v>
      </c>
      <c r="AG218">
        <v>3.1587868409616297E-2</v>
      </c>
      <c r="AH218">
        <v>10.577500000000001</v>
      </c>
      <c r="AI218">
        <v>4.5343896099911003</v>
      </c>
      <c r="AJ218">
        <v>29454.063499999898</v>
      </c>
      <c r="AK218">
        <v>0.47602035743647603</v>
      </c>
      <c r="AL218">
        <v>16817888.820999999</v>
      </c>
      <c r="AM218">
        <v>1297.0459522000001</v>
      </c>
    </row>
    <row r="219" spans="1:39" ht="15" x14ac:dyDescent="0.25">
      <c r="A219" t="s">
        <v>390</v>
      </c>
      <c r="B219">
        <v>339976.95</v>
      </c>
      <c r="C219">
        <v>0.34909472409046899</v>
      </c>
      <c r="D219">
        <v>529832.65</v>
      </c>
      <c r="E219">
        <v>9.4388183093587503E-3</v>
      </c>
      <c r="F219">
        <v>0.78184406415716101</v>
      </c>
      <c r="G219">
        <v>72.7</v>
      </c>
      <c r="H219">
        <v>58.385833499999997</v>
      </c>
      <c r="I219">
        <v>2.9561099</v>
      </c>
      <c r="J219">
        <v>-37.932272750000003</v>
      </c>
      <c r="K219">
        <v>13578.8695858714</v>
      </c>
      <c r="L219">
        <v>1938.2772628499999</v>
      </c>
      <c r="M219">
        <v>2389.11138952275</v>
      </c>
      <c r="N219">
        <v>0.40842470727639302</v>
      </c>
      <c r="O219">
        <v>0.15825937353201999</v>
      </c>
      <c r="P219">
        <v>2.6733592088785701E-2</v>
      </c>
      <c r="Q219">
        <v>11016.4868364541</v>
      </c>
      <c r="R219">
        <v>129.6585</v>
      </c>
      <c r="S219">
        <v>66045.737911513701</v>
      </c>
      <c r="T219">
        <v>16.1350779162184</v>
      </c>
      <c r="U219">
        <v>14.9490952220641</v>
      </c>
      <c r="V219">
        <v>29.7805</v>
      </c>
      <c r="W219">
        <v>65.085450642198794</v>
      </c>
      <c r="X219">
        <v>0.113186953343815</v>
      </c>
      <c r="Y219">
        <v>0.16464850552544699</v>
      </c>
      <c r="Z219">
        <v>0.283488269143228</v>
      </c>
      <c r="AA219">
        <v>183.36729053788901</v>
      </c>
      <c r="AB219">
        <v>7.88530258500833</v>
      </c>
      <c r="AC219">
        <v>1.28300313589698</v>
      </c>
      <c r="AD219">
        <v>3.1545873638728001</v>
      </c>
      <c r="AE219">
        <v>1.2367662947984699</v>
      </c>
      <c r="AF219">
        <v>63.75</v>
      </c>
      <c r="AG219">
        <v>3.3840755668313398E-2</v>
      </c>
      <c r="AH219">
        <v>17.003684210526298</v>
      </c>
      <c r="AI219">
        <v>3.9963457592429399</v>
      </c>
      <c r="AJ219">
        <v>74392.705999999904</v>
      </c>
      <c r="AK219">
        <v>0.51236621138378002</v>
      </c>
      <c r="AL219">
        <v>26319614.173500001</v>
      </c>
      <c r="AM219">
        <v>1938.2772628499999</v>
      </c>
    </row>
    <row r="220" spans="1:39" ht="15" x14ac:dyDescent="0.25">
      <c r="A220" t="s">
        <v>392</v>
      </c>
      <c r="B220">
        <v>540813.85</v>
      </c>
      <c r="C220">
        <v>0.36629296021095098</v>
      </c>
      <c r="D220">
        <v>623781.6</v>
      </c>
      <c r="E220">
        <v>3.1371912145448E-3</v>
      </c>
      <c r="F220">
        <v>0.71350264139150299</v>
      </c>
      <c r="G220">
        <v>47.6</v>
      </c>
      <c r="H220">
        <v>34.280161649999997</v>
      </c>
      <c r="I220">
        <v>4.9249999999999998</v>
      </c>
      <c r="J220">
        <v>18.727509399999999</v>
      </c>
      <c r="K220">
        <v>13857.7241440302</v>
      </c>
      <c r="L220">
        <v>1090.9219568000001</v>
      </c>
      <c r="M220">
        <v>1307.6533576060799</v>
      </c>
      <c r="N220">
        <v>0.33141198538208699</v>
      </c>
      <c r="O220">
        <v>0.147979523689792</v>
      </c>
      <c r="P220">
        <v>7.2402969807014899E-3</v>
      </c>
      <c r="Q220">
        <v>11560.935053671999</v>
      </c>
      <c r="R220">
        <v>74.978499999999997</v>
      </c>
      <c r="S220">
        <v>65171.432097201199</v>
      </c>
      <c r="T220">
        <v>16.844161993104699</v>
      </c>
      <c r="U220">
        <v>14.5497970324826</v>
      </c>
      <c r="V220">
        <v>26.025500000000001</v>
      </c>
      <c r="W220">
        <v>41.917425478857297</v>
      </c>
      <c r="X220">
        <v>0.115390627712292</v>
      </c>
      <c r="Y220">
        <v>0.162483379527398</v>
      </c>
      <c r="Z220">
        <v>0.28310017385704001</v>
      </c>
      <c r="AA220">
        <v>191.36813472191699</v>
      </c>
      <c r="AB220">
        <v>7.3782548617434598</v>
      </c>
      <c r="AC220">
        <v>1.3636863125857099</v>
      </c>
      <c r="AD220">
        <v>3.1070819408366299</v>
      </c>
      <c r="AE220">
        <v>1.28140620448267</v>
      </c>
      <c r="AF220">
        <v>63.35</v>
      </c>
      <c r="AG220">
        <v>5.2360262541597001E-2</v>
      </c>
      <c r="AH220">
        <v>9.6984999999999992</v>
      </c>
      <c r="AI220">
        <v>4.3522849400777703</v>
      </c>
      <c r="AJ220">
        <v>23824.12</v>
      </c>
      <c r="AK220">
        <v>0.48100013739783198</v>
      </c>
      <c r="AL220">
        <v>15117695.539999999</v>
      </c>
      <c r="AM220">
        <v>1090.9219568000001</v>
      </c>
    </row>
    <row r="221" spans="1:39" ht="15" x14ac:dyDescent="0.25">
      <c r="A221" t="s">
        <v>393</v>
      </c>
      <c r="B221">
        <v>269780.59999999998</v>
      </c>
      <c r="C221">
        <v>0.35100869784827499</v>
      </c>
      <c r="D221">
        <v>226833.8</v>
      </c>
      <c r="E221">
        <v>6.3987107246389202E-3</v>
      </c>
      <c r="F221">
        <v>0.74523915982358002</v>
      </c>
      <c r="G221">
        <v>36.75</v>
      </c>
      <c r="H221">
        <v>60.098064350000001</v>
      </c>
      <c r="I221">
        <v>25.330469149999999</v>
      </c>
      <c r="J221">
        <v>-17.693345399999998</v>
      </c>
      <c r="K221">
        <v>16049.398201199399</v>
      </c>
      <c r="L221">
        <v>1104.6250040499999</v>
      </c>
      <c r="M221">
        <v>1517.71393439897</v>
      </c>
      <c r="N221">
        <v>0.76617307063211404</v>
      </c>
      <c r="O221">
        <v>0.17805408290495101</v>
      </c>
      <c r="P221">
        <v>3.8079748191265799E-3</v>
      </c>
      <c r="Q221">
        <v>11681.0988890477</v>
      </c>
      <c r="R221">
        <v>82.552499999999995</v>
      </c>
      <c r="S221">
        <v>63201.070682293102</v>
      </c>
      <c r="T221">
        <v>15.1776142454802</v>
      </c>
      <c r="U221">
        <v>13.380878883740699</v>
      </c>
      <c r="V221">
        <v>11.262</v>
      </c>
      <c r="W221">
        <v>98.084266031788303</v>
      </c>
      <c r="X221">
        <v>0.10588192762040401</v>
      </c>
      <c r="Y221">
        <v>0.18883098677063601</v>
      </c>
      <c r="Z221">
        <v>0.29843613405529501</v>
      </c>
      <c r="AA221">
        <v>213.67572627327201</v>
      </c>
      <c r="AB221">
        <v>7.91451025720926</v>
      </c>
      <c r="AC221">
        <v>1.47959499482167</v>
      </c>
      <c r="AD221">
        <v>3.4339970059087399</v>
      </c>
      <c r="AE221">
        <v>1.19573695029717</v>
      </c>
      <c r="AF221">
        <v>34.85</v>
      </c>
      <c r="AG221">
        <v>3.2092440850324103E-2</v>
      </c>
      <c r="AH221">
        <v>21.218947368421102</v>
      </c>
      <c r="AI221">
        <v>3.58031664339221</v>
      </c>
      <c r="AJ221">
        <v>-21975.961500000099</v>
      </c>
      <c r="AK221">
        <v>0.61589402915023095</v>
      </c>
      <c r="AL221">
        <v>17728566.552999999</v>
      </c>
      <c r="AM221">
        <v>1104.6250040499999</v>
      </c>
    </row>
    <row r="222" spans="1:39" ht="15" x14ac:dyDescent="0.25">
      <c r="A222" t="s">
        <v>394</v>
      </c>
      <c r="B222">
        <v>619619.55000000005</v>
      </c>
      <c r="C222">
        <v>0.56242502747435397</v>
      </c>
      <c r="D222">
        <v>762273.8</v>
      </c>
      <c r="E222">
        <v>1.6033214343094699E-3</v>
      </c>
      <c r="F222">
        <v>0.75349325224862196</v>
      </c>
      <c r="G222">
        <v>50.55</v>
      </c>
      <c r="H222">
        <v>30.395340099999999</v>
      </c>
      <c r="I222">
        <v>1.33764375</v>
      </c>
      <c r="J222">
        <v>40.751325799999996</v>
      </c>
      <c r="K222">
        <v>14509.524181795799</v>
      </c>
      <c r="L222">
        <v>1549.0351997</v>
      </c>
      <c r="M222">
        <v>1833.9422961591899</v>
      </c>
      <c r="N222">
        <v>0.25914901861348599</v>
      </c>
      <c r="O222">
        <v>0.13057473044458401</v>
      </c>
      <c r="P222">
        <v>1.3046003540729E-2</v>
      </c>
      <c r="Q222">
        <v>12255.436681716101</v>
      </c>
      <c r="R222">
        <v>103.864</v>
      </c>
      <c r="S222">
        <v>70692.109961102993</v>
      </c>
      <c r="T222">
        <v>16.385850727874899</v>
      </c>
      <c r="U222">
        <v>14.9140722454363</v>
      </c>
      <c r="V222">
        <v>12.42</v>
      </c>
      <c r="W222">
        <v>124.721030571659</v>
      </c>
      <c r="X222">
        <v>0.115473314316291</v>
      </c>
      <c r="Y222">
        <v>0.15449978185478999</v>
      </c>
      <c r="Z222">
        <v>0.27587058973287099</v>
      </c>
      <c r="AA222">
        <v>165.79248815632999</v>
      </c>
      <c r="AB222">
        <v>9.0826186558283997</v>
      </c>
      <c r="AC222">
        <v>1.5727407089990399</v>
      </c>
      <c r="AD222">
        <v>3.9738693800755698</v>
      </c>
      <c r="AE222">
        <v>1.0529218798614399</v>
      </c>
      <c r="AF222">
        <v>37.950000000000003</v>
      </c>
      <c r="AG222">
        <v>6.4560284660637901E-2</v>
      </c>
      <c r="AH222">
        <v>27.5395</v>
      </c>
      <c r="AI222">
        <v>4.6339673184717904</v>
      </c>
      <c r="AJ222">
        <v>28874.78</v>
      </c>
      <c r="AK222">
        <v>0.43321912038966698</v>
      </c>
      <c r="AL222">
        <v>22475763.688499998</v>
      </c>
      <c r="AM222">
        <v>1549.0351997</v>
      </c>
    </row>
    <row r="223" spans="1:39" ht="15" x14ac:dyDescent="0.25">
      <c r="A223" t="s">
        <v>395</v>
      </c>
      <c r="B223">
        <v>572062.35</v>
      </c>
      <c r="C223">
        <v>0.56691887740329805</v>
      </c>
      <c r="D223">
        <v>540421.75</v>
      </c>
      <c r="E223">
        <v>1.92208131929426E-3</v>
      </c>
      <c r="F223">
        <v>0.73501757587768501</v>
      </c>
      <c r="G223">
        <v>70.55</v>
      </c>
      <c r="H223">
        <v>24.652926600000001</v>
      </c>
      <c r="I223">
        <v>1.4215</v>
      </c>
      <c r="J223">
        <v>45.484135199999997</v>
      </c>
      <c r="K223">
        <v>14066.420440158399</v>
      </c>
      <c r="L223">
        <v>1042.2258424500001</v>
      </c>
      <c r="M223">
        <v>1248.3300474765699</v>
      </c>
      <c r="N223">
        <v>0.30302245121613502</v>
      </c>
      <c r="O223">
        <v>0.14436338375213301</v>
      </c>
      <c r="P223">
        <v>4.3774518575314201E-3</v>
      </c>
      <c r="Q223">
        <v>11743.9990514809</v>
      </c>
      <c r="R223">
        <v>72.930000000000007</v>
      </c>
      <c r="S223">
        <v>62285.695811051701</v>
      </c>
      <c r="T223">
        <v>14.8971616618675</v>
      </c>
      <c r="U223">
        <v>14.290769812834199</v>
      </c>
      <c r="V223">
        <v>10.9435</v>
      </c>
      <c r="W223">
        <v>95.236975597386603</v>
      </c>
      <c r="X223">
        <v>0.11142450954132101</v>
      </c>
      <c r="Y223">
        <v>0.17796152287133199</v>
      </c>
      <c r="Z223">
        <v>0.29476701112244302</v>
      </c>
      <c r="AA223">
        <v>181.20252090089599</v>
      </c>
      <c r="AB223">
        <v>8.2327070204250408</v>
      </c>
      <c r="AC223">
        <v>1.41221084335276</v>
      </c>
      <c r="AD223">
        <v>3.2294821342100599</v>
      </c>
      <c r="AE223">
        <v>1.4277165243493399</v>
      </c>
      <c r="AF223">
        <v>106.3</v>
      </c>
      <c r="AG223">
        <v>1.7822682119840099E-2</v>
      </c>
      <c r="AH223">
        <v>5.8394736842105299</v>
      </c>
      <c r="AI223">
        <v>4.42687563856542</v>
      </c>
      <c r="AJ223">
        <v>-8453.2205000000504</v>
      </c>
      <c r="AK223">
        <v>0.45611142206341598</v>
      </c>
      <c r="AL223">
        <v>14660386.8935</v>
      </c>
      <c r="AM223">
        <v>1042.2258424500001</v>
      </c>
    </row>
    <row r="224" spans="1:39" ht="15" x14ac:dyDescent="0.25">
      <c r="A224" t="s">
        <v>396</v>
      </c>
      <c r="B224">
        <v>923208.55</v>
      </c>
      <c r="C224">
        <v>0.38590539425209203</v>
      </c>
      <c r="D224">
        <v>682362.05</v>
      </c>
      <c r="E224">
        <v>2.3828546105915298E-3</v>
      </c>
      <c r="F224">
        <v>0.74243261819647599</v>
      </c>
      <c r="G224">
        <v>73.2</v>
      </c>
      <c r="H224">
        <v>56.086042399999997</v>
      </c>
      <c r="I224">
        <v>4.3114868</v>
      </c>
      <c r="J224">
        <v>40.71045625</v>
      </c>
      <c r="K224">
        <v>13060.5155690147</v>
      </c>
      <c r="L224">
        <v>2037.3176879499999</v>
      </c>
      <c r="M224">
        <v>2539.5303716374701</v>
      </c>
      <c r="N224">
        <v>0.43791480468503902</v>
      </c>
      <c r="O224">
        <v>0.16354260647256399</v>
      </c>
      <c r="P224">
        <v>1.5273237911810501E-2</v>
      </c>
      <c r="Q224">
        <v>10477.6929150657</v>
      </c>
      <c r="R224">
        <v>128.53149999999999</v>
      </c>
      <c r="S224">
        <v>66199.110451523593</v>
      </c>
      <c r="T224">
        <v>15.577115337485401</v>
      </c>
      <c r="U224">
        <v>15.8507267708694</v>
      </c>
      <c r="V224">
        <v>15.086499999999999</v>
      </c>
      <c r="W224">
        <v>135.04243449110101</v>
      </c>
      <c r="X224">
        <v>0.109894866918283</v>
      </c>
      <c r="Y224">
        <v>0.17859477784990599</v>
      </c>
      <c r="Z224">
        <v>0.294093112786871</v>
      </c>
      <c r="AA224">
        <v>167.26866016801799</v>
      </c>
      <c r="AB224">
        <v>7.4656590157738396</v>
      </c>
      <c r="AC224">
        <v>1.44730087411387</v>
      </c>
      <c r="AD224">
        <v>3.22343597206874</v>
      </c>
      <c r="AE224">
        <v>1.22298999165588</v>
      </c>
      <c r="AF224">
        <v>61.55</v>
      </c>
      <c r="AG224">
        <v>4.0509151928489001E-2</v>
      </c>
      <c r="AH224">
        <v>19.911666666666701</v>
      </c>
      <c r="AI224">
        <v>3.8445351481360599</v>
      </c>
      <c r="AJ224">
        <v>50578.290499999901</v>
      </c>
      <c r="AK224">
        <v>0.48709702701665403</v>
      </c>
      <c r="AL224">
        <v>26608419.3825</v>
      </c>
      <c r="AM224">
        <v>2037.3176879499999</v>
      </c>
    </row>
    <row r="225" spans="1:39" ht="15" x14ac:dyDescent="0.25">
      <c r="A225" t="s">
        <v>397</v>
      </c>
      <c r="B225">
        <v>645715.9</v>
      </c>
      <c r="C225">
        <v>0.42551515003934298</v>
      </c>
      <c r="D225">
        <v>723666.75</v>
      </c>
      <c r="E225">
        <v>5.3487723859445904E-3</v>
      </c>
      <c r="F225">
        <v>0.75926146802437</v>
      </c>
      <c r="G225">
        <v>81.599999999999994</v>
      </c>
      <c r="H225">
        <v>79.151497599999999</v>
      </c>
      <c r="I225">
        <v>15.061277499999999</v>
      </c>
      <c r="J225">
        <v>-51.871133649999997</v>
      </c>
      <c r="K225">
        <v>13636.7563559151</v>
      </c>
      <c r="L225">
        <v>2308.9261818</v>
      </c>
      <c r="M225">
        <v>2885.8534417652299</v>
      </c>
      <c r="N225">
        <v>0.48564203309689402</v>
      </c>
      <c r="O225">
        <v>0.155132149058469</v>
      </c>
      <c r="P225">
        <v>2.8009041003460598E-2</v>
      </c>
      <c r="Q225">
        <v>10910.555376554499</v>
      </c>
      <c r="R225">
        <v>149.423</v>
      </c>
      <c r="S225">
        <v>68137.387908822595</v>
      </c>
      <c r="T225">
        <v>15.238617883458399</v>
      </c>
      <c r="U225">
        <v>15.4522809861936</v>
      </c>
      <c r="V225">
        <v>17.113</v>
      </c>
      <c r="W225">
        <v>134.92235036521899</v>
      </c>
      <c r="X225">
        <v>0.11191069546316</v>
      </c>
      <c r="Y225">
        <v>0.16314278803586699</v>
      </c>
      <c r="Z225">
        <v>0.28209087950245099</v>
      </c>
      <c r="AA225">
        <v>180.49444511695501</v>
      </c>
      <c r="AB225">
        <v>7.9552789423161503</v>
      </c>
      <c r="AC225">
        <v>1.22636210917212</v>
      </c>
      <c r="AD225">
        <v>3.5400445784608401</v>
      </c>
      <c r="AE225">
        <v>1.2289076582812299</v>
      </c>
      <c r="AF225">
        <v>56.5</v>
      </c>
      <c r="AG225">
        <v>3.1305340861816702E-2</v>
      </c>
      <c r="AH225">
        <v>27.054210526315799</v>
      </c>
      <c r="AI225">
        <v>3.70592904536471</v>
      </c>
      <c r="AJ225">
        <v>106454.3245</v>
      </c>
      <c r="AK225">
        <v>0.51954358144208801</v>
      </c>
      <c r="AL225">
        <v>31486263.785</v>
      </c>
      <c r="AM225">
        <v>2308.9261818</v>
      </c>
    </row>
    <row r="226" spans="1:39" ht="15" x14ac:dyDescent="0.25">
      <c r="A226" t="s">
        <v>398</v>
      </c>
      <c r="B226">
        <v>519116.7</v>
      </c>
      <c r="C226">
        <v>0.418452134012889</v>
      </c>
      <c r="D226">
        <v>488916.45</v>
      </c>
      <c r="E226">
        <v>5.6247978393931296E-3</v>
      </c>
      <c r="F226">
        <v>0.72837320391827998</v>
      </c>
      <c r="G226">
        <v>41.6</v>
      </c>
      <c r="H226">
        <v>50.549047350000002</v>
      </c>
      <c r="I226">
        <v>21.613711500000001</v>
      </c>
      <c r="J226">
        <v>-43.920952800000002</v>
      </c>
      <c r="K226">
        <v>15987.8432124356</v>
      </c>
      <c r="L226">
        <v>1266.4235612</v>
      </c>
      <c r="M226">
        <v>1754.84431255136</v>
      </c>
      <c r="N226">
        <v>0.79102454217668705</v>
      </c>
      <c r="O226">
        <v>0.18163341527067001</v>
      </c>
      <c r="P226">
        <v>1.0612607433854801E-2</v>
      </c>
      <c r="Q226">
        <v>11537.9929673433</v>
      </c>
      <c r="R226">
        <v>94.013499999999993</v>
      </c>
      <c r="S226">
        <v>62863.585899897298</v>
      </c>
      <c r="T226">
        <v>15.0153967249384</v>
      </c>
      <c r="U226">
        <v>13.4706564610402</v>
      </c>
      <c r="V226">
        <v>12.186</v>
      </c>
      <c r="W226">
        <v>103.924467520105</v>
      </c>
      <c r="X226">
        <v>0.10902467667362099</v>
      </c>
      <c r="Y226">
        <v>0.19421957612250701</v>
      </c>
      <c r="Z226">
        <v>0.30771060072947898</v>
      </c>
      <c r="AA226">
        <v>221.26692726285</v>
      </c>
      <c r="AB226">
        <v>8.1243026054925505</v>
      </c>
      <c r="AC226">
        <v>1.33789969868065</v>
      </c>
      <c r="AD226">
        <v>3.5308286273188001</v>
      </c>
      <c r="AE226">
        <v>1.2572043370300101</v>
      </c>
      <c r="AF226">
        <v>64.8</v>
      </c>
      <c r="AG226">
        <v>2.8881821148702001E-2</v>
      </c>
      <c r="AH226">
        <v>19.176111111111101</v>
      </c>
      <c r="AI226">
        <v>3.7184669398180699</v>
      </c>
      <c r="AJ226">
        <v>-48911.333500000197</v>
      </c>
      <c r="AK226">
        <v>0.63067235781410003</v>
      </c>
      <c r="AL226">
        <v>20247381.337000001</v>
      </c>
      <c r="AM226">
        <v>1266.4235612</v>
      </c>
    </row>
    <row r="227" spans="1:39" ht="15" x14ac:dyDescent="0.25">
      <c r="A227" t="s">
        <v>399</v>
      </c>
      <c r="B227">
        <v>1218951.9047619</v>
      </c>
      <c r="C227">
        <v>0.41743097674270302</v>
      </c>
      <c r="D227">
        <v>1153136.1904761901</v>
      </c>
      <c r="E227">
        <v>2.9740693652954E-3</v>
      </c>
      <c r="F227">
        <v>0.75265647827276005</v>
      </c>
      <c r="G227">
        <v>93.809523809523796</v>
      </c>
      <c r="H227">
        <v>56.066465190476201</v>
      </c>
      <c r="I227">
        <v>8.7055008095238104</v>
      </c>
      <c r="J227">
        <v>0.98863500000000204</v>
      </c>
      <c r="K227">
        <v>12795.095003513599</v>
      </c>
      <c r="L227">
        <v>2409.6188398095201</v>
      </c>
      <c r="M227">
        <v>2918.7924048773498</v>
      </c>
      <c r="N227">
        <v>0.26792901356156301</v>
      </c>
      <c r="O227">
        <v>0.133716711247376</v>
      </c>
      <c r="P227">
        <v>2.96601120990619E-2</v>
      </c>
      <c r="Q227">
        <v>10563.0335086865</v>
      </c>
      <c r="R227">
        <v>148.61380952380901</v>
      </c>
      <c r="S227">
        <v>69523.186283399904</v>
      </c>
      <c r="T227">
        <v>15.3891998756765</v>
      </c>
      <c r="U227">
        <v>16.213963207931101</v>
      </c>
      <c r="V227">
        <v>18.254761904761899</v>
      </c>
      <c r="W227">
        <v>131.9994668997</v>
      </c>
      <c r="X227">
        <v>0.115252086593984</v>
      </c>
      <c r="Y227">
        <v>0.156222372767861</v>
      </c>
      <c r="Z227">
        <v>0.27664147786365101</v>
      </c>
      <c r="AA227">
        <v>156.54119764329101</v>
      </c>
      <c r="AB227">
        <v>7.4286559991375203</v>
      </c>
      <c r="AC227">
        <v>1.26715578522053</v>
      </c>
      <c r="AD227">
        <v>3.46337146050704</v>
      </c>
      <c r="AE227">
        <v>1.1324530733356399</v>
      </c>
      <c r="AF227">
        <v>37.904761904761898</v>
      </c>
      <c r="AG227">
        <v>6.8473223006838793E-2</v>
      </c>
      <c r="AH227">
        <v>41.503809523809501</v>
      </c>
      <c r="AI227">
        <v>4.4579024580053304</v>
      </c>
      <c r="AJ227">
        <v>84333.0600000001</v>
      </c>
      <c r="AK227">
        <v>0.42114632390670298</v>
      </c>
      <c r="AL227">
        <v>30831301.977619</v>
      </c>
      <c r="AM227">
        <v>2409.6188398095201</v>
      </c>
    </row>
    <row r="228" spans="1:39" ht="15" x14ac:dyDescent="0.25">
      <c r="A228" t="s">
        <v>400</v>
      </c>
      <c r="B228">
        <v>106455.1</v>
      </c>
      <c r="C228">
        <v>0.61497520150545204</v>
      </c>
      <c r="D228">
        <v>109316.7</v>
      </c>
      <c r="E228">
        <v>6.5965219389875105E-4</v>
      </c>
      <c r="F228">
        <v>0.70395852701296402</v>
      </c>
      <c r="G228">
        <v>45.7</v>
      </c>
      <c r="H228">
        <v>16.988914650000002</v>
      </c>
      <c r="I228">
        <v>0.7</v>
      </c>
      <c r="J228">
        <v>50.543033649999998</v>
      </c>
      <c r="K228">
        <v>14243.9006733392</v>
      </c>
      <c r="L228">
        <v>909.82850995000001</v>
      </c>
      <c r="M228">
        <v>1082.31722380257</v>
      </c>
      <c r="N228">
        <v>0.32252906167572898</v>
      </c>
      <c r="O228">
        <v>0.15369793545784199</v>
      </c>
      <c r="P228">
        <v>2.7223779238750401E-3</v>
      </c>
      <c r="Q228">
        <v>11973.852619630799</v>
      </c>
      <c r="R228">
        <v>66.608999999999995</v>
      </c>
      <c r="S228">
        <v>61611.067310723804</v>
      </c>
      <c r="T228">
        <v>15.384557642360599</v>
      </c>
      <c r="U228">
        <v>13.6592428943536</v>
      </c>
      <c r="V228">
        <v>9.6820000000000004</v>
      </c>
      <c r="W228">
        <v>93.971133025201397</v>
      </c>
      <c r="X228">
        <v>0.10963148463065001</v>
      </c>
      <c r="Y228">
        <v>0.178934362247998</v>
      </c>
      <c r="Z228">
        <v>0.29489258198157797</v>
      </c>
      <c r="AA228">
        <v>194.792368080156</v>
      </c>
      <c r="AB228">
        <v>8.2497085246009902</v>
      </c>
      <c r="AC228">
        <v>1.38729204782662</v>
      </c>
      <c r="AD228">
        <v>3.1026216930597501</v>
      </c>
      <c r="AE228">
        <v>1.39860860791491</v>
      </c>
      <c r="AF228">
        <v>109.65</v>
      </c>
      <c r="AG228">
        <v>9.8333307211418506E-3</v>
      </c>
      <c r="AH228">
        <v>4.9189999999999996</v>
      </c>
      <c r="AI228">
        <v>4.45686568952733</v>
      </c>
      <c r="AJ228">
        <v>11058.2045</v>
      </c>
      <c r="AK228">
        <v>0.49138625282998799</v>
      </c>
      <c r="AL228">
        <v>12959506.9255</v>
      </c>
      <c r="AM228">
        <v>909.82850995000001</v>
      </c>
    </row>
    <row r="229" spans="1:39" ht="15" x14ac:dyDescent="0.25">
      <c r="A229" t="s">
        <v>401</v>
      </c>
      <c r="B229">
        <v>389571.15</v>
      </c>
      <c r="C229">
        <v>0.625321614419446</v>
      </c>
      <c r="D229">
        <v>377615.8</v>
      </c>
      <c r="E229">
        <v>2.4194608215990601E-3</v>
      </c>
      <c r="F229">
        <v>0.715814333731845</v>
      </c>
      <c r="G229">
        <v>49.2</v>
      </c>
      <c r="H229">
        <v>20.181605650000002</v>
      </c>
      <c r="I229">
        <v>1.65</v>
      </c>
      <c r="J229">
        <v>46.839745800000003</v>
      </c>
      <c r="K229">
        <v>14456.509597898301</v>
      </c>
      <c r="L229">
        <v>824.69827805</v>
      </c>
      <c r="M229">
        <v>987.29564647364703</v>
      </c>
      <c r="N229">
        <v>0.31810412666351501</v>
      </c>
      <c r="O229">
        <v>0.137647810140229</v>
      </c>
      <c r="P229">
        <v>3.5436614550840798E-3</v>
      </c>
      <c r="Q229">
        <v>12075.672180448801</v>
      </c>
      <c r="R229">
        <v>62.155500000000004</v>
      </c>
      <c r="S229">
        <v>61202.752877862797</v>
      </c>
      <c r="T229">
        <v>15.4097384784935</v>
      </c>
      <c r="U229">
        <v>13.2683073589626</v>
      </c>
      <c r="V229">
        <v>7.9009999999999998</v>
      </c>
      <c r="W229">
        <v>104.378974566511</v>
      </c>
      <c r="X229">
        <v>0.108242214266473</v>
      </c>
      <c r="Y229">
        <v>0.179769696624278</v>
      </c>
      <c r="Z229">
        <v>0.29201949541419397</v>
      </c>
      <c r="AA229">
        <v>215.24744833920701</v>
      </c>
      <c r="AB229">
        <v>8.0257356622737799</v>
      </c>
      <c r="AC229">
        <v>1.3679173609773201</v>
      </c>
      <c r="AD229">
        <v>3.20153109723053</v>
      </c>
      <c r="AE229">
        <v>1.48379128646974</v>
      </c>
      <c r="AF229">
        <v>91.95</v>
      </c>
      <c r="AG229">
        <v>1.7087284694357899E-2</v>
      </c>
      <c r="AH229">
        <v>5.3330000000000002</v>
      </c>
      <c r="AI229">
        <v>4.2310254207043201</v>
      </c>
      <c r="AJ229">
        <v>10793.4280000001</v>
      </c>
      <c r="AK229">
        <v>0.49546234704235798</v>
      </c>
      <c r="AL229">
        <v>11922258.572000001</v>
      </c>
      <c r="AM229">
        <v>824.69827805</v>
      </c>
    </row>
    <row r="230" spans="1:39" ht="15" x14ac:dyDescent="0.25">
      <c r="A230" t="s">
        <v>402</v>
      </c>
      <c r="B230">
        <v>80629.95</v>
      </c>
      <c r="C230">
        <v>0.48629852869400397</v>
      </c>
      <c r="D230">
        <v>77995.149999999994</v>
      </c>
      <c r="E230">
        <v>1.6207888427071101E-2</v>
      </c>
      <c r="F230">
        <v>0.70094408195147595</v>
      </c>
      <c r="G230">
        <v>53.1</v>
      </c>
      <c r="H230">
        <v>26.926243400000001</v>
      </c>
      <c r="I230">
        <v>0.58299999999999996</v>
      </c>
      <c r="J230">
        <v>39.515570699999998</v>
      </c>
      <c r="K230">
        <v>14269.8006256192</v>
      </c>
      <c r="L230">
        <v>906.71977404999996</v>
      </c>
      <c r="M230">
        <v>1097.1456727710699</v>
      </c>
      <c r="N230">
        <v>0.33779049042015302</v>
      </c>
      <c r="O230">
        <v>0.12342154053853099</v>
      </c>
      <c r="P230">
        <v>6.7819018355950197E-4</v>
      </c>
      <c r="Q230">
        <v>11793.0651508842</v>
      </c>
      <c r="R230">
        <v>65.8005</v>
      </c>
      <c r="S230">
        <v>59927.128927591802</v>
      </c>
      <c r="T230">
        <v>16.093342755754101</v>
      </c>
      <c r="U230">
        <v>13.779831065873401</v>
      </c>
      <c r="V230">
        <v>8.5760000000000005</v>
      </c>
      <c r="W230">
        <v>105.72758559351701</v>
      </c>
      <c r="X230">
        <v>0.109577219591647</v>
      </c>
      <c r="Y230">
        <v>0.18616733520621301</v>
      </c>
      <c r="Z230">
        <v>0.30221370690523502</v>
      </c>
      <c r="AA230">
        <v>209.761444983676</v>
      </c>
      <c r="AB230">
        <v>7.64185056535442</v>
      </c>
      <c r="AC230">
        <v>1.3373301459003799</v>
      </c>
      <c r="AD230">
        <v>3.3057229572725002</v>
      </c>
      <c r="AE230">
        <v>1.45065178386356</v>
      </c>
      <c r="AF230">
        <v>102.15</v>
      </c>
      <c r="AG230">
        <v>1.74974510104936E-2</v>
      </c>
      <c r="AH230">
        <v>5.63</v>
      </c>
      <c r="AI230">
        <v>3.9272501936577302</v>
      </c>
      <c r="AJ230">
        <v>1680.8365000000299</v>
      </c>
      <c r="AK230">
        <v>0.486714444463826</v>
      </c>
      <c r="AL230">
        <v>12938710.399</v>
      </c>
      <c r="AM230">
        <v>906.71977404999996</v>
      </c>
    </row>
    <row r="231" spans="1:39" ht="15" x14ac:dyDescent="0.25">
      <c r="A231" t="s">
        <v>403</v>
      </c>
      <c r="B231">
        <v>1017415.85</v>
      </c>
      <c r="C231">
        <v>0.404722383960889</v>
      </c>
      <c r="D231">
        <v>1000273.9</v>
      </c>
      <c r="E231">
        <v>7.9399213413940302E-3</v>
      </c>
      <c r="F231">
        <v>0.72815234237481796</v>
      </c>
      <c r="G231">
        <v>71.5</v>
      </c>
      <c r="H231">
        <v>61.107135649999996</v>
      </c>
      <c r="I231">
        <v>18.122901049999999</v>
      </c>
      <c r="J231">
        <v>-32.191960250000001</v>
      </c>
      <c r="K231">
        <v>13584.1925842727</v>
      </c>
      <c r="L231">
        <v>1764.7033127499999</v>
      </c>
      <c r="M231">
        <v>2221.0690862348802</v>
      </c>
      <c r="N231">
        <v>0.47482125873285802</v>
      </c>
      <c r="O231">
        <v>0.15677822657274901</v>
      </c>
      <c r="P231">
        <v>8.44333205607283E-3</v>
      </c>
      <c r="Q231">
        <v>10793.0319696345</v>
      </c>
      <c r="R231">
        <v>117.467</v>
      </c>
      <c r="S231">
        <v>64149.648901393601</v>
      </c>
      <c r="T231">
        <v>15.1991623179276</v>
      </c>
      <c r="U231">
        <v>15.0229708152077</v>
      </c>
      <c r="V231">
        <v>28.646000000000001</v>
      </c>
      <c r="W231">
        <v>61.603829950080303</v>
      </c>
      <c r="X231">
        <v>0.107994972394997</v>
      </c>
      <c r="Y231">
        <v>0.18148216295376801</v>
      </c>
      <c r="Z231">
        <v>0.29487833916348899</v>
      </c>
      <c r="AA231">
        <v>192.27237663607701</v>
      </c>
      <c r="AB231">
        <v>7.78442954939778</v>
      </c>
      <c r="AC231">
        <v>1.4299140489773601</v>
      </c>
      <c r="AD231">
        <v>3.0838671874194099</v>
      </c>
      <c r="AE231">
        <v>1.3287422474602</v>
      </c>
      <c r="AF231">
        <v>80.75</v>
      </c>
      <c r="AG231">
        <v>2.8516591073060701E-2</v>
      </c>
      <c r="AH231">
        <v>13.196842105263199</v>
      </c>
      <c r="AI231">
        <v>3.71822507577959</v>
      </c>
      <c r="AJ231">
        <v>86924.043499999898</v>
      </c>
      <c r="AK231">
        <v>0.53358135102632598</v>
      </c>
      <c r="AL231">
        <v>23972069.6545</v>
      </c>
      <c r="AM231">
        <v>1764.7033127499999</v>
      </c>
    </row>
    <row r="232" spans="1:39" ht="15" x14ac:dyDescent="0.25">
      <c r="A232" t="s">
        <v>404</v>
      </c>
      <c r="B232">
        <v>229323</v>
      </c>
      <c r="C232">
        <v>0.49724668803778299</v>
      </c>
      <c r="D232">
        <v>163352.25</v>
      </c>
      <c r="E232">
        <v>1.31601030941164E-2</v>
      </c>
      <c r="F232">
        <v>0.71946897966228696</v>
      </c>
      <c r="G232">
        <v>53.8</v>
      </c>
      <c r="H232">
        <v>24.342914199999999</v>
      </c>
      <c r="I232">
        <v>0.61150000000000004</v>
      </c>
      <c r="J232">
        <v>22.271684400000002</v>
      </c>
      <c r="K232">
        <v>15781.338615521399</v>
      </c>
      <c r="L232">
        <v>875.4628146</v>
      </c>
      <c r="M232">
        <v>1077.75275860588</v>
      </c>
      <c r="N232">
        <v>0.41745690360016302</v>
      </c>
      <c r="O232">
        <v>0.162345665663639</v>
      </c>
      <c r="P232">
        <v>3.0017475399005899E-3</v>
      </c>
      <c r="Q232">
        <v>12819.243571569799</v>
      </c>
      <c r="R232">
        <v>67.677499999999995</v>
      </c>
      <c r="S232">
        <v>59564.700661224197</v>
      </c>
      <c r="T232">
        <v>15.408370581064601</v>
      </c>
      <c r="U232">
        <v>12.9358031044291</v>
      </c>
      <c r="V232">
        <v>8.8510000000000009</v>
      </c>
      <c r="W232">
        <v>98.911175528188906</v>
      </c>
      <c r="X232">
        <v>0.10949513810000901</v>
      </c>
      <c r="Y232">
        <v>0.193727434733689</v>
      </c>
      <c r="Z232">
        <v>0.30680568273626802</v>
      </c>
      <c r="AA232">
        <v>201.59177186827401</v>
      </c>
      <c r="AB232">
        <v>8.5508585548663607</v>
      </c>
      <c r="AC232">
        <v>1.4372277986765001</v>
      </c>
      <c r="AD232">
        <v>3.5281070180597802</v>
      </c>
      <c r="AE232">
        <v>1.4914331454532199</v>
      </c>
      <c r="AF232">
        <v>105.9</v>
      </c>
      <c r="AG232">
        <v>1.6175915873024201E-2</v>
      </c>
      <c r="AH232">
        <v>5.258</v>
      </c>
      <c r="AI232">
        <v>3.8834824709101099</v>
      </c>
      <c r="AJ232">
        <v>-8655.0439999999398</v>
      </c>
      <c r="AK232">
        <v>0.51808438182305305</v>
      </c>
      <c r="AL232">
        <v>13815975.122500001</v>
      </c>
      <c r="AM232">
        <v>875.4628146</v>
      </c>
    </row>
    <row r="233" spans="1:39" ht="15" x14ac:dyDescent="0.25">
      <c r="A233" t="s">
        <v>405</v>
      </c>
      <c r="B233">
        <v>508876.05</v>
      </c>
      <c r="C233">
        <v>0.44321874307013198</v>
      </c>
      <c r="D233">
        <v>466675.6</v>
      </c>
      <c r="E233">
        <v>2.43767814921096E-3</v>
      </c>
      <c r="F233">
        <v>0.74076995458597905</v>
      </c>
      <c r="G233">
        <v>94.2</v>
      </c>
      <c r="H233">
        <v>41.9843051</v>
      </c>
      <c r="I233">
        <v>5.9751538499999999</v>
      </c>
      <c r="J233">
        <v>-17.94908895</v>
      </c>
      <c r="K233">
        <v>14463.2732839368</v>
      </c>
      <c r="L233">
        <v>1500.5180460500001</v>
      </c>
      <c r="M233">
        <v>1851.2997719770799</v>
      </c>
      <c r="N233">
        <v>0.46303967718282801</v>
      </c>
      <c r="O233">
        <v>0.16307944409210101</v>
      </c>
      <c r="P233">
        <v>4.1496762843947297E-3</v>
      </c>
      <c r="Q233">
        <v>11722.7922219874</v>
      </c>
      <c r="R233">
        <v>109.29900000000001</v>
      </c>
      <c r="S233">
        <v>60019.297852679403</v>
      </c>
      <c r="T233">
        <v>15.2640920776951</v>
      </c>
      <c r="U233">
        <v>13.728561524350599</v>
      </c>
      <c r="V233">
        <v>13.948</v>
      </c>
      <c r="W233">
        <v>107.579441213794</v>
      </c>
      <c r="X233">
        <v>0.107501470024452</v>
      </c>
      <c r="Y233">
        <v>0.19504882257966599</v>
      </c>
      <c r="Z233">
        <v>0.30740575089718603</v>
      </c>
      <c r="AA233">
        <v>176.653057054382</v>
      </c>
      <c r="AB233">
        <v>8.9178831736088906</v>
      </c>
      <c r="AC233">
        <v>1.51411601453346</v>
      </c>
      <c r="AD233">
        <v>3.9892887229124598</v>
      </c>
      <c r="AE233">
        <v>1.3370755977884801</v>
      </c>
      <c r="AF233">
        <v>140.80000000000001</v>
      </c>
      <c r="AG233">
        <v>2.3963612751948998E-2</v>
      </c>
      <c r="AH233">
        <v>7.4305263157894696</v>
      </c>
      <c r="AI233">
        <v>3.8409536806274902</v>
      </c>
      <c r="AJ233">
        <v>9120.7850000000308</v>
      </c>
      <c r="AK233">
        <v>0.51879508609585201</v>
      </c>
      <c r="AL233">
        <v>21702402.567499999</v>
      </c>
      <c r="AM233">
        <v>1500.5180460500001</v>
      </c>
    </row>
    <row r="234" spans="1:39" ht="15" x14ac:dyDescent="0.25">
      <c r="A234" t="s">
        <v>406</v>
      </c>
      <c r="B234">
        <v>1187734.8999999999</v>
      </c>
      <c r="C234">
        <v>0.64565768264894396</v>
      </c>
      <c r="D234">
        <v>1066719.75</v>
      </c>
      <c r="E234">
        <v>1.3005227413697E-2</v>
      </c>
      <c r="F234">
        <v>0.69725837190892304</v>
      </c>
      <c r="G234">
        <v>55.6</v>
      </c>
      <c r="H234">
        <v>31.975573300000001</v>
      </c>
      <c r="I234">
        <v>0.94149994999999997</v>
      </c>
      <c r="J234">
        <v>-1.9673473000000301</v>
      </c>
      <c r="K234">
        <v>15503.045184789</v>
      </c>
      <c r="L234">
        <v>1022.5716715999999</v>
      </c>
      <c r="M234">
        <v>1260.06253379179</v>
      </c>
      <c r="N234">
        <v>0.44170013530032498</v>
      </c>
      <c r="O234">
        <v>0.162811338925028</v>
      </c>
      <c r="P234">
        <v>3.2922343670370099E-3</v>
      </c>
      <c r="Q234">
        <v>12581.101655165599</v>
      </c>
      <c r="R234">
        <v>76.423500000000004</v>
      </c>
      <c r="S234">
        <v>60594.098497190003</v>
      </c>
      <c r="T234">
        <v>15.6483280666287</v>
      </c>
      <c r="U234">
        <v>13.380330285841399</v>
      </c>
      <c r="V234">
        <v>10.8545</v>
      </c>
      <c r="W234">
        <v>94.207164917775998</v>
      </c>
      <c r="X234">
        <v>0.106452490670087</v>
      </c>
      <c r="Y234">
        <v>0.205507091564889</v>
      </c>
      <c r="Z234">
        <v>0.31632915036817499</v>
      </c>
      <c r="AA234">
        <v>193.36018735060799</v>
      </c>
      <c r="AB234">
        <v>7.7907024010410399</v>
      </c>
      <c r="AC234">
        <v>1.4221251219815001</v>
      </c>
      <c r="AD234">
        <v>3.5670886988546999</v>
      </c>
      <c r="AE234">
        <v>1.5390175650567</v>
      </c>
      <c r="AF234">
        <v>138.55000000000001</v>
      </c>
      <c r="AG234">
        <v>1.7133915591930199E-2</v>
      </c>
      <c r="AH234">
        <v>5.1363157894736799</v>
      </c>
      <c r="AI234">
        <v>3.8735931688830001</v>
      </c>
      <c r="AJ234">
        <v>-10252.6244999999</v>
      </c>
      <c r="AK234">
        <v>0.51132275730712395</v>
      </c>
      <c r="AL234">
        <v>15852974.829500001</v>
      </c>
      <c r="AM234">
        <v>1022.5716715999999</v>
      </c>
    </row>
    <row r="235" spans="1:39" ht="15" x14ac:dyDescent="0.25">
      <c r="A235" t="s">
        <v>407</v>
      </c>
      <c r="B235">
        <v>603108.94999999995</v>
      </c>
      <c r="C235">
        <v>0.50586170060945701</v>
      </c>
      <c r="D235">
        <v>555652.65</v>
      </c>
      <c r="E235">
        <v>1.36174936708927E-2</v>
      </c>
      <c r="F235">
        <v>0.72633789213577904</v>
      </c>
      <c r="G235">
        <v>69.599999999999994</v>
      </c>
      <c r="H235">
        <v>33.136840100000001</v>
      </c>
      <c r="I235">
        <v>1.9035</v>
      </c>
      <c r="J235">
        <v>76.142428350000003</v>
      </c>
      <c r="K235">
        <v>13577.452085492199</v>
      </c>
      <c r="L235">
        <v>1210.2477286999999</v>
      </c>
      <c r="M235">
        <v>1467.7434717659901</v>
      </c>
      <c r="N235">
        <v>0.27138906052961997</v>
      </c>
      <c r="O235">
        <v>0.12622488361460699</v>
      </c>
      <c r="P235">
        <v>1.3054495476699499E-3</v>
      </c>
      <c r="Q235">
        <v>11195.471732011099</v>
      </c>
      <c r="R235">
        <v>82.9345</v>
      </c>
      <c r="S235">
        <v>61154.916916361697</v>
      </c>
      <c r="T235">
        <v>15.5592666501878</v>
      </c>
      <c r="U235">
        <v>14.592813951974099</v>
      </c>
      <c r="V235">
        <v>10.878500000000001</v>
      </c>
      <c r="W235">
        <v>111.251342436917</v>
      </c>
      <c r="X235">
        <v>0.10804179477268799</v>
      </c>
      <c r="Y235">
        <v>0.172845944720565</v>
      </c>
      <c r="Z235">
        <v>0.302908626242263</v>
      </c>
      <c r="AA235">
        <v>174.357526146043</v>
      </c>
      <c r="AB235">
        <v>9.9598882074233295</v>
      </c>
      <c r="AC235">
        <v>1.52971657335612</v>
      </c>
      <c r="AD235">
        <v>3.5274350427787899</v>
      </c>
      <c r="AE235">
        <v>1.4737542175477301</v>
      </c>
      <c r="AF235">
        <v>114.85</v>
      </c>
      <c r="AG235">
        <v>1.8326124483591999E-2</v>
      </c>
      <c r="AH235">
        <v>6.1157894736842104</v>
      </c>
      <c r="AI235">
        <v>4.2860021521307496</v>
      </c>
      <c r="AJ235">
        <v>-5151.7794999998296</v>
      </c>
      <c r="AK235">
        <v>0.48525051475548597</v>
      </c>
      <c r="AL235">
        <v>16432080.548</v>
      </c>
      <c r="AM235">
        <v>1210.2477286999999</v>
      </c>
    </row>
    <row r="236" spans="1:39" ht="15" x14ac:dyDescent="0.25">
      <c r="A236" t="s">
        <v>408</v>
      </c>
      <c r="B236">
        <v>36843.736842105303</v>
      </c>
      <c r="C236">
        <v>0.46108428107496502</v>
      </c>
      <c r="D236">
        <v>-506435.15</v>
      </c>
      <c r="E236">
        <v>9.8788859694046299E-3</v>
      </c>
      <c r="F236">
        <v>0.74242744120357895</v>
      </c>
      <c r="G236">
        <v>63.375</v>
      </c>
      <c r="H236">
        <v>29.565166099999999</v>
      </c>
      <c r="I236">
        <v>4.3217118000000001</v>
      </c>
      <c r="J236">
        <v>-29.0218776</v>
      </c>
      <c r="K236">
        <v>16529.3503724576</v>
      </c>
      <c r="L236">
        <v>1158.0037842500001</v>
      </c>
      <c r="M236">
        <v>1603.4527381215801</v>
      </c>
      <c r="N236">
        <v>0.89170006924353495</v>
      </c>
      <c r="O236">
        <v>0.17866573366510999</v>
      </c>
      <c r="P236">
        <v>5.2966126565574703E-4</v>
      </c>
      <c r="Q236">
        <v>11937.3959876881</v>
      </c>
      <c r="R236">
        <v>91.269000000000005</v>
      </c>
      <c r="S236">
        <v>62240.9118484918</v>
      </c>
      <c r="T236">
        <v>14.7136486649355</v>
      </c>
      <c r="U236">
        <v>12.687810584645399</v>
      </c>
      <c r="V236">
        <v>12.228999999999999</v>
      </c>
      <c r="W236">
        <v>94.693252453184996</v>
      </c>
      <c r="X236">
        <v>0.103083161789777</v>
      </c>
      <c r="Y236">
        <v>0.19320636509171699</v>
      </c>
      <c r="Z236">
        <v>0.30058532592988002</v>
      </c>
      <c r="AA236">
        <v>208.939861242945</v>
      </c>
      <c r="AB236">
        <v>9.3519169475578199</v>
      </c>
      <c r="AC236">
        <v>1.43497946606605</v>
      </c>
      <c r="AD236">
        <v>4.0647145346113502</v>
      </c>
      <c r="AE236">
        <v>1.4037852663375701</v>
      </c>
      <c r="AF236">
        <v>169.75</v>
      </c>
      <c r="AG236">
        <v>1.47510045431098E-2</v>
      </c>
      <c r="AH236">
        <v>4.9436842105263201</v>
      </c>
      <c r="AI236">
        <v>3.7389078755412699</v>
      </c>
      <c r="AJ236">
        <v>-121868.106</v>
      </c>
      <c r="AK236">
        <v>0.65654338315882999</v>
      </c>
      <c r="AL236">
        <v>19141050.282499999</v>
      </c>
      <c r="AM236">
        <v>1158.0037842500001</v>
      </c>
    </row>
    <row r="237" spans="1:39" ht="15" x14ac:dyDescent="0.25">
      <c r="A237" t="s">
        <v>409</v>
      </c>
      <c r="B237">
        <v>80621.578947368398</v>
      </c>
      <c r="C237">
        <v>0.39085441405667098</v>
      </c>
      <c r="D237">
        <v>64109</v>
      </c>
      <c r="E237">
        <v>9.1113623373144E-3</v>
      </c>
      <c r="F237">
        <v>0.75061025603571896</v>
      </c>
      <c r="G237">
        <v>34</v>
      </c>
      <c r="H237">
        <v>33.344552700000001</v>
      </c>
      <c r="I237">
        <v>7.0126860000000004</v>
      </c>
      <c r="J237">
        <v>-5.0054528499999797</v>
      </c>
      <c r="K237">
        <v>15628.8863152542</v>
      </c>
      <c r="L237">
        <v>1177.1332501500001</v>
      </c>
      <c r="M237">
        <v>1647.3519489662101</v>
      </c>
      <c r="N237">
        <v>0.89122886836839899</v>
      </c>
      <c r="O237">
        <v>0.182872106299409</v>
      </c>
      <c r="P237">
        <v>9.6996537975161702E-4</v>
      </c>
      <c r="Q237">
        <v>11167.790681308299</v>
      </c>
      <c r="R237">
        <v>86.884500000000003</v>
      </c>
      <c r="S237">
        <v>60936.171273357199</v>
      </c>
      <c r="T237">
        <v>15.0044023962847</v>
      </c>
      <c r="U237">
        <v>13.5482537178668</v>
      </c>
      <c r="V237">
        <v>11.558</v>
      </c>
      <c r="W237">
        <v>101.845756199169</v>
      </c>
      <c r="X237">
        <v>0.102803058500198</v>
      </c>
      <c r="Y237">
        <v>0.20572589683562501</v>
      </c>
      <c r="Z237">
        <v>0.31196374385780701</v>
      </c>
      <c r="AA237">
        <v>205.447471617324</v>
      </c>
      <c r="AB237">
        <v>8.7112395475420499</v>
      </c>
      <c r="AC237">
        <v>1.4606674707827401</v>
      </c>
      <c r="AD237">
        <v>3.86213315219358</v>
      </c>
      <c r="AE237">
        <v>1.2766335098805499</v>
      </c>
      <c r="AF237">
        <v>87.6</v>
      </c>
      <c r="AG237">
        <v>1.6277450597430899E-2</v>
      </c>
      <c r="AH237">
        <v>9.2157894736842092</v>
      </c>
      <c r="AI237">
        <v>3.4477594454391798</v>
      </c>
      <c r="AJ237">
        <v>-91316.914999999994</v>
      </c>
      <c r="AK237">
        <v>0.66875842448377398</v>
      </c>
      <c r="AL237">
        <v>18397281.7445</v>
      </c>
      <c r="AM237">
        <v>1177.1332501500001</v>
      </c>
    </row>
    <row r="238" spans="1:39" ht="15" x14ac:dyDescent="0.25">
      <c r="A238" t="s">
        <v>410</v>
      </c>
      <c r="B238">
        <v>367187.55</v>
      </c>
      <c r="C238">
        <v>0.603344436919104</v>
      </c>
      <c r="D238">
        <v>342099.9</v>
      </c>
      <c r="E238">
        <v>3.4001709706949401E-4</v>
      </c>
      <c r="F238">
        <v>0.73547301886930805</v>
      </c>
      <c r="G238">
        <v>54.45</v>
      </c>
      <c r="H238">
        <v>13.3389554</v>
      </c>
      <c r="I238">
        <v>0.6855</v>
      </c>
      <c r="J238">
        <v>44.85618805</v>
      </c>
      <c r="K238">
        <v>13756.747803261</v>
      </c>
      <c r="L238">
        <v>1129.1715177999999</v>
      </c>
      <c r="M238">
        <v>1283.7225832576401</v>
      </c>
      <c r="N238">
        <v>0.15044170369349399</v>
      </c>
      <c r="O238">
        <v>0.114212864978448</v>
      </c>
      <c r="P238">
        <v>7.9295664200289499E-3</v>
      </c>
      <c r="Q238">
        <v>12100.5332457273</v>
      </c>
      <c r="R238">
        <v>73.489999999999995</v>
      </c>
      <c r="S238">
        <v>69475.023955640194</v>
      </c>
      <c r="T238">
        <v>17.5989930602803</v>
      </c>
      <c r="U238">
        <v>15.3649682650701</v>
      </c>
      <c r="V238">
        <v>9.1265000000000001</v>
      </c>
      <c r="W238">
        <v>123.724485596888</v>
      </c>
      <c r="X238">
        <v>0.111767294242945</v>
      </c>
      <c r="Y238">
        <v>0.162397838655019</v>
      </c>
      <c r="Z238">
        <v>0.27879824786609603</v>
      </c>
      <c r="AA238">
        <v>171.45880581296399</v>
      </c>
      <c r="AB238">
        <v>8.7172598710579798</v>
      </c>
      <c r="AC238">
        <v>1.3919801902209801</v>
      </c>
      <c r="AD238">
        <v>3.5702359761867402</v>
      </c>
      <c r="AE238">
        <v>1.0861696700683401</v>
      </c>
      <c r="AF238">
        <v>42.75</v>
      </c>
      <c r="AG238">
        <v>4.7870285685661998E-2</v>
      </c>
      <c r="AH238">
        <v>13.826000000000001</v>
      </c>
      <c r="AI238">
        <v>4.8226710290333799</v>
      </c>
      <c r="AJ238">
        <v>25601.5810000001</v>
      </c>
      <c r="AK238">
        <v>0.473390340141016</v>
      </c>
      <c r="AL238">
        <v>15533727.797</v>
      </c>
      <c r="AM238">
        <v>1129.1715177999999</v>
      </c>
    </row>
    <row r="239" spans="1:39" ht="15" x14ac:dyDescent="0.25">
      <c r="A239" t="s">
        <v>411</v>
      </c>
      <c r="B239">
        <v>337008.95</v>
      </c>
      <c r="C239">
        <v>0.54049542209270696</v>
      </c>
      <c r="D239">
        <v>315218.59999999998</v>
      </c>
      <c r="E239">
        <v>1.11812052708969E-4</v>
      </c>
      <c r="F239">
        <v>0.73274462399687901</v>
      </c>
      <c r="G239">
        <v>64.05</v>
      </c>
      <c r="H239">
        <v>17.8817907</v>
      </c>
      <c r="I239">
        <v>0.71150000000000002</v>
      </c>
      <c r="J239">
        <v>46.11008125</v>
      </c>
      <c r="K239">
        <v>13312.215393734001</v>
      </c>
      <c r="L239">
        <v>1232.82825695</v>
      </c>
      <c r="M239">
        <v>1407.89583579497</v>
      </c>
      <c r="N239">
        <v>0.187395596829973</v>
      </c>
      <c r="O239">
        <v>0.114971901399035</v>
      </c>
      <c r="P239">
        <v>6.7652263833033301E-3</v>
      </c>
      <c r="Q239">
        <v>11656.881768339899</v>
      </c>
      <c r="R239">
        <v>78.709000000000003</v>
      </c>
      <c r="S239">
        <v>67430.339001893095</v>
      </c>
      <c r="T239">
        <v>16.736967818165599</v>
      </c>
      <c r="U239">
        <v>15.6631167585664</v>
      </c>
      <c r="V239">
        <v>9.8789999999999996</v>
      </c>
      <c r="W239">
        <v>124.79281880251</v>
      </c>
      <c r="X239">
        <v>0.11211825214056</v>
      </c>
      <c r="Y239">
        <v>0.15983344269445701</v>
      </c>
      <c r="Z239">
        <v>0.27711575309942899</v>
      </c>
      <c r="AA239">
        <v>154.54768247393201</v>
      </c>
      <c r="AB239">
        <v>9.58472678819561</v>
      </c>
      <c r="AC239">
        <v>1.4496820224556899</v>
      </c>
      <c r="AD239">
        <v>3.9191806729359899</v>
      </c>
      <c r="AE239">
        <v>1.0800528381201</v>
      </c>
      <c r="AF239">
        <v>45.7</v>
      </c>
      <c r="AG239">
        <v>4.6870403178965597E-2</v>
      </c>
      <c r="AH239">
        <v>13.8965</v>
      </c>
      <c r="AI239">
        <v>5.2320246947521998</v>
      </c>
      <c r="AJ239">
        <v>31905.812999999998</v>
      </c>
      <c r="AK239">
        <v>0.44703306960488598</v>
      </c>
      <c r="AL239">
        <v>16411675.300000001</v>
      </c>
      <c r="AM239">
        <v>1232.82825695</v>
      </c>
    </row>
    <row r="240" spans="1:39" ht="15" x14ac:dyDescent="0.25">
      <c r="A240" t="s">
        <v>412</v>
      </c>
      <c r="B240">
        <v>352137.35</v>
      </c>
      <c r="C240">
        <v>0.63684284195644103</v>
      </c>
      <c r="D240">
        <v>361754.4</v>
      </c>
      <c r="E240">
        <v>8.2753553738394801E-3</v>
      </c>
      <c r="F240">
        <v>0.699256597086783</v>
      </c>
      <c r="G240">
        <v>35.549999999999997</v>
      </c>
      <c r="H240">
        <v>9.8265102500000001</v>
      </c>
      <c r="I240">
        <v>5.45E-2</v>
      </c>
      <c r="J240">
        <v>41.930868500000003</v>
      </c>
      <c r="K240">
        <v>15102.2359866035</v>
      </c>
      <c r="L240">
        <v>559.99159299999997</v>
      </c>
      <c r="M240">
        <v>655.21819618539905</v>
      </c>
      <c r="N240">
        <v>0.231024452361734</v>
      </c>
      <c r="O240">
        <v>0.13818214517374</v>
      </c>
      <c r="P240">
        <v>1.5621067546990801E-3</v>
      </c>
      <c r="Q240">
        <v>12907.3417637611</v>
      </c>
      <c r="R240">
        <v>42.295999999999999</v>
      </c>
      <c r="S240">
        <v>61266.114301588801</v>
      </c>
      <c r="T240">
        <v>16.167013429165898</v>
      </c>
      <c r="U240">
        <v>13.239823931341</v>
      </c>
      <c r="V240">
        <v>6.0075000000000003</v>
      </c>
      <c r="W240">
        <v>93.215412900540997</v>
      </c>
      <c r="X240">
        <v>0.108199126544835</v>
      </c>
      <c r="Y240">
        <v>0.18736254154146001</v>
      </c>
      <c r="Z240">
        <v>0.30173831922580902</v>
      </c>
      <c r="AA240">
        <v>219.494009439531</v>
      </c>
      <c r="AB240">
        <v>8.5143662927491306</v>
      </c>
      <c r="AC240">
        <v>1.5349790708686</v>
      </c>
      <c r="AD240">
        <v>3.2283961898811202</v>
      </c>
      <c r="AE240">
        <v>1.14849768828971</v>
      </c>
      <c r="AF240">
        <v>59.9</v>
      </c>
      <c r="AG240">
        <v>3.5866100730518297E-2</v>
      </c>
      <c r="AH240">
        <v>4.7255000000000003</v>
      </c>
      <c r="AI240">
        <v>4.8097219537088396</v>
      </c>
      <c r="AJ240">
        <v>490.36200000002299</v>
      </c>
      <c r="AK240">
        <v>0.52933235136382994</v>
      </c>
      <c r="AL240">
        <v>8457125.1879999992</v>
      </c>
      <c r="AM240">
        <v>559.99159299999997</v>
      </c>
    </row>
    <row r="241" spans="1:39" ht="15" x14ac:dyDescent="0.25">
      <c r="A241" t="s">
        <v>413</v>
      </c>
      <c r="B241">
        <v>120936.1</v>
      </c>
      <c r="C241">
        <v>0.71029352175893701</v>
      </c>
      <c r="D241">
        <v>167417.4</v>
      </c>
      <c r="E241">
        <v>1.84968721573594E-3</v>
      </c>
      <c r="F241">
        <v>0.68775611353758503</v>
      </c>
      <c r="G241">
        <v>36.200000000000003</v>
      </c>
      <c r="H241">
        <v>11.087874599999999</v>
      </c>
      <c r="I241">
        <v>0.5</v>
      </c>
      <c r="J241">
        <v>61.222163649999999</v>
      </c>
      <c r="K241">
        <v>15181.723309557799</v>
      </c>
      <c r="L241">
        <v>621.97407435000002</v>
      </c>
      <c r="M241">
        <v>729.18932318367399</v>
      </c>
      <c r="N241">
        <v>0.268269465772147</v>
      </c>
      <c r="O241">
        <v>0.14172160904314099</v>
      </c>
      <c r="P241">
        <v>2.9870667068263102E-3</v>
      </c>
      <c r="Q241">
        <v>12949.501593458601</v>
      </c>
      <c r="R241">
        <v>49.147500000000001</v>
      </c>
      <c r="S241">
        <v>59901.959377384403</v>
      </c>
      <c r="T241">
        <v>15.3751462434508</v>
      </c>
      <c r="U241">
        <v>12.6552535602014</v>
      </c>
      <c r="V241">
        <v>7.5045000000000002</v>
      </c>
      <c r="W241">
        <v>82.880148490905498</v>
      </c>
      <c r="X241">
        <v>0.108346684123324</v>
      </c>
      <c r="Y241">
        <v>0.17906859891275101</v>
      </c>
      <c r="Z241">
        <v>0.29214703671851999</v>
      </c>
      <c r="AA241">
        <v>216.048394204262</v>
      </c>
      <c r="AB241">
        <v>7.89720591770139</v>
      </c>
      <c r="AC241">
        <v>1.4616678846375699</v>
      </c>
      <c r="AD241">
        <v>3.2164815611360602</v>
      </c>
      <c r="AE241">
        <v>1.2275029023244901</v>
      </c>
      <c r="AF241">
        <v>76.95</v>
      </c>
      <c r="AG241">
        <v>2.9834736837759501E-2</v>
      </c>
      <c r="AH241">
        <v>4.3864999999999998</v>
      </c>
      <c r="AI241">
        <v>4.7537816552609904</v>
      </c>
      <c r="AJ241">
        <v>-4163.3090000000102</v>
      </c>
      <c r="AK241">
        <v>0.52534478012577501</v>
      </c>
      <c r="AL241">
        <v>9442638.3025000002</v>
      </c>
      <c r="AM241">
        <v>621.97407435000002</v>
      </c>
    </row>
    <row r="242" spans="1:39" ht="15" x14ac:dyDescent="0.25">
      <c r="A242" t="s">
        <v>414</v>
      </c>
      <c r="B242">
        <v>532782.38095238095</v>
      </c>
      <c r="C242">
        <v>0.45027252573584697</v>
      </c>
      <c r="D242">
        <v>460563.23809523799</v>
      </c>
      <c r="E242">
        <v>1.27173257949285E-3</v>
      </c>
      <c r="F242">
        <v>0.734638709709035</v>
      </c>
      <c r="G242">
        <v>76.857142857142904</v>
      </c>
      <c r="H242">
        <v>47.653539333333299</v>
      </c>
      <c r="I242">
        <v>1.0952380952381</v>
      </c>
      <c r="J242">
        <v>64.928866476190507</v>
      </c>
      <c r="K242">
        <v>13276.287437994801</v>
      </c>
      <c r="L242">
        <v>1576.1383579999999</v>
      </c>
      <c r="M242">
        <v>1892.0101364972199</v>
      </c>
      <c r="N242">
        <v>0.35516802030227201</v>
      </c>
      <c r="O242">
        <v>0.14727739832209899</v>
      </c>
      <c r="P242">
        <v>5.62356253437975E-3</v>
      </c>
      <c r="Q242">
        <v>11059.806435074001</v>
      </c>
      <c r="R242">
        <v>102.26761904761899</v>
      </c>
      <c r="S242">
        <v>65003.117348506697</v>
      </c>
      <c r="T242">
        <v>16.095491753662198</v>
      </c>
      <c r="U242">
        <v>15.411900391130599</v>
      </c>
      <c r="V242">
        <v>12.688095238095199</v>
      </c>
      <c r="W242">
        <v>124.22182592606499</v>
      </c>
      <c r="X242">
        <v>0.110803648824628</v>
      </c>
      <c r="Y242">
        <v>0.16890841853004299</v>
      </c>
      <c r="Z242">
        <v>0.28714154166925698</v>
      </c>
      <c r="AA242">
        <v>177.238942139936</v>
      </c>
      <c r="AB242">
        <v>7.0912675680121504</v>
      </c>
      <c r="AC242">
        <v>1.4511487595064401</v>
      </c>
      <c r="AD242">
        <v>3.20988756676778</v>
      </c>
      <c r="AE242">
        <v>1.2032669546250301</v>
      </c>
      <c r="AF242">
        <v>69.714285714285694</v>
      </c>
      <c r="AG242">
        <v>2.6187762372791999E-2</v>
      </c>
      <c r="AH242">
        <v>14.2980952380952</v>
      </c>
      <c r="AI242">
        <v>4.2894600087058796</v>
      </c>
      <c r="AJ242">
        <v>60201.837142857097</v>
      </c>
      <c r="AK242">
        <v>0.46580224340227799</v>
      </c>
      <c r="AL242">
        <v>20925265.882857099</v>
      </c>
      <c r="AM242">
        <v>1576.1383579999999</v>
      </c>
    </row>
    <row r="243" spans="1:39" ht="15" x14ac:dyDescent="0.25">
      <c r="A243" t="s">
        <v>415</v>
      </c>
      <c r="B243">
        <v>597312.25</v>
      </c>
      <c r="C243">
        <v>0.46298122368519501</v>
      </c>
      <c r="D243">
        <v>628954.44999999995</v>
      </c>
      <c r="E243">
        <v>2.3018125827770999E-3</v>
      </c>
      <c r="F243">
        <v>0.721846311242615</v>
      </c>
      <c r="G243">
        <v>43.15</v>
      </c>
      <c r="H243">
        <v>25.125380100000001</v>
      </c>
      <c r="I243">
        <v>1.2272023999999999</v>
      </c>
      <c r="J243">
        <v>18.2970893</v>
      </c>
      <c r="K243">
        <v>13525.511904270999</v>
      </c>
      <c r="L243">
        <v>971.58473890000005</v>
      </c>
      <c r="M243">
        <v>1152.2934450661501</v>
      </c>
      <c r="N243">
        <v>0.33901690697912601</v>
      </c>
      <c r="O243">
        <v>0.13822673995687601</v>
      </c>
      <c r="P243">
        <v>4.3026506413973899E-3</v>
      </c>
      <c r="Q243">
        <v>11404.3701352875</v>
      </c>
      <c r="R243">
        <v>67.265500000000003</v>
      </c>
      <c r="S243">
        <v>62153.344232927702</v>
      </c>
      <c r="T243">
        <v>15.4135478068252</v>
      </c>
      <c r="U243">
        <v>14.4440276055333</v>
      </c>
      <c r="V243">
        <v>8.9390000000000001</v>
      </c>
      <c r="W243">
        <v>108.69054020583999</v>
      </c>
      <c r="X243">
        <v>0.117446453414669</v>
      </c>
      <c r="Y243">
        <v>0.17136547656557299</v>
      </c>
      <c r="Z243">
        <v>0.29323432988778397</v>
      </c>
      <c r="AA243">
        <v>512.05785772557897</v>
      </c>
      <c r="AB243">
        <v>2.8480042777236001</v>
      </c>
      <c r="AC243">
        <v>0.52886222140124095</v>
      </c>
      <c r="AD243">
        <v>1.2944596032301801</v>
      </c>
      <c r="AE243">
        <v>1.1022870318190101</v>
      </c>
      <c r="AF243">
        <v>36.35</v>
      </c>
      <c r="AG243">
        <v>3.91949385384825E-2</v>
      </c>
      <c r="AH243">
        <v>16.108000000000001</v>
      </c>
      <c r="AI243">
        <v>4.64525719496765</v>
      </c>
      <c r="AJ243">
        <v>-1027.75</v>
      </c>
      <c r="AK243">
        <v>0.47300414746264502</v>
      </c>
      <c r="AL243">
        <v>13141180.952</v>
      </c>
      <c r="AM243">
        <v>971.58473890000005</v>
      </c>
    </row>
    <row r="244" spans="1:39" ht="15" x14ac:dyDescent="0.25">
      <c r="A244" t="s">
        <v>416</v>
      </c>
      <c r="B244">
        <v>354553</v>
      </c>
      <c r="C244">
        <v>0.54996099309227098</v>
      </c>
      <c r="D244">
        <v>321167.84999999998</v>
      </c>
      <c r="E244">
        <v>1.01002895807191E-2</v>
      </c>
      <c r="F244">
        <v>0.70774143533409195</v>
      </c>
      <c r="G244">
        <v>86.05</v>
      </c>
      <c r="H244">
        <v>35.535970249999998</v>
      </c>
      <c r="I244">
        <v>1.68411365</v>
      </c>
      <c r="J244">
        <v>57.266767899999998</v>
      </c>
      <c r="K244">
        <v>13793.7306458763</v>
      </c>
      <c r="L244">
        <v>1316.7258217000001</v>
      </c>
      <c r="M244">
        <v>1600.4967310290799</v>
      </c>
      <c r="N244">
        <v>0.31165252620335998</v>
      </c>
      <c r="O244">
        <v>0.14477832777204699</v>
      </c>
      <c r="P244">
        <v>2.2499534460219501E-3</v>
      </c>
      <c r="Q244">
        <v>11348.077735417701</v>
      </c>
      <c r="R244">
        <v>89.930499999999995</v>
      </c>
      <c r="S244">
        <v>61938.5108722847</v>
      </c>
      <c r="T244">
        <v>15.179499724787499</v>
      </c>
      <c r="U244">
        <v>14.641593471625299</v>
      </c>
      <c r="V244">
        <v>11.9725</v>
      </c>
      <c r="W244">
        <v>109.97918744623099</v>
      </c>
      <c r="X244">
        <v>0.11106692127308899</v>
      </c>
      <c r="Y244">
        <v>0.17933883417379301</v>
      </c>
      <c r="Z244">
        <v>0.29508125742347502</v>
      </c>
      <c r="AA244">
        <v>169.89865795384199</v>
      </c>
      <c r="AB244">
        <v>8.6355393267040608</v>
      </c>
      <c r="AC244">
        <v>1.5912951994312301</v>
      </c>
      <c r="AD244">
        <v>3.7865580990027499</v>
      </c>
      <c r="AE244">
        <v>1.44881387310301</v>
      </c>
      <c r="AF244">
        <v>125.75</v>
      </c>
      <c r="AG244">
        <v>1.5923863886713199E-2</v>
      </c>
      <c r="AH244">
        <v>6.2136842105263197</v>
      </c>
      <c r="AI244">
        <v>4.19775500496951</v>
      </c>
      <c r="AJ244">
        <v>-18523.687500000098</v>
      </c>
      <c r="AK244">
        <v>0.49455794933942598</v>
      </c>
      <c r="AL244">
        <v>18162561.318999998</v>
      </c>
      <c r="AM244">
        <v>1316.7258217000001</v>
      </c>
    </row>
    <row r="245" spans="1:39" ht="15" x14ac:dyDescent="0.25">
      <c r="A245" t="s">
        <v>417</v>
      </c>
      <c r="B245">
        <v>474241.1</v>
      </c>
      <c r="C245">
        <v>0.497919440810139</v>
      </c>
      <c r="D245">
        <v>482707.9</v>
      </c>
      <c r="E245">
        <v>1.6081260153907699E-2</v>
      </c>
      <c r="F245">
        <v>0.69134365618416405</v>
      </c>
      <c r="G245">
        <v>53.8</v>
      </c>
      <c r="H245">
        <v>29.488434049999999</v>
      </c>
      <c r="I245">
        <v>1.6615</v>
      </c>
      <c r="J245">
        <v>38.549650649999997</v>
      </c>
      <c r="K245">
        <v>14329.806328664199</v>
      </c>
      <c r="L245">
        <v>1090.3964962</v>
      </c>
      <c r="M245">
        <v>1333.2437601614899</v>
      </c>
      <c r="N245">
        <v>0.40229370603144499</v>
      </c>
      <c r="O245">
        <v>0.159423881180663</v>
      </c>
      <c r="P245">
        <v>8.4172560458379805E-4</v>
      </c>
      <c r="Q245">
        <v>11719.6652846943</v>
      </c>
      <c r="R245">
        <v>78.176500000000004</v>
      </c>
      <c r="S245">
        <v>60670.908770538503</v>
      </c>
      <c r="T245">
        <v>15.7054869430072</v>
      </c>
      <c r="U245">
        <v>13.947880708396999</v>
      </c>
      <c r="V245">
        <v>10.1235</v>
      </c>
      <c r="W245">
        <v>107.709438059959</v>
      </c>
      <c r="X245">
        <v>0.10980403872264</v>
      </c>
      <c r="Y245">
        <v>0.18768949079272501</v>
      </c>
      <c r="Z245">
        <v>0.30186023333567302</v>
      </c>
      <c r="AA245">
        <v>179.36649712429599</v>
      </c>
      <c r="AB245">
        <v>8.0275138382845697</v>
      </c>
      <c r="AC245">
        <v>1.46309934369769</v>
      </c>
      <c r="AD245">
        <v>3.6045472301445001</v>
      </c>
      <c r="AE245">
        <v>1.4161876021544799</v>
      </c>
      <c r="AF245">
        <v>119.6</v>
      </c>
      <c r="AG245">
        <v>1.24357885391864E-2</v>
      </c>
      <c r="AH245">
        <v>5.8155555555555596</v>
      </c>
      <c r="AI245">
        <v>4.5021048263926602</v>
      </c>
      <c r="AJ245">
        <v>-23075.479000000199</v>
      </c>
      <c r="AK245">
        <v>0.46220393894508199</v>
      </c>
      <c r="AL245">
        <v>15625170.612</v>
      </c>
      <c r="AM245">
        <v>1090.3964962</v>
      </c>
    </row>
    <row r="246" spans="1:39" ht="15" x14ac:dyDescent="0.25">
      <c r="A246" t="s">
        <v>418</v>
      </c>
      <c r="B246">
        <v>79331.199999999997</v>
      </c>
      <c r="C246">
        <v>0.52545651911994695</v>
      </c>
      <c r="D246">
        <v>40091.15</v>
      </c>
      <c r="E246">
        <v>4.7137376641910303E-3</v>
      </c>
      <c r="F246">
        <v>0.71273415541696405</v>
      </c>
      <c r="G246">
        <v>45.4</v>
      </c>
      <c r="H246">
        <v>19.752306300000001</v>
      </c>
      <c r="I246">
        <v>1.2829999999999999</v>
      </c>
      <c r="J246">
        <v>44.822673600000002</v>
      </c>
      <c r="K246">
        <v>14275.494827484201</v>
      </c>
      <c r="L246">
        <v>836.47854700000005</v>
      </c>
      <c r="M246">
        <v>996.99002290153999</v>
      </c>
      <c r="N246">
        <v>0.32862003231984899</v>
      </c>
      <c r="O246">
        <v>0.142564760121696</v>
      </c>
      <c r="P246">
        <v>2.4078295339713001E-3</v>
      </c>
      <c r="Q246">
        <v>11977.1962574387</v>
      </c>
      <c r="R246">
        <v>61.3765</v>
      </c>
      <c r="S246">
        <v>60068.3626632343</v>
      </c>
      <c r="T246">
        <v>15.0725440518765</v>
      </c>
      <c r="U246">
        <v>13.628645279545101</v>
      </c>
      <c r="V246">
        <v>9.0790000000000006</v>
      </c>
      <c r="W246">
        <v>92.133334838638604</v>
      </c>
      <c r="X246">
        <v>0.109550563971493</v>
      </c>
      <c r="Y246">
        <v>0.18002471370774201</v>
      </c>
      <c r="Z246">
        <v>0.29476848919867199</v>
      </c>
      <c r="AA246">
        <v>190.54230448781601</v>
      </c>
      <c r="AB246">
        <v>7.9989845157513697</v>
      </c>
      <c r="AC246">
        <v>1.44030286812618</v>
      </c>
      <c r="AD246">
        <v>3.3654363738517898</v>
      </c>
      <c r="AE246">
        <v>1.4904462192175401</v>
      </c>
      <c r="AF246">
        <v>82.3</v>
      </c>
      <c r="AG246">
        <v>1.7001397555627001E-2</v>
      </c>
      <c r="AH246">
        <v>5.9163157894736802</v>
      </c>
      <c r="AI246">
        <v>4.2191663259818704</v>
      </c>
      <c r="AJ246">
        <v>17003.54</v>
      </c>
      <c r="AK246">
        <v>0.47227119408983798</v>
      </c>
      <c r="AL246">
        <v>11941145.171</v>
      </c>
      <c r="AM246">
        <v>836.47854700000005</v>
      </c>
    </row>
    <row r="247" spans="1:39" ht="15" x14ac:dyDescent="0.25">
      <c r="A247" t="s">
        <v>419</v>
      </c>
      <c r="B247">
        <v>762907</v>
      </c>
      <c r="C247">
        <v>0.46297443146060402</v>
      </c>
      <c r="D247">
        <v>812923.6</v>
      </c>
      <c r="E247">
        <v>2.8347644725050798E-3</v>
      </c>
      <c r="F247">
        <v>0.73351587395676698</v>
      </c>
      <c r="G247">
        <v>106.05</v>
      </c>
      <c r="H247">
        <v>46.882202300000003</v>
      </c>
      <c r="I247">
        <v>4.4401103500000003</v>
      </c>
      <c r="J247">
        <v>0.52018260000002703</v>
      </c>
      <c r="K247">
        <v>14041.7497657562</v>
      </c>
      <c r="L247">
        <v>1780.14919255</v>
      </c>
      <c r="M247">
        <v>2202.0231315763499</v>
      </c>
      <c r="N247">
        <v>0.44609506446055702</v>
      </c>
      <c r="O247">
        <v>0.16434356351948501</v>
      </c>
      <c r="P247">
        <v>1.7605083681276801E-3</v>
      </c>
      <c r="Q247">
        <v>11351.565362351999</v>
      </c>
      <c r="R247">
        <v>124.74550000000001</v>
      </c>
      <c r="S247">
        <v>61844.332276515001</v>
      </c>
      <c r="T247">
        <v>15.5837284711673</v>
      </c>
      <c r="U247">
        <v>14.2702477648492</v>
      </c>
      <c r="V247">
        <v>15.5505</v>
      </c>
      <c r="W247">
        <v>114.47536687244801</v>
      </c>
      <c r="X247">
        <v>0.10758643038356</v>
      </c>
      <c r="Y247">
        <v>0.197601090689246</v>
      </c>
      <c r="Z247">
        <v>0.30832542964064602</v>
      </c>
      <c r="AA247">
        <v>170.52025822912799</v>
      </c>
      <c r="AB247">
        <v>8.1151230038395497</v>
      </c>
      <c r="AC247">
        <v>1.5683035695755101</v>
      </c>
      <c r="AD247">
        <v>3.7691900435346199</v>
      </c>
      <c r="AE247">
        <v>1.44548504231034</v>
      </c>
      <c r="AF247">
        <v>181.75</v>
      </c>
      <c r="AG247">
        <v>2.1001550756855399E-2</v>
      </c>
      <c r="AH247">
        <v>6.5921052631578902</v>
      </c>
      <c r="AI247">
        <v>4.0058245610946601</v>
      </c>
      <c r="AJ247">
        <v>-12288.3995000001</v>
      </c>
      <c r="AK247">
        <v>0.49907084151914499</v>
      </c>
      <c r="AL247">
        <v>24996409.5075</v>
      </c>
      <c r="AM247">
        <v>1780.14919255</v>
      </c>
    </row>
    <row r="248" spans="1:39" ht="15" x14ac:dyDescent="0.25">
      <c r="A248" t="s">
        <v>420</v>
      </c>
      <c r="B248">
        <v>784657.65</v>
      </c>
      <c r="C248">
        <v>0.47883738870817999</v>
      </c>
      <c r="D248">
        <v>761193.45</v>
      </c>
      <c r="E248">
        <v>1.8376422196786E-3</v>
      </c>
      <c r="F248">
        <v>0.69540690076923195</v>
      </c>
      <c r="G248">
        <v>40.368421052631597</v>
      </c>
      <c r="H248">
        <v>33.933093399999997</v>
      </c>
      <c r="I248">
        <v>4.7709764000000003</v>
      </c>
      <c r="J248">
        <v>-33.2411727</v>
      </c>
      <c r="K248">
        <v>15227.738046717501</v>
      </c>
      <c r="L248">
        <v>1037.0319854500001</v>
      </c>
      <c r="M248">
        <v>1332.7801221315599</v>
      </c>
      <c r="N248">
        <v>0.52342227362877303</v>
      </c>
      <c r="O248">
        <v>0.181920973313215</v>
      </c>
      <c r="P248">
        <v>3.7625461940856701E-3</v>
      </c>
      <c r="Q248">
        <v>11848.654671742701</v>
      </c>
      <c r="R248">
        <v>81.539000000000001</v>
      </c>
      <c r="S248">
        <v>56256.816449796999</v>
      </c>
      <c r="T248">
        <v>13.985945375832401</v>
      </c>
      <c r="U248">
        <v>12.718232814358799</v>
      </c>
      <c r="V248">
        <v>10.33</v>
      </c>
      <c r="W248">
        <v>100.390318049371</v>
      </c>
      <c r="X248">
        <v>0.108367873938111</v>
      </c>
      <c r="Y248">
        <v>0.20640358850440699</v>
      </c>
      <c r="Z248">
        <v>0.31995490460616299</v>
      </c>
      <c r="AA248">
        <v>208.02800976904001</v>
      </c>
      <c r="AB248">
        <v>8.0634488811797205</v>
      </c>
      <c r="AC248">
        <v>1.5099426996588801</v>
      </c>
      <c r="AD248">
        <v>3.59946003763008</v>
      </c>
      <c r="AE248">
        <v>1.2186999908298699</v>
      </c>
      <c r="AF248">
        <v>82.5</v>
      </c>
      <c r="AG248">
        <v>1.66427091351132E-2</v>
      </c>
      <c r="AH248">
        <v>8.5116666666666596</v>
      </c>
      <c r="AI248">
        <v>3.9373178497751899</v>
      </c>
      <c r="AJ248">
        <v>-12182.339</v>
      </c>
      <c r="AK248">
        <v>0.50586514272816197</v>
      </c>
      <c r="AL248">
        <v>15791651.420499999</v>
      </c>
      <c r="AM248">
        <v>1037.0319854500001</v>
      </c>
    </row>
    <row r="249" spans="1:39" ht="15" x14ac:dyDescent="0.25">
      <c r="A249" t="s">
        <v>421</v>
      </c>
      <c r="B249">
        <v>549773.69999999995</v>
      </c>
      <c r="C249">
        <v>0.39792293953031999</v>
      </c>
      <c r="D249">
        <v>435498.1</v>
      </c>
      <c r="E249">
        <v>5.4594515526590996E-3</v>
      </c>
      <c r="F249">
        <v>0.74613112684687999</v>
      </c>
      <c r="G249">
        <v>84.05</v>
      </c>
      <c r="H249">
        <v>77.929386350000001</v>
      </c>
      <c r="I249">
        <v>8.2744874999999993</v>
      </c>
      <c r="J249">
        <v>20.600264750000001</v>
      </c>
      <c r="K249">
        <v>13128.1477973527</v>
      </c>
      <c r="L249">
        <v>2610.5068335999999</v>
      </c>
      <c r="M249">
        <v>3236.3422748796202</v>
      </c>
      <c r="N249">
        <v>0.41744358774468499</v>
      </c>
      <c r="O249">
        <v>0.15846958089725</v>
      </c>
      <c r="P249">
        <v>1.98941023756606E-2</v>
      </c>
      <c r="Q249">
        <v>10589.4607636254</v>
      </c>
      <c r="R249">
        <v>163.005</v>
      </c>
      <c r="S249">
        <v>68239.983831784295</v>
      </c>
      <c r="T249">
        <v>14.6532314959664</v>
      </c>
      <c r="U249">
        <v>16.0148880930033</v>
      </c>
      <c r="V249">
        <v>18.044499999999999</v>
      </c>
      <c r="W249">
        <v>144.67049979772199</v>
      </c>
      <c r="X249">
        <v>0.110637975033766</v>
      </c>
      <c r="Y249">
        <v>0.16241651165773099</v>
      </c>
      <c r="Z249">
        <v>0.28058404779179602</v>
      </c>
      <c r="AA249">
        <v>160.447750838632</v>
      </c>
      <c r="AB249">
        <v>7.7687158277087098</v>
      </c>
      <c r="AC249">
        <v>1.4080390758074599</v>
      </c>
      <c r="AD249">
        <v>3.21287644417768</v>
      </c>
      <c r="AE249">
        <v>1.28943637022254</v>
      </c>
      <c r="AF249">
        <v>70.45</v>
      </c>
      <c r="AG249">
        <v>2.85073600863801E-2</v>
      </c>
      <c r="AH249">
        <v>24.459473684210501</v>
      </c>
      <c r="AI249">
        <v>3.7914921407509401</v>
      </c>
      <c r="AJ249">
        <v>69356.122500000303</v>
      </c>
      <c r="AK249">
        <v>0.476254366307581</v>
      </c>
      <c r="AL249">
        <v>34271119.537500001</v>
      </c>
      <c r="AM249">
        <v>2610.5068335999999</v>
      </c>
    </row>
    <row r="250" spans="1:39" ht="15" x14ac:dyDescent="0.25">
      <c r="A250" t="s">
        <v>422</v>
      </c>
      <c r="B250">
        <v>1073726.2</v>
      </c>
      <c r="C250">
        <v>0.44287090512007898</v>
      </c>
      <c r="D250">
        <v>1714846.3</v>
      </c>
      <c r="E250">
        <v>2.5127765481763901E-3</v>
      </c>
      <c r="F250">
        <v>0.78764623496636799</v>
      </c>
      <c r="G250">
        <v>140.73684210526301</v>
      </c>
      <c r="H250">
        <v>426.47147050000001</v>
      </c>
      <c r="I250">
        <v>69.865769049999997</v>
      </c>
      <c r="J250">
        <v>-72.686215950000005</v>
      </c>
      <c r="K250">
        <v>14182.370353697799</v>
      </c>
      <c r="L250">
        <v>6999.5640136499997</v>
      </c>
      <c r="M250">
        <v>9129.4277255035995</v>
      </c>
      <c r="N250">
        <v>0.48670818772518298</v>
      </c>
      <c r="O250">
        <v>0.170061558531168</v>
      </c>
      <c r="P250">
        <v>7.1069577116503302E-2</v>
      </c>
      <c r="Q250">
        <v>10873.6727143019</v>
      </c>
      <c r="R250">
        <v>435.42450000000002</v>
      </c>
      <c r="S250">
        <v>75594.366925839</v>
      </c>
      <c r="T250">
        <v>14.865148837513701</v>
      </c>
      <c r="U250">
        <v>16.075264514628799</v>
      </c>
      <c r="V250">
        <v>45.111499999999999</v>
      </c>
      <c r="W250">
        <v>155.16141147268399</v>
      </c>
      <c r="X250">
        <v>0.11623961219649701</v>
      </c>
      <c r="Y250">
        <v>0.156929185701217</v>
      </c>
      <c r="Z250">
        <v>0.27996651219241597</v>
      </c>
      <c r="AA250">
        <v>151.95669300627699</v>
      </c>
      <c r="AB250">
        <v>7.0113580795813899</v>
      </c>
      <c r="AC250">
        <v>1.2739016435781401</v>
      </c>
      <c r="AD250">
        <v>3.7584895404475902</v>
      </c>
      <c r="AE250">
        <v>0.96019045237845502</v>
      </c>
      <c r="AF250">
        <v>33.15</v>
      </c>
      <c r="AG250">
        <v>0.11331925656901599</v>
      </c>
      <c r="AH250">
        <v>109.0355</v>
      </c>
      <c r="AI250">
        <v>3.8631925198005299</v>
      </c>
      <c r="AJ250">
        <v>351302.14500000002</v>
      </c>
      <c r="AK250">
        <v>0.47828471000706002</v>
      </c>
      <c r="AL250">
        <v>99270409.156000003</v>
      </c>
      <c r="AM250">
        <v>6999.5640136499997</v>
      </c>
    </row>
    <row r="251" spans="1:39" ht="15" x14ac:dyDescent="0.25">
      <c r="A251" t="s">
        <v>423</v>
      </c>
      <c r="B251">
        <v>780356.4</v>
      </c>
      <c r="C251">
        <v>0.40282054507877102</v>
      </c>
      <c r="D251">
        <v>1157021.1499999999</v>
      </c>
      <c r="E251">
        <v>2.54800290131835E-3</v>
      </c>
      <c r="F251">
        <v>0.80149533437588305</v>
      </c>
      <c r="G251">
        <v>177.1</v>
      </c>
      <c r="H251">
        <v>148.66709985</v>
      </c>
      <c r="I251">
        <v>12.682886999999999</v>
      </c>
      <c r="J251">
        <v>-39.053819900000001</v>
      </c>
      <c r="K251">
        <v>14813.911386591501</v>
      </c>
      <c r="L251">
        <v>8017.5249840500001</v>
      </c>
      <c r="M251">
        <v>9885.6083716266694</v>
      </c>
      <c r="N251">
        <v>0.21148475556024901</v>
      </c>
      <c r="O251">
        <v>0.140277602419379</v>
      </c>
      <c r="P251">
        <v>6.1601229111545003E-2</v>
      </c>
      <c r="Q251">
        <v>12014.526591443</v>
      </c>
      <c r="R251">
        <v>494.82900000000001</v>
      </c>
      <c r="S251">
        <v>82119.082474955998</v>
      </c>
      <c r="T251">
        <v>15.262848377924501</v>
      </c>
      <c r="U251">
        <v>16.2026174376401</v>
      </c>
      <c r="V251">
        <v>50.97</v>
      </c>
      <c r="W251">
        <v>157.29890100156999</v>
      </c>
      <c r="X251">
        <v>0.116779543086849</v>
      </c>
      <c r="Y251">
        <v>0.15184964596470901</v>
      </c>
      <c r="Z251">
        <v>0.275500310368469</v>
      </c>
      <c r="AA251">
        <v>157.775878780113</v>
      </c>
      <c r="AB251">
        <v>7.2398971170944098</v>
      </c>
      <c r="AC251">
        <v>1.3049310168552699</v>
      </c>
      <c r="AD251">
        <v>3.7551463880170299</v>
      </c>
      <c r="AE251">
        <v>0.925990062270171</v>
      </c>
      <c r="AF251">
        <v>30.25</v>
      </c>
      <c r="AG251">
        <v>7.3289879743473202E-2</v>
      </c>
      <c r="AH251">
        <v>148.52099999999999</v>
      </c>
      <c r="AI251">
        <v>4.4624798557388496</v>
      </c>
      <c r="AJ251">
        <v>403459.84049999999</v>
      </c>
      <c r="AK251">
        <v>0.40082506838371701</v>
      </c>
      <c r="AL251">
        <v>118770904.65350001</v>
      </c>
      <c r="AM251">
        <v>8017.5249840500001</v>
      </c>
    </row>
    <row r="252" spans="1:39" ht="15" x14ac:dyDescent="0.25">
      <c r="A252" t="s">
        <v>424</v>
      </c>
      <c r="B252">
        <v>615488.14285714296</v>
      </c>
      <c r="C252">
        <v>0.48584464083776502</v>
      </c>
      <c r="D252">
        <v>623789.66666666698</v>
      </c>
      <c r="E252">
        <v>3.3361420700306101E-3</v>
      </c>
      <c r="F252">
        <v>0.71698007401665198</v>
      </c>
      <c r="G252">
        <v>81.099999999999994</v>
      </c>
      <c r="H252">
        <v>38.570105333333302</v>
      </c>
      <c r="I252">
        <v>3.3909523809523798</v>
      </c>
      <c r="J252">
        <v>61.4591766666666</v>
      </c>
      <c r="K252">
        <v>13606.126319912801</v>
      </c>
      <c r="L252">
        <v>1483.42607847619</v>
      </c>
      <c r="M252">
        <v>1776.2448074937499</v>
      </c>
      <c r="N252">
        <v>0.35037025602156002</v>
      </c>
      <c r="O252">
        <v>0.14327645591965299</v>
      </c>
      <c r="P252">
        <v>3.6088151299656398E-3</v>
      </c>
      <c r="Q252">
        <v>11363.119838463501</v>
      </c>
      <c r="R252">
        <v>99.534761904761893</v>
      </c>
      <c r="S252">
        <v>64222.030183281197</v>
      </c>
      <c r="T252">
        <v>15.941786310597401</v>
      </c>
      <c r="U252">
        <v>14.9035980002201</v>
      </c>
      <c r="V252">
        <v>12.749523809523801</v>
      </c>
      <c r="W252">
        <v>116.35148893702799</v>
      </c>
      <c r="X252">
        <v>0.10843017520510601</v>
      </c>
      <c r="Y252">
        <v>0.17764499414047599</v>
      </c>
      <c r="Z252">
        <v>0.29230368345042901</v>
      </c>
      <c r="AA252">
        <v>176.364093252857</v>
      </c>
      <c r="AB252">
        <v>7.1187309934229299</v>
      </c>
      <c r="AC252">
        <v>1.4201195485690501</v>
      </c>
      <c r="AD252">
        <v>3.3869749430523899</v>
      </c>
      <c r="AE252">
        <v>1.2056422204747399</v>
      </c>
      <c r="AF252">
        <v>80.095238095238102</v>
      </c>
      <c r="AG252">
        <v>2.8538079314169702E-2</v>
      </c>
      <c r="AH252">
        <v>11.1361904761905</v>
      </c>
      <c r="AI252">
        <v>4.2955891823494499</v>
      </c>
      <c r="AJ252">
        <v>54942.025714285701</v>
      </c>
      <c r="AK252">
        <v>0.44751455535060403</v>
      </c>
      <c r="AL252">
        <v>20183682.609999999</v>
      </c>
      <c r="AM252">
        <v>1483.42607847619</v>
      </c>
    </row>
    <row r="253" spans="1:39" ht="15" x14ac:dyDescent="0.25">
      <c r="A253" t="s">
        <v>425</v>
      </c>
      <c r="B253">
        <v>234250.1</v>
      </c>
      <c r="C253">
        <v>0.38295722173040597</v>
      </c>
      <c r="D253">
        <v>182105.35</v>
      </c>
      <c r="E253">
        <v>7.6783801160865703E-3</v>
      </c>
      <c r="F253">
        <v>0.74828140124241105</v>
      </c>
      <c r="G253">
        <v>33.950000000000003</v>
      </c>
      <c r="H253">
        <v>64.236069349999994</v>
      </c>
      <c r="I253">
        <v>22.070696550000001</v>
      </c>
      <c r="J253">
        <v>-52.571164850000002</v>
      </c>
      <c r="K253">
        <v>16689.6758319357</v>
      </c>
      <c r="L253">
        <v>1225.530747</v>
      </c>
      <c r="M253">
        <v>1734.1875555807701</v>
      </c>
      <c r="N253">
        <v>0.89992167932119604</v>
      </c>
      <c r="O253">
        <v>0.188918958105912</v>
      </c>
      <c r="P253">
        <v>5.26072937442181E-3</v>
      </c>
      <c r="Q253">
        <v>11794.405295827501</v>
      </c>
      <c r="R253">
        <v>92.185000000000002</v>
      </c>
      <c r="S253">
        <v>64780.813386125701</v>
      </c>
      <c r="T253">
        <v>14.959049736941999</v>
      </c>
      <c r="U253">
        <v>13.2942533709389</v>
      </c>
      <c r="V253">
        <v>12.5185</v>
      </c>
      <c r="W253">
        <v>97.897571354395495</v>
      </c>
      <c r="X253">
        <v>0.106492407481719</v>
      </c>
      <c r="Y253">
        <v>0.19152340975746901</v>
      </c>
      <c r="Z253">
        <v>0.30202458061009302</v>
      </c>
      <c r="AA253">
        <v>214.792203822202</v>
      </c>
      <c r="AB253">
        <v>9.3231449625989296</v>
      </c>
      <c r="AC253">
        <v>1.4137907538318</v>
      </c>
      <c r="AD253">
        <v>3.86154486998187</v>
      </c>
      <c r="AE253">
        <v>1.19758251459405</v>
      </c>
      <c r="AF253">
        <v>26.7</v>
      </c>
      <c r="AG253">
        <v>2.7347780583030199E-2</v>
      </c>
      <c r="AH253">
        <v>52.315789473684198</v>
      </c>
      <c r="AI253">
        <v>3.6773364381106801</v>
      </c>
      <c r="AJ253">
        <v>-30427.690500000001</v>
      </c>
      <c r="AK253">
        <v>0.64559307761428697</v>
      </c>
      <c r="AL253">
        <v>20453710.8895</v>
      </c>
      <c r="AM253">
        <v>1225.530747</v>
      </c>
    </row>
    <row r="254" spans="1:39" ht="15" x14ac:dyDescent="0.25">
      <c r="A254" t="s">
        <v>426</v>
      </c>
      <c r="B254">
        <v>1097095.95</v>
      </c>
      <c r="C254">
        <v>0.54804045113097299</v>
      </c>
      <c r="D254">
        <v>1057687.1000000001</v>
      </c>
      <c r="E254">
        <v>2.1503437634196199E-3</v>
      </c>
      <c r="F254">
        <v>0.72833721466176804</v>
      </c>
      <c r="G254">
        <v>83.45</v>
      </c>
      <c r="H254">
        <v>39.158924599999999</v>
      </c>
      <c r="I254">
        <v>4.1798131999999999</v>
      </c>
      <c r="J254">
        <v>40.314843000000003</v>
      </c>
      <c r="K254">
        <v>12986.779201195999</v>
      </c>
      <c r="L254">
        <v>1959.8076549</v>
      </c>
      <c r="M254">
        <v>2342.65860296254</v>
      </c>
      <c r="N254">
        <v>0.28889767377650599</v>
      </c>
      <c r="O254">
        <v>0.148710743486136</v>
      </c>
      <c r="P254">
        <v>5.4825691557716999E-3</v>
      </c>
      <c r="Q254">
        <v>10864.403912210601</v>
      </c>
      <c r="R254">
        <v>120.2195</v>
      </c>
      <c r="S254">
        <v>68456.206680280695</v>
      </c>
      <c r="T254">
        <v>15.999900182582699</v>
      </c>
      <c r="U254">
        <v>16.3019115443002</v>
      </c>
      <c r="V254">
        <v>13.686999999999999</v>
      </c>
      <c r="W254">
        <v>143.187525016439</v>
      </c>
      <c r="X254">
        <v>0.107684338899266</v>
      </c>
      <c r="Y254">
        <v>0.172110172021536</v>
      </c>
      <c r="Z254">
        <v>0.28521156132822401</v>
      </c>
      <c r="AA254">
        <v>164.093832981997</v>
      </c>
      <c r="AB254">
        <v>7.2794533094459499</v>
      </c>
      <c r="AC254">
        <v>1.3863328092226099</v>
      </c>
      <c r="AD254">
        <v>3.08281337227083</v>
      </c>
      <c r="AE254">
        <v>1.2011357820944</v>
      </c>
      <c r="AF254">
        <v>66.599999999999994</v>
      </c>
      <c r="AG254">
        <v>3.1918678846400497E-2</v>
      </c>
      <c r="AH254">
        <v>16.997</v>
      </c>
      <c r="AI254">
        <v>4.3802298862427502</v>
      </c>
      <c r="AJ254">
        <v>78426.748999999996</v>
      </c>
      <c r="AK254">
        <v>0.43132931840861299</v>
      </c>
      <c r="AL254">
        <v>25451589.291000001</v>
      </c>
      <c r="AM254">
        <v>1959.8076549</v>
      </c>
    </row>
    <row r="255" spans="1:39" ht="15" x14ac:dyDescent="0.25">
      <c r="A255" t="s">
        <v>427</v>
      </c>
      <c r="B255">
        <v>943693.7</v>
      </c>
      <c r="C255">
        <v>0.42461791113469399</v>
      </c>
      <c r="D255">
        <v>961360.75</v>
      </c>
      <c r="E255">
        <v>1.5320078499255099E-3</v>
      </c>
      <c r="F255">
        <v>0.75627929637611402</v>
      </c>
      <c r="G255">
        <v>87.75</v>
      </c>
      <c r="H255">
        <v>53.876328649999998</v>
      </c>
      <c r="I255">
        <v>1.6945572499999999</v>
      </c>
      <c r="J255">
        <v>40.908197800000003</v>
      </c>
      <c r="K255">
        <v>12965.786886678001</v>
      </c>
      <c r="L255">
        <v>2286.3242658999998</v>
      </c>
      <c r="M255">
        <v>2714.0406929688502</v>
      </c>
      <c r="N255">
        <v>0.23567912545768699</v>
      </c>
      <c r="O255">
        <v>0.12336058423846299</v>
      </c>
      <c r="P255">
        <v>1.2052866061478099E-2</v>
      </c>
      <c r="Q255">
        <v>10922.4571548604</v>
      </c>
      <c r="R255">
        <v>138.66550000000001</v>
      </c>
      <c r="S255">
        <v>68736.649725418305</v>
      </c>
      <c r="T255">
        <v>16.3220123246229</v>
      </c>
      <c r="U255">
        <v>16.488054100695599</v>
      </c>
      <c r="V255">
        <v>14.545</v>
      </c>
      <c r="W255">
        <v>157.189705458921</v>
      </c>
      <c r="X255">
        <v>0.113875824858212</v>
      </c>
      <c r="Y255">
        <v>0.16154254914038599</v>
      </c>
      <c r="Z255">
        <v>0.281192356718375</v>
      </c>
      <c r="AA255">
        <v>140.93635133298</v>
      </c>
      <c r="AB255">
        <v>9.1795409032536792</v>
      </c>
      <c r="AC255">
        <v>1.5141202143090799</v>
      </c>
      <c r="AD255">
        <v>3.7219759038836702</v>
      </c>
      <c r="AE255">
        <v>1.1201990437753799</v>
      </c>
      <c r="AF255">
        <v>56.7</v>
      </c>
      <c r="AG255">
        <v>3.3334502023467098E-2</v>
      </c>
      <c r="AH255">
        <v>22.798999999999999</v>
      </c>
      <c r="AI255">
        <v>4.4588289375258601</v>
      </c>
      <c r="AJ255">
        <v>96833.365500000204</v>
      </c>
      <c r="AK255">
        <v>0.420493843378482</v>
      </c>
      <c r="AL255">
        <v>29643993.1855</v>
      </c>
      <c r="AM255">
        <v>2286.3242658999998</v>
      </c>
    </row>
    <row r="256" spans="1:39" ht="15" x14ac:dyDescent="0.25">
      <c r="A256" t="s">
        <v>428</v>
      </c>
      <c r="B256">
        <v>437344.1</v>
      </c>
      <c r="C256">
        <v>0.401839118386635</v>
      </c>
      <c r="D256">
        <v>436726.55</v>
      </c>
      <c r="E256">
        <v>4.9622979792854098E-3</v>
      </c>
      <c r="F256">
        <v>0.71292855477464501</v>
      </c>
      <c r="G256">
        <v>32.5</v>
      </c>
      <c r="H256">
        <v>23.91906225</v>
      </c>
      <c r="I256">
        <v>4.0991787999999998</v>
      </c>
      <c r="J256">
        <v>22.152918700000001</v>
      </c>
      <c r="K256">
        <v>14539.5544217144</v>
      </c>
      <c r="L256">
        <v>834.12321480000003</v>
      </c>
      <c r="M256">
        <v>1030.00180875509</v>
      </c>
      <c r="N256">
        <v>0.47788191369973598</v>
      </c>
      <c r="O256">
        <v>0.15693219530089</v>
      </c>
      <c r="P256">
        <v>5.1254293420248303E-3</v>
      </c>
      <c r="Q256">
        <v>11774.522892011501</v>
      </c>
      <c r="R256">
        <v>62.439</v>
      </c>
      <c r="S256">
        <v>58993.614727974498</v>
      </c>
      <c r="T256">
        <v>15.080318390749399</v>
      </c>
      <c r="U256">
        <v>13.3590098303945</v>
      </c>
      <c r="V256">
        <v>9.1555</v>
      </c>
      <c r="W256">
        <v>91.106243766042297</v>
      </c>
      <c r="X256">
        <v>0.11199670820254599</v>
      </c>
      <c r="Y256">
        <v>0.17122120046900899</v>
      </c>
      <c r="Z256">
        <v>0.28729855694364598</v>
      </c>
      <c r="AA256">
        <v>614.63005812987205</v>
      </c>
      <c r="AB256">
        <v>2.6324870698365399</v>
      </c>
      <c r="AC256">
        <v>0.53234921798745904</v>
      </c>
      <c r="AD256">
        <v>1.10475718736858</v>
      </c>
      <c r="AE256">
        <v>1.13717265289376</v>
      </c>
      <c r="AF256">
        <v>40.299999999999997</v>
      </c>
      <c r="AG256">
        <v>4.6431154625515801E-2</v>
      </c>
      <c r="AH256">
        <v>12.795999999999999</v>
      </c>
      <c r="AI256">
        <v>4.3724525717309799</v>
      </c>
      <c r="AJ256">
        <v>-18174.501</v>
      </c>
      <c r="AK256">
        <v>0.477205343878358</v>
      </c>
      <c r="AL256">
        <v>12127779.876</v>
      </c>
      <c r="AM256">
        <v>834.12321480000003</v>
      </c>
    </row>
    <row r="257" spans="1:39" ht="15" x14ac:dyDescent="0.25">
      <c r="A257" t="s">
        <v>429</v>
      </c>
      <c r="B257">
        <v>625545.30000000005</v>
      </c>
      <c r="C257">
        <v>0.49994347602325001</v>
      </c>
      <c r="D257">
        <v>587584.80000000005</v>
      </c>
      <c r="E257">
        <v>1.79554984820789E-3</v>
      </c>
      <c r="F257">
        <v>0.74075239608529997</v>
      </c>
      <c r="G257">
        <v>80.150000000000006</v>
      </c>
      <c r="H257">
        <v>29.297920000000001</v>
      </c>
      <c r="I257">
        <v>1.7984296500000001</v>
      </c>
      <c r="J257">
        <v>53.334430050000002</v>
      </c>
      <c r="K257">
        <v>13376.6201998222</v>
      </c>
      <c r="L257">
        <v>1301.0616938000001</v>
      </c>
      <c r="M257">
        <v>1562.2195194138801</v>
      </c>
      <c r="N257">
        <v>0.30537863188452002</v>
      </c>
      <c r="O257">
        <v>0.13841754146493501</v>
      </c>
      <c r="P257">
        <v>2.7407937048588198E-3</v>
      </c>
      <c r="Q257">
        <v>11140.4369989114</v>
      </c>
      <c r="R257">
        <v>90.451499999999996</v>
      </c>
      <c r="S257">
        <v>62636.411999800999</v>
      </c>
      <c r="T257">
        <v>15.1517664162562</v>
      </c>
      <c r="U257">
        <v>14.384080903025399</v>
      </c>
      <c r="V257">
        <v>13.7845</v>
      </c>
      <c r="W257">
        <v>94.385845971924994</v>
      </c>
      <c r="X257">
        <v>0.113231757599717</v>
      </c>
      <c r="Y257">
        <v>0.17424928420647301</v>
      </c>
      <c r="Z257">
        <v>0.29230136561106301</v>
      </c>
      <c r="AA257">
        <v>175.56711652377101</v>
      </c>
      <c r="AB257">
        <v>7.8099053907071401</v>
      </c>
      <c r="AC257">
        <v>1.51825564253088</v>
      </c>
      <c r="AD257">
        <v>3.36982230824173</v>
      </c>
      <c r="AE257">
        <v>1.44105749948145</v>
      </c>
      <c r="AF257">
        <v>129.55000000000001</v>
      </c>
      <c r="AG257">
        <v>1.5113762524441099E-2</v>
      </c>
      <c r="AH257">
        <v>5.9104999999999999</v>
      </c>
      <c r="AI257">
        <v>4.7196801165253</v>
      </c>
      <c r="AJ257">
        <v>-6500.7905000000001</v>
      </c>
      <c r="AK257">
        <v>0.46184994965361598</v>
      </c>
      <c r="AL257">
        <v>17403808.134500001</v>
      </c>
      <c r="AM257">
        <v>1301.0616938000001</v>
      </c>
    </row>
    <row r="258" spans="1:39" ht="15" x14ac:dyDescent="0.25">
      <c r="A258" t="s">
        <v>430</v>
      </c>
      <c r="B258">
        <v>1039510.35</v>
      </c>
      <c r="C258">
        <v>0.69038122807029301</v>
      </c>
      <c r="D258">
        <v>1059441.6000000001</v>
      </c>
      <c r="E258">
        <v>1.65945519630748E-3</v>
      </c>
      <c r="F258">
        <v>0.69876264670275601</v>
      </c>
      <c r="G258">
        <v>49.95</v>
      </c>
      <c r="H258">
        <v>21.297335749999998</v>
      </c>
      <c r="I258">
        <v>1.67999995</v>
      </c>
      <c r="J258">
        <v>20.256467449999999</v>
      </c>
      <c r="K258">
        <v>14289.4409936092</v>
      </c>
      <c r="L258">
        <v>828.82090994999999</v>
      </c>
      <c r="M258">
        <v>1005.3630190631</v>
      </c>
      <c r="N258">
        <v>0.39393549170917602</v>
      </c>
      <c r="O258">
        <v>0.157692812863378</v>
      </c>
      <c r="P258">
        <v>6.3890974351979799E-3</v>
      </c>
      <c r="Q258">
        <v>11780.2099962229</v>
      </c>
      <c r="R258">
        <v>60.9985</v>
      </c>
      <c r="S258">
        <v>60259.875718255404</v>
      </c>
      <c r="T258">
        <v>14.49543841242</v>
      </c>
      <c r="U258">
        <v>13.587562152347999</v>
      </c>
      <c r="V258">
        <v>9.8490000000000002</v>
      </c>
      <c r="W258">
        <v>84.152798248553196</v>
      </c>
      <c r="X258">
        <v>0.111063149071104</v>
      </c>
      <c r="Y258">
        <v>0.173540089400197</v>
      </c>
      <c r="Z258">
        <v>0.28882649279329298</v>
      </c>
      <c r="AA258">
        <v>193.164105873799</v>
      </c>
      <c r="AB258">
        <v>7.5714469908984103</v>
      </c>
      <c r="AC258">
        <v>1.4368893671362799</v>
      </c>
      <c r="AD258">
        <v>3.2812929887828401</v>
      </c>
      <c r="AE258">
        <v>1.4261879055573301</v>
      </c>
      <c r="AF258">
        <v>92.5</v>
      </c>
      <c r="AG258">
        <v>1.8553319316610899E-2</v>
      </c>
      <c r="AH258">
        <v>5.2770000000000001</v>
      </c>
      <c r="AI258">
        <v>4.2358605566970198</v>
      </c>
      <c r="AJ258">
        <v>17786.905500000001</v>
      </c>
      <c r="AK258">
        <v>0.49077382849287599</v>
      </c>
      <c r="AL258">
        <v>11843387.487</v>
      </c>
      <c r="AM258">
        <v>828.82090994999999</v>
      </c>
    </row>
    <row r="259" spans="1:39" ht="15" x14ac:dyDescent="0.25">
      <c r="A259" t="s">
        <v>431</v>
      </c>
      <c r="B259">
        <v>532607.6</v>
      </c>
      <c r="C259">
        <v>0.58296684844243296</v>
      </c>
      <c r="D259">
        <v>441052.5</v>
      </c>
      <c r="E259">
        <v>6.1004528061077198E-3</v>
      </c>
      <c r="F259">
        <v>0.72903820524724505</v>
      </c>
      <c r="G259">
        <v>66.45</v>
      </c>
      <c r="H259">
        <v>25.648766349999999</v>
      </c>
      <c r="I259">
        <v>1.6</v>
      </c>
      <c r="J259">
        <v>54.043301599999999</v>
      </c>
      <c r="K259">
        <v>14764.497933528901</v>
      </c>
      <c r="L259">
        <v>1109.9743546499999</v>
      </c>
      <c r="M259">
        <v>1338.2635917090399</v>
      </c>
      <c r="N259">
        <v>0.27749464522279299</v>
      </c>
      <c r="O259">
        <v>0.148232109787691</v>
      </c>
      <c r="P259">
        <v>3.01070100043324E-3</v>
      </c>
      <c r="Q259">
        <v>12245.879038352499</v>
      </c>
      <c r="R259">
        <v>75.784000000000006</v>
      </c>
      <c r="S259">
        <v>62243.3981645202</v>
      </c>
      <c r="T259">
        <v>14.623139448960201</v>
      </c>
      <c r="U259">
        <v>14.646552763776</v>
      </c>
      <c r="V259">
        <v>10.4445</v>
      </c>
      <c r="W259">
        <v>106.27357505385601</v>
      </c>
      <c r="X259">
        <v>0.113324667461683</v>
      </c>
      <c r="Y259">
        <v>0.17584227708394301</v>
      </c>
      <c r="Z259">
        <v>0.29413590722567601</v>
      </c>
      <c r="AA259">
        <v>184.993283078822</v>
      </c>
      <c r="AB259">
        <v>8.8218372238331195</v>
      </c>
      <c r="AC259">
        <v>1.4300710706942401</v>
      </c>
      <c r="AD259">
        <v>3.3980476950663698</v>
      </c>
      <c r="AE259">
        <v>1.3911695807162501</v>
      </c>
      <c r="AF259">
        <v>114.3</v>
      </c>
      <c r="AG259">
        <v>1.60255853902747E-2</v>
      </c>
      <c r="AH259">
        <v>5.6963157894736796</v>
      </c>
      <c r="AI259">
        <v>4.5960102522366499</v>
      </c>
      <c r="AJ259">
        <v>-9249.4219999999004</v>
      </c>
      <c r="AK259">
        <v>0.48547317829491099</v>
      </c>
      <c r="AL259">
        <v>16388214.0655</v>
      </c>
      <c r="AM259">
        <v>1109.9743546499999</v>
      </c>
    </row>
    <row r="260" spans="1:39" ht="15" x14ac:dyDescent="0.25">
      <c r="A260" t="s">
        <v>432</v>
      </c>
      <c r="B260">
        <v>1274954.7</v>
      </c>
      <c r="C260">
        <v>0.54861121015057301</v>
      </c>
      <c r="D260">
        <v>1197848.05</v>
      </c>
      <c r="E260">
        <v>2.1182406673936299E-3</v>
      </c>
      <c r="F260">
        <v>0.70700971242003297</v>
      </c>
      <c r="G260">
        <v>67.849999999999994</v>
      </c>
      <c r="H260">
        <v>41.444403350000002</v>
      </c>
      <c r="I260">
        <v>3.74569565</v>
      </c>
      <c r="J260">
        <v>45.577439900000002</v>
      </c>
      <c r="K260">
        <v>12989.851088638999</v>
      </c>
      <c r="L260">
        <v>1621.6478807000001</v>
      </c>
      <c r="M260">
        <v>1944.2087073359401</v>
      </c>
      <c r="N260">
        <v>0.34812526431836299</v>
      </c>
      <c r="O260">
        <v>0.14169150867130001</v>
      </c>
      <c r="P260">
        <v>7.2611540952510498E-3</v>
      </c>
      <c r="Q260">
        <v>10834.723869416401</v>
      </c>
      <c r="R260">
        <v>105.14400000000001</v>
      </c>
      <c r="S260">
        <v>65058.979394925103</v>
      </c>
      <c r="T260">
        <v>15.608593928326901</v>
      </c>
      <c r="U260">
        <v>15.423113831507299</v>
      </c>
      <c r="V260">
        <v>13.324999999999999</v>
      </c>
      <c r="W260">
        <v>121.699653335835</v>
      </c>
      <c r="X260">
        <v>0.109701305975425</v>
      </c>
      <c r="Y260">
        <v>0.16916120334138299</v>
      </c>
      <c r="Z260">
        <v>0.28468905565757702</v>
      </c>
      <c r="AA260">
        <v>164.534917336571</v>
      </c>
      <c r="AB260">
        <v>8.1895987747439491</v>
      </c>
      <c r="AC260">
        <v>1.50394669843867</v>
      </c>
      <c r="AD260">
        <v>3.6224076270052499</v>
      </c>
      <c r="AE260">
        <v>1.2012006310124901</v>
      </c>
      <c r="AF260">
        <v>57.75</v>
      </c>
      <c r="AG260">
        <v>3.20983939525505E-2</v>
      </c>
      <c r="AH260">
        <v>17.077500000000001</v>
      </c>
      <c r="AI260">
        <v>4.3352726732378999</v>
      </c>
      <c r="AJ260">
        <v>62131.008999999998</v>
      </c>
      <c r="AK260">
        <v>0.45459502295735099</v>
      </c>
      <c r="AL260">
        <v>21064964.488499999</v>
      </c>
      <c r="AM260">
        <v>1621.6478807000001</v>
      </c>
    </row>
    <row r="261" spans="1:39" ht="15" x14ac:dyDescent="0.25">
      <c r="A261" t="s">
        <v>433</v>
      </c>
      <c r="B261">
        <v>29284.85</v>
      </c>
      <c r="C261">
        <v>0.38646546814022897</v>
      </c>
      <c r="D261">
        <v>-166277.35</v>
      </c>
      <c r="E261">
        <v>5.2748229640406704E-3</v>
      </c>
      <c r="F261">
        <v>0.77690614724173501</v>
      </c>
      <c r="G261">
        <v>86.5</v>
      </c>
      <c r="H261">
        <v>96.348234450000007</v>
      </c>
      <c r="I261">
        <v>6.5238632499999998</v>
      </c>
      <c r="J261">
        <v>-26.91287865</v>
      </c>
      <c r="K261">
        <v>13598.8146171274</v>
      </c>
      <c r="L261">
        <v>2537.8619597500001</v>
      </c>
      <c r="M261">
        <v>3207.48628326381</v>
      </c>
      <c r="N261">
        <v>0.43817627181328</v>
      </c>
      <c r="O261">
        <v>0.15756816477496399</v>
      </c>
      <c r="P261">
        <v>1.9878631363767999E-2</v>
      </c>
      <c r="Q261">
        <v>10759.8010612167</v>
      </c>
      <c r="R261">
        <v>165.03399999999999</v>
      </c>
      <c r="S261">
        <v>68812.180311329794</v>
      </c>
      <c r="T261">
        <v>14.820885393312899</v>
      </c>
      <c r="U261">
        <v>15.3778128128143</v>
      </c>
      <c r="V261">
        <v>18.568999999999999</v>
      </c>
      <c r="W261">
        <v>136.67197801443299</v>
      </c>
      <c r="X261">
        <v>0.11360123863934</v>
      </c>
      <c r="Y261">
        <v>0.16662905710352199</v>
      </c>
      <c r="Z261">
        <v>0.28754698685753199</v>
      </c>
      <c r="AA261">
        <v>168.97699985315401</v>
      </c>
      <c r="AB261">
        <v>8.3185881399206192</v>
      </c>
      <c r="AC261">
        <v>1.28268545773333</v>
      </c>
      <c r="AD261">
        <v>3.5258705548429101</v>
      </c>
      <c r="AE261">
        <v>1.19881190028407</v>
      </c>
      <c r="AF261">
        <v>47.8</v>
      </c>
      <c r="AG261">
        <v>3.02936392981684E-2</v>
      </c>
      <c r="AH261">
        <v>31.432631578947401</v>
      </c>
      <c r="AI261">
        <v>3.8651021509308601</v>
      </c>
      <c r="AJ261">
        <v>77537.249499999903</v>
      </c>
      <c r="AK261">
        <v>0.489214398104385</v>
      </c>
      <c r="AL261">
        <v>34511914.314499997</v>
      </c>
      <c r="AM261">
        <v>2537.8619597500001</v>
      </c>
    </row>
    <row r="262" spans="1:39" ht="15" x14ac:dyDescent="0.25">
      <c r="A262" t="s">
        <v>434</v>
      </c>
      <c r="B262">
        <v>960149.5</v>
      </c>
      <c r="C262">
        <v>0.46792684680295799</v>
      </c>
      <c r="D262">
        <v>1091445.8999999999</v>
      </c>
      <c r="E262">
        <v>2.0899859100629902E-3</v>
      </c>
      <c r="F262">
        <v>0.73502181101955499</v>
      </c>
      <c r="G262">
        <v>87.3</v>
      </c>
      <c r="H262">
        <v>63.595450550000002</v>
      </c>
      <c r="I262">
        <v>4.1970088499999996</v>
      </c>
      <c r="J262">
        <v>30.81188835</v>
      </c>
      <c r="K262">
        <v>12787.472101004299</v>
      </c>
      <c r="L262">
        <v>2353.3140816499999</v>
      </c>
      <c r="M262">
        <v>2877.7042891866499</v>
      </c>
      <c r="N262">
        <v>0.32461040957371601</v>
      </c>
      <c r="O262">
        <v>0.14624918933841999</v>
      </c>
      <c r="P262">
        <v>7.5296534951153097E-3</v>
      </c>
      <c r="Q262">
        <v>10457.2725825507</v>
      </c>
      <c r="R262">
        <v>142.23050000000001</v>
      </c>
      <c r="S262">
        <v>68216.830398543199</v>
      </c>
      <c r="T262">
        <v>15.3655509894151</v>
      </c>
      <c r="U262">
        <v>16.545776620696699</v>
      </c>
      <c r="V262">
        <v>16.417000000000002</v>
      </c>
      <c r="W262">
        <v>143.34617053359301</v>
      </c>
      <c r="X262">
        <v>0.11343970764766501</v>
      </c>
      <c r="Y262">
        <v>0.16491468531613199</v>
      </c>
      <c r="Z262">
        <v>0.28431574133961401</v>
      </c>
      <c r="AA262">
        <v>158.68801912669699</v>
      </c>
      <c r="AB262">
        <v>7.1152329721222296</v>
      </c>
      <c r="AC262">
        <v>1.3906701870634799</v>
      </c>
      <c r="AD262">
        <v>3.1419623088144002</v>
      </c>
      <c r="AE262">
        <v>1.2908721950811499</v>
      </c>
      <c r="AF262">
        <v>75.45</v>
      </c>
      <c r="AG262">
        <v>2.23301243473467E-2</v>
      </c>
      <c r="AH262">
        <v>17.544736842105301</v>
      </c>
      <c r="AI262">
        <v>4.2274959762690996</v>
      </c>
      <c r="AJ262">
        <v>58779.970500000098</v>
      </c>
      <c r="AK262">
        <v>0.45833684673288499</v>
      </c>
      <c r="AL262">
        <v>30092938.164000001</v>
      </c>
      <c r="AM262">
        <v>2353.3140816499999</v>
      </c>
    </row>
    <row r="263" spans="1:39" ht="15" x14ac:dyDescent="0.25">
      <c r="A263" t="s">
        <v>435</v>
      </c>
      <c r="B263">
        <v>520719.85</v>
      </c>
      <c r="C263">
        <v>0.42226290073999401</v>
      </c>
      <c r="D263">
        <v>632138.75</v>
      </c>
      <c r="E263">
        <v>2.3472012765251501E-3</v>
      </c>
      <c r="F263">
        <v>0.70777110465237603</v>
      </c>
      <c r="G263">
        <v>92.210526315789494</v>
      </c>
      <c r="H263">
        <v>36.9181478</v>
      </c>
      <c r="I263">
        <v>2.6110000000000002</v>
      </c>
      <c r="J263">
        <v>34.657708300000003</v>
      </c>
      <c r="K263">
        <v>14109.814019347101</v>
      </c>
      <c r="L263">
        <v>1446.6562743500001</v>
      </c>
      <c r="M263">
        <v>1737.47739195236</v>
      </c>
      <c r="N263">
        <v>0.32807081223440299</v>
      </c>
      <c r="O263">
        <v>0.15309164511072901</v>
      </c>
      <c r="P263">
        <v>4.5394653632913999E-3</v>
      </c>
      <c r="Q263">
        <v>11748.0958748266</v>
      </c>
      <c r="R263">
        <v>95.637</v>
      </c>
      <c r="S263">
        <v>66428.670195635597</v>
      </c>
      <c r="T263">
        <v>16.693329987348001</v>
      </c>
      <c r="U263">
        <v>15.1265333955477</v>
      </c>
      <c r="V263">
        <v>12.355</v>
      </c>
      <c r="W263">
        <v>117.09075470255</v>
      </c>
      <c r="X263">
        <v>0.109448952698889</v>
      </c>
      <c r="Y263">
        <v>0.17145650318632</v>
      </c>
      <c r="Z263">
        <v>0.28770280646275698</v>
      </c>
      <c r="AA263">
        <v>179.356668616104</v>
      </c>
      <c r="AB263">
        <v>7.2052568193043101</v>
      </c>
      <c r="AC263">
        <v>1.3973661917901501</v>
      </c>
      <c r="AD263">
        <v>3.45664933115888</v>
      </c>
      <c r="AE263">
        <v>1.1437506369647601</v>
      </c>
      <c r="AF263">
        <v>78</v>
      </c>
      <c r="AG263">
        <v>3.19640208665741E-2</v>
      </c>
      <c r="AH263">
        <v>9.9779999999999998</v>
      </c>
      <c r="AI263">
        <v>4.1374803241065097</v>
      </c>
      <c r="AJ263">
        <v>66460.329500000007</v>
      </c>
      <c r="AK263">
        <v>0.448654144623925</v>
      </c>
      <c r="AL263">
        <v>20412050.980999999</v>
      </c>
      <c r="AM263">
        <v>1446.6562743500001</v>
      </c>
    </row>
    <row r="264" spans="1:39" ht="15" x14ac:dyDescent="0.25">
      <c r="A264" t="s">
        <v>436</v>
      </c>
      <c r="B264">
        <v>277510.8</v>
      </c>
      <c r="C264">
        <v>0.61669228729842196</v>
      </c>
      <c r="D264">
        <v>334042</v>
      </c>
      <c r="E264">
        <v>1.44226828421547E-3</v>
      </c>
      <c r="F264">
        <v>0.68527820622748403</v>
      </c>
      <c r="G264">
        <v>48.1</v>
      </c>
      <c r="H264">
        <v>18.657917449999999</v>
      </c>
      <c r="I264">
        <v>0.6</v>
      </c>
      <c r="J264">
        <v>43.385828799999999</v>
      </c>
      <c r="K264">
        <v>14630.0295939112</v>
      </c>
      <c r="L264">
        <v>801.21851334999997</v>
      </c>
      <c r="M264">
        <v>955.21069730969805</v>
      </c>
      <c r="N264">
        <v>0.29150388846291397</v>
      </c>
      <c r="O264">
        <v>0.140534039932766</v>
      </c>
      <c r="P264">
        <v>3.5329845764103798E-3</v>
      </c>
      <c r="Q264">
        <v>12271.4816684047</v>
      </c>
      <c r="R264">
        <v>60.341500000000003</v>
      </c>
      <c r="S264">
        <v>60810.582857569003</v>
      </c>
      <c r="T264">
        <v>15.175293951923599</v>
      </c>
      <c r="U264">
        <v>13.278067554668</v>
      </c>
      <c r="V264">
        <v>8.0630000000000006</v>
      </c>
      <c r="W264">
        <v>99.369777173508595</v>
      </c>
      <c r="X264">
        <v>0.109943437666511</v>
      </c>
      <c r="Y264">
        <v>0.186815547188842</v>
      </c>
      <c r="Z264">
        <v>0.301114661693687</v>
      </c>
      <c r="AA264">
        <v>212.53016145124201</v>
      </c>
      <c r="AB264">
        <v>8.1281252455469701</v>
      </c>
      <c r="AC264">
        <v>1.52829187688032</v>
      </c>
      <c r="AD264">
        <v>3.19760153532558</v>
      </c>
      <c r="AE264">
        <v>1.42256728860776</v>
      </c>
      <c r="AF264">
        <v>100.2</v>
      </c>
      <c r="AG264">
        <v>1.6527608978636699E-2</v>
      </c>
      <c r="AH264">
        <v>5.0235000000000003</v>
      </c>
      <c r="AI264">
        <v>4.510934623522</v>
      </c>
      <c r="AJ264">
        <v>-8667.9584999998897</v>
      </c>
      <c r="AK264">
        <v>0.52118394079070396</v>
      </c>
      <c r="AL264">
        <v>11721850.5615</v>
      </c>
      <c r="AM264">
        <v>801.21851334999997</v>
      </c>
    </row>
    <row r="265" spans="1:39" ht="15" x14ac:dyDescent="0.25">
      <c r="A265" t="s">
        <v>437</v>
      </c>
      <c r="B265">
        <v>630316.94999999995</v>
      </c>
      <c r="C265">
        <v>0.44508123676832001</v>
      </c>
      <c r="D265">
        <v>407510.55</v>
      </c>
      <c r="E265">
        <v>8.9795798687331996E-3</v>
      </c>
      <c r="F265">
        <v>0.75833488258561599</v>
      </c>
      <c r="G265">
        <v>70.8</v>
      </c>
      <c r="H265">
        <v>58.854328700000003</v>
      </c>
      <c r="I265">
        <v>3.8935814</v>
      </c>
      <c r="J265">
        <v>47.712157949999998</v>
      </c>
      <c r="K265">
        <v>13351.589787503901</v>
      </c>
      <c r="L265">
        <v>2125.0534908999998</v>
      </c>
      <c r="M265">
        <v>2612.7737914088002</v>
      </c>
      <c r="N265">
        <v>0.41211558457246</v>
      </c>
      <c r="O265">
        <v>0.15270715687376099</v>
      </c>
      <c r="P265">
        <v>3.1559905944577499E-2</v>
      </c>
      <c r="Q265">
        <v>10859.2801184298</v>
      </c>
      <c r="R265">
        <v>135.22550000000001</v>
      </c>
      <c r="S265">
        <v>67675.865225123998</v>
      </c>
      <c r="T265">
        <v>14.969809688261501</v>
      </c>
      <c r="U265">
        <v>15.7148872875308</v>
      </c>
      <c r="V265">
        <v>15.413</v>
      </c>
      <c r="W265">
        <v>137.87409919548401</v>
      </c>
      <c r="X265">
        <v>0.11118527021649</v>
      </c>
      <c r="Y265">
        <v>0.16247664237518999</v>
      </c>
      <c r="Z265">
        <v>0.27784621152928302</v>
      </c>
      <c r="AA265">
        <v>156.99543631661899</v>
      </c>
      <c r="AB265">
        <v>9.2308979607863595</v>
      </c>
      <c r="AC265">
        <v>1.4573905046314199</v>
      </c>
      <c r="AD265">
        <v>3.9150309974980799</v>
      </c>
      <c r="AE265">
        <v>1.20953127024062</v>
      </c>
      <c r="AF265">
        <v>44.5</v>
      </c>
      <c r="AG265">
        <v>3.4196932474044803E-2</v>
      </c>
      <c r="AH265">
        <v>27.497368421052599</v>
      </c>
      <c r="AI265">
        <v>3.8009055344921499</v>
      </c>
      <c r="AJ265">
        <v>85645.701499999996</v>
      </c>
      <c r="AK265">
        <v>0.46846938407107003</v>
      </c>
      <c r="AL265">
        <v>28372842.487</v>
      </c>
      <c r="AM265">
        <v>2125.0534908999998</v>
      </c>
    </row>
    <row r="266" spans="1:39" ht="15" x14ac:dyDescent="0.25">
      <c r="A266" t="s">
        <v>438</v>
      </c>
      <c r="B266">
        <v>456922.95</v>
      </c>
      <c r="C266">
        <v>0.45362517800327101</v>
      </c>
      <c r="D266">
        <v>608742.19999999995</v>
      </c>
      <c r="E266">
        <v>3.9767341653436398E-3</v>
      </c>
      <c r="F266">
        <v>0.76834343899455104</v>
      </c>
      <c r="G266">
        <v>70.099999999999994</v>
      </c>
      <c r="H266">
        <v>63.482903950000001</v>
      </c>
      <c r="I266">
        <v>8.6007315500000008</v>
      </c>
      <c r="J266">
        <v>47.502113000000001</v>
      </c>
      <c r="K266">
        <v>13830.6668929894</v>
      </c>
      <c r="L266">
        <v>2196.3723583999999</v>
      </c>
      <c r="M266">
        <v>2707.2474522903699</v>
      </c>
      <c r="N266">
        <v>0.37689828950635501</v>
      </c>
      <c r="O266">
        <v>0.152401974997465</v>
      </c>
      <c r="P266">
        <v>2.1428749965823599E-2</v>
      </c>
      <c r="Q266">
        <v>11220.7306488738</v>
      </c>
      <c r="R266">
        <v>139.73050000000001</v>
      </c>
      <c r="S266">
        <v>69195.518408650896</v>
      </c>
      <c r="T266">
        <v>15.4110949291672</v>
      </c>
      <c r="U266">
        <v>15.718632355856499</v>
      </c>
      <c r="V266">
        <v>16.749500000000001</v>
      </c>
      <c r="W266">
        <v>131.130622311114</v>
      </c>
      <c r="X266">
        <v>0.112914587079258</v>
      </c>
      <c r="Y266">
        <v>0.15305340890011901</v>
      </c>
      <c r="Z266">
        <v>0.27847650398516599</v>
      </c>
      <c r="AA266">
        <v>192.05434287439601</v>
      </c>
      <c r="AB266">
        <v>7.2347258416655196</v>
      </c>
      <c r="AC266">
        <v>1.21906339236957</v>
      </c>
      <c r="AD266">
        <v>3.35572231328862</v>
      </c>
      <c r="AE266">
        <v>1.0612367185576801</v>
      </c>
      <c r="AF266">
        <v>34.15</v>
      </c>
      <c r="AG266">
        <v>4.0742082311883698E-2</v>
      </c>
      <c r="AH266">
        <v>39.648947368420998</v>
      </c>
      <c r="AI266">
        <v>4.2002166691686398</v>
      </c>
      <c r="AJ266">
        <v>76977.010999999795</v>
      </c>
      <c r="AK266">
        <v>0.42944183078035703</v>
      </c>
      <c r="AL266">
        <v>30377294.462000001</v>
      </c>
      <c r="AM266">
        <v>2196.3723583999999</v>
      </c>
    </row>
    <row r="267" spans="1:39" ht="15" x14ac:dyDescent="0.25">
      <c r="A267" t="s">
        <v>439</v>
      </c>
      <c r="B267">
        <v>212358.5</v>
      </c>
      <c r="C267">
        <v>0.45169411743347898</v>
      </c>
      <c r="D267">
        <v>253509.9</v>
      </c>
      <c r="E267">
        <v>3.82143505335854E-3</v>
      </c>
      <c r="F267">
        <v>0.73388304887320099</v>
      </c>
      <c r="G267">
        <v>77.526315789473699</v>
      </c>
      <c r="H267">
        <v>35.958224100000002</v>
      </c>
      <c r="I267">
        <v>5.5404999999999998</v>
      </c>
      <c r="J267">
        <v>69.084978399999997</v>
      </c>
      <c r="K267">
        <v>13736.155551825699</v>
      </c>
      <c r="L267">
        <v>1333.7011445000001</v>
      </c>
      <c r="M267">
        <v>1612.3097192320099</v>
      </c>
      <c r="N267">
        <v>0.37487204525676199</v>
      </c>
      <c r="O267">
        <v>0.14985508239548501</v>
      </c>
      <c r="P267">
        <v>3.8643450380573601E-3</v>
      </c>
      <c r="Q267">
        <v>11362.535474404</v>
      </c>
      <c r="R267">
        <v>93.926500000000004</v>
      </c>
      <c r="S267">
        <v>62174.766370513098</v>
      </c>
      <c r="T267">
        <v>16.8072908071737</v>
      </c>
      <c r="U267">
        <v>14.199412780205799</v>
      </c>
      <c r="V267">
        <v>12.2775</v>
      </c>
      <c r="W267">
        <v>108.629700223987</v>
      </c>
      <c r="X267">
        <v>0.109351936439141</v>
      </c>
      <c r="Y267">
        <v>0.18540776102963399</v>
      </c>
      <c r="Z267">
        <v>0.30120076040428001</v>
      </c>
      <c r="AA267">
        <v>186.91642503872799</v>
      </c>
      <c r="AB267">
        <v>7.1890966087175796</v>
      </c>
      <c r="AC267">
        <v>1.42226362681472</v>
      </c>
      <c r="AD267">
        <v>3.2804779481300201</v>
      </c>
      <c r="AE267">
        <v>1.1514486745914101</v>
      </c>
      <c r="AF267">
        <v>68.5</v>
      </c>
      <c r="AG267">
        <v>3.38630063277248E-2</v>
      </c>
      <c r="AH267">
        <v>12.75</v>
      </c>
      <c r="AI267">
        <v>4.2869677605411001</v>
      </c>
      <c r="AJ267">
        <v>6122.07149999996</v>
      </c>
      <c r="AK267">
        <v>0.44963867174000999</v>
      </c>
      <c r="AL267">
        <v>18319926.3805</v>
      </c>
      <c r="AM267">
        <v>1333.7011445000001</v>
      </c>
    </row>
    <row r="268" spans="1:39" ht="15" x14ac:dyDescent="0.25">
      <c r="A268" t="s">
        <v>440</v>
      </c>
      <c r="B268">
        <v>417118</v>
      </c>
      <c r="C268">
        <v>0.44208916834371798</v>
      </c>
      <c r="D268">
        <v>437202.95</v>
      </c>
      <c r="E268">
        <v>5.3040582046208398E-3</v>
      </c>
      <c r="F268">
        <v>0.72584279959518005</v>
      </c>
      <c r="G268">
        <v>93.631578947368396</v>
      </c>
      <c r="H268">
        <v>38.504285950000003</v>
      </c>
      <c r="I268">
        <v>2.8067472499999999</v>
      </c>
      <c r="J268">
        <v>59.595857100000003</v>
      </c>
      <c r="K268">
        <v>13823.191704479499</v>
      </c>
      <c r="L268">
        <v>1430.8004053499999</v>
      </c>
      <c r="M268">
        <v>1716.40469578288</v>
      </c>
      <c r="N268">
        <v>0.31383460066895802</v>
      </c>
      <c r="O268">
        <v>0.13821161942683799</v>
      </c>
      <c r="P268">
        <v>3.2554083941991902E-3</v>
      </c>
      <c r="Q268">
        <v>11523.056504444499</v>
      </c>
      <c r="R268">
        <v>96.874499999999998</v>
      </c>
      <c r="S268">
        <v>62186.574464900499</v>
      </c>
      <c r="T268">
        <v>15.1969816618408</v>
      </c>
      <c r="U268">
        <v>14.769628801696999</v>
      </c>
      <c r="V268">
        <v>13.4695</v>
      </c>
      <c r="W268">
        <v>106.22520549018201</v>
      </c>
      <c r="X268">
        <v>0.110227251958375</v>
      </c>
      <c r="Y268">
        <v>0.17872475327701001</v>
      </c>
      <c r="Z268">
        <v>0.293992664605087</v>
      </c>
      <c r="AA268">
        <v>174.16510302080999</v>
      </c>
      <c r="AB268">
        <v>8.09759034573257</v>
      </c>
      <c r="AC268">
        <v>1.58990209293507</v>
      </c>
      <c r="AD268">
        <v>3.54135238597808</v>
      </c>
      <c r="AE268">
        <v>1.2760101175268299</v>
      </c>
      <c r="AF268">
        <v>100.5</v>
      </c>
      <c r="AG268">
        <v>3.0661619458052E-2</v>
      </c>
      <c r="AH268">
        <v>9.0559999999999992</v>
      </c>
      <c r="AI268">
        <v>4.1234864013515198</v>
      </c>
      <c r="AJ268">
        <v>27551.888500000099</v>
      </c>
      <c r="AK268">
        <v>0.46259072720775002</v>
      </c>
      <c r="AL268">
        <v>19778228.294</v>
      </c>
      <c r="AM268">
        <v>1430.8004053499999</v>
      </c>
    </row>
    <row r="269" spans="1:39" ht="15" x14ac:dyDescent="0.25">
      <c r="A269" t="s">
        <v>441</v>
      </c>
      <c r="B269">
        <v>776489.6</v>
      </c>
      <c r="C269">
        <v>0.62896282737689402</v>
      </c>
      <c r="D269">
        <v>806948.7</v>
      </c>
      <c r="E269">
        <v>2.8569418091819298E-3</v>
      </c>
      <c r="F269">
        <v>0.69260082848192095</v>
      </c>
      <c r="G269">
        <v>41.25</v>
      </c>
      <c r="H269">
        <v>23.484969750000001</v>
      </c>
      <c r="I269">
        <v>2.6914999499999999</v>
      </c>
      <c r="J269">
        <v>11.347222500000001</v>
      </c>
      <c r="K269">
        <v>15433.126704067799</v>
      </c>
      <c r="L269">
        <v>745.35657515000003</v>
      </c>
      <c r="M269">
        <v>918.34605296506697</v>
      </c>
      <c r="N269">
        <v>0.44142912294533099</v>
      </c>
      <c r="O269">
        <v>0.16205201627917801</v>
      </c>
      <c r="P269">
        <v>2.1498191649782202E-3</v>
      </c>
      <c r="Q269">
        <v>12525.978008899399</v>
      </c>
      <c r="R269">
        <v>57.0565</v>
      </c>
      <c r="S269">
        <v>59182.612971353003</v>
      </c>
      <c r="T269">
        <v>15.3575841490452</v>
      </c>
      <c r="U269">
        <v>13.0634822526794</v>
      </c>
      <c r="V269">
        <v>8.4824999999999999</v>
      </c>
      <c r="W269">
        <v>87.869917494842298</v>
      </c>
      <c r="X269">
        <v>0.11344313771783</v>
      </c>
      <c r="Y269">
        <v>0.18069346073114001</v>
      </c>
      <c r="Z269">
        <v>0.29806759494603702</v>
      </c>
      <c r="AA269">
        <v>219.20930927203301</v>
      </c>
      <c r="AB269">
        <v>8.0949745974486707</v>
      </c>
      <c r="AC269">
        <v>1.45515789608976</v>
      </c>
      <c r="AD269">
        <v>3.0916788329209202</v>
      </c>
      <c r="AE269">
        <v>1.51353384851313</v>
      </c>
      <c r="AF269">
        <v>95.45</v>
      </c>
      <c r="AG269">
        <v>1.5720432801791601E-2</v>
      </c>
      <c r="AH269">
        <v>4.7610000000000001</v>
      </c>
      <c r="AI269">
        <v>3.7613591161354201</v>
      </c>
      <c r="AJ269">
        <v>8843.4210000000294</v>
      </c>
      <c r="AK269">
        <v>0.54564525401272701</v>
      </c>
      <c r="AL269">
        <v>11503182.464</v>
      </c>
      <c r="AM269">
        <v>745.35657515000003</v>
      </c>
    </row>
    <row r="270" spans="1:39" ht="15" x14ac:dyDescent="0.25">
      <c r="A270" t="s">
        <v>442</v>
      </c>
      <c r="B270">
        <v>536700.75</v>
      </c>
      <c r="C270">
        <v>0.386800871353847</v>
      </c>
      <c r="D270">
        <v>648444.94999999995</v>
      </c>
      <c r="E270">
        <v>4.0822751015397903E-3</v>
      </c>
      <c r="F270">
        <v>0.769055477515728</v>
      </c>
      <c r="G270">
        <v>88.45</v>
      </c>
      <c r="H270">
        <v>73.625804400000007</v>
      </c>
      <c r="I270">
        <v>8.5776544000000001</v>
      </c>
      <c r="J270">
        <v>19.4608192</v>
      </c>
      <c r="K270">
        <v>13360.8373092619</v>
      </c>
      <c r="L270">
        <v>2335.4278244500001</v>
      </c>
      <c r="M270">
        <v>2927.9109987531501</v>
      </c>
      <c r="N270">
        <v>0.44130109486158697</v>
      </c>
      <c r="O270">
        <v>0.17094266792167701</v>
      </c>
      <c r="P270">
        <v>1.61887987948863E-2</v>
      </c>
      <c r="Q270">
        <v>10657.178863458599</v>
      </c>
      <c r="R270">
        <v>152.53649999999999</v>
      </c>
      <c r="S270">
        <v>66938.918589976805</v>
      </c>
      <c r="T270">
        <v>15.300927974615901</v>
      </c>
      <c r="U270">
        <v>15.3106163079001</v>
      </c>
      <c r="V270">
        <v>17.9315</v>
      </c>
      <c r="W270">
        <v>130.241632013496</v>
      </c>
      <c r="X270">
        <v>0.11059450363802401</v>
      </c>
      <c r="Y270">
        <v>0.17189058909260299</v>
      </c>
      <c r="Z270">
        <v>0.29042874839770999</v>
      </c>
      <c r="AA270">
        <v>181.36739040511901</v>
      </c>
      <c r="AB270">
        <v>6.7735695431539202</v>
      </c>
      <c r="AC270">
        <v>1.3237074021570701</v>
      </c>
      <c r="AD270">
        <v>3.0488136389117799</v>
      </c>
      <c r="AE270">
        <v>1.22267444444299</v>
      </c>
      <c r="AF270">
        <v>61.4</v>
      </c>
      <c r="AG270">
        <v>2.2741373237162601E-2</v>
      </c>
      <c r="AH270">
        <v>23.0421052631579</v>
      </c>
      <c r="AI270">
        <v>3.9672667113870999</v>
      </c>
      <c r="AJ270">
        <v>49013.074999999997</v>
      </c>
      <c r="AK270">
        <v>0.49311176838259002</v>
      </c>
      <c r="AL270">
        <v>31203271.210000001</v>
      </c>
      <c r="AM270">
        <v>2335.4278244500001</v>
      </c>
    </row>
    <row r="271" spans="1:39" ht="15" x14ac:dyDescent="0.25">
      <c r="A271" t="s">
        <v>443</v>
      </c>
      <c r="B271">
        <v>1303060.6000000001</v>
      </c>
      <c r="C271">
        <v>0.35354014880951101</v>
      </c>
      <c r="D271">
        <v>1797504.8</v>
      </c>
      <c r="E271">
        <v>3.5639030701861301E-3</v>
      </c>
      <c r="F271">
        <v>0.81120626392514295</v>
      </c>
      <c r="G271">
        <v>144.05000000000001</v>
      </c>
      <c r="H271">
        <v>209.84798420000001</v>
      </c>
      <c r="I271">
        <v>32.196630949999999</v>
      </c>
      <c r="J271">
        <v>-50.992904499999902</v>
      </c>
      <c r="K271">
        <v>14257.983118886001</v>
      </c>
      <c r="L271">
        <v>5468.5571733999996</v>
      </c>
      <c r="M271">
        <v>6841.6791200579401</v>
      </c>
      <c r="N271">
        <v>0.338121188015373</v>
      </c>
      <c r="O271">
        <v>0.160079823012206</v>
      </c>
      <c r="P271">
        <v>2.4097538221049299E-2</v>
      </c>
      <c r="Q271">
        <v>11396.412268796899</v>
      </c>
      <c r="R271">
        <v>342.35</v>
      </c>
      <c r="S271">
        <v>75873.514753906798</v>
      </c>
      <c r="T271">
        <v>15.867679275595201</v>
      </c>
      <c r="U271">
        <v>15.9735860184022</v>
      </c>
      <c r="V271">
        <v>36.811500000000002</v>
      </c>
      <c r="W271">
        <v>148.55567345530599</v>
      </c>
      <c r="X271">
        <v>0.11430685731859901</v>
      </c>
      <c r="Y271">
        <v>0.16152777226634699</v>
      </c>
      <c r="Z271">
        <v>0.28198908215917801</v>
      </c>
      <c r="AA271">
        <v>1359.5288234643399</v>
      </c>
      <c r="AB271">
        <v>0.834230918474549</v>
      </c>
      <c r="AC271">
        <v>0.136544521713303</v>
      </c>
      <c r="AD271">
        <v>0.42980401621803599</v>
      </c>
      <c r="AE271">
        <v>0.87953142544201601</v>
      </c>
      <c r="AF271">
        <v>30.4</v>
      </c>
      <c r="AG271">
        <v>9.9976923701782003E-2</v>
      </c>
      <c r="AH271">
        <v>88.899500000000003</v>
      </c>
      <c r="AI271">
        <v>4.6211640686174897</v>
      </c>
      <c r="AJ271">
        <v>197611.0355</v>
      </c>
      <c r="AK271">
        <v>0.40906889984581302</v>
      </c>
      <c r="AL271">
        <v>77970595.863000005</v>
      </c>
      <c r="AM271">
        <v>5468.5571733999996</v>
      </c>
    </row>
    <row r="272" spans="1:39" ht="15" x14ac:dyDescent="0.25">
      <c r="A272" t="s">
        <v>444</v>
      </c>
      <c r="B272">
        <v>505188.35</v>
      </c>
      <c r="C272">
        <v>0.45175824205215198</v>
      </c>
      <c r="D272">
        <v>518074.85</v>
      </c>
      <c r="E272">
        <v>4.0467256869694702E-3</v>
      </c>
      <c r="F272">
        <v>0.72892040598130503</v>
      </c>
      <c r="G272">
        <v>65.263157894736807</v>
      </c>
      <c r="H272">
        <v>34.335103699999998</v>
      </c>
      <c r="I272">
        <v>2.9904999999999999</v>
      </c>
      <c r="J272">
        <v>32.5500021</v>
      </c>
      <c r="K272">
        <v>13909.1082373018</v>
      </c>
      <c r="L272">
        <v>1137.3778198499999</v>
      </c>
      <c r="M272">
        <v>1374.7003778011499</v>
      </c>
      <c r="N272">
        <v>0.36534925338600499</v>
      </c>
      <c r="O272">
        <v>0.15652989643624299</v>
      </c>
      <c r="P272">
        <v>4.2373980887332697E-3</v>
      </c>
      <c r="Q272">
        <v>11507.8976178825</v>
      </c>
      <c r="R272">
        <v>81.331500000000005</v>
      </c>
      <c r="S272">
        <v>61416.532352163696</v>
      </c>
      <c r="T272">
        <v>15.4343642991953</v>
      </c>
      <c r="U272">
        <v>13.9844687464267</v>
      </c>
      <c r="V272">
        <v>10.553000000000001</v>
      </c>
      <c r="W272">
        <v>107.77767647588399</v>
      </c>
      <c r="X272">
        <v>0.114025429045388</v>
      </c>
      <c r="Y272">
        <v>0.180412742460411</v>
      </c>
      <c r="Z272">
        <v>0.30113748484458902</v>
      </c>
      <c r="AA272">
        <v>189.974735069562</v>
      </c>
      <c r="AB272">
        <v>7.1303447769168802</v>
      </c>
      <c r="AC272">
        <v>1.37432459763029</v>
      </c>
      <c r="AD272">
        <v>3.32636804312245</v>
      </c>
      <c r="AE272">
        <v>1.1013705927967301</v>
      </c>
      <c r="AF272">
        <v>56.5</v>
      </c>
      <c r="AG272">
        <v>3.2178589970407602E-2</v>
      </c>
      <c r="AH272">
        <v>13.0415789473684</v>
      </c>
      <c r="AI272">
        <v>4.2787809348820103</v>
      </c>
      <c r="AJ272">
        <v>12775.3675000001</v>
      </c>
      <c r="AK272">
        <v>0.46754325963861798</v>
      </c>
      <c r="AL272">
        <v>15819911.203</v>
      </c>
      <c r="AM272">
        <v>1137.3778198499999</v>
      </c>
    </row>
    <row r="273" spans="1:39" ht="15" x14ac:dyDescent="0.25">
      <c r="A273" t="s">
        <v>445</v>
      </c>
      <c r="B273">
        <v>375745.2</v>
      </c>
      <c r="C273">
        <v>0.50413234164717502</v>
      </c>
      <c r="D273">
        <v>395097.8</v>
      </c>
      <c r="E273">
        <v>3.0959546315180398E-3</v>
      </c>
      <c r="F273">
        <v>0.70657701596729305</v>
      </c>
      <c r="G273">
        <v>60.15</v>
      </c>
      <c r="H273">
        <v>32.49429945</v>
      </c>
      <c r="I273">
        <v>4.4449608500000002</v>
      </c>
      <c r="J273">
        <v>29.374454799999999</v>
      </c>
      <c r="K273">
        <v>13578.9975716555</v>
      </c>
      <c r="L273">
        <v>1235.7102757</v>
      </c>
      <c r="M273">
        <v>1528.8113833508201</v>
      </c>
      <c r="N273">
        <v>0.45734717677236802</v>
      </c>
      <c r="O273">
        <v>0.162130667309138</v>
      </c>
      <c r="P273">
        <v>7.6986440001973304E-4</v>
      </c>
      <c r="Q273">
        <v>10975.655346196199</v>
      </c>
      <c r="R273">
        <v>88.8035</v>
      </c>
      <c r="S273">
        <v>58701.460240868902</v>
      </c>
      <c r="T273">
        <v>15.7257315308518</v>
      </c>
      <c r="U273">
        <v>13.915107802057401</v>
      </c>
      <c r="V273">
        <v>10.749000000000001</v>
      </c>
      <c r="W273">
        <v>114.960487087171</v>
      </c>
      <c r="X273">
        <v>0.11143024761499</v>
      </c>
      <c r="Y273">
        <v>0.18912146345714601</v>
      </c>
      <c r="Z273">
        <v>0.30573189079452701</v>
      </c>
      <c r="AA273">
        <v>201.324416323295</v>
      </c>
      <c r="AB273">
        <v>7.2217849944117001</v>
      </c>
      <c r="AC273">
        <v>1.2786638242469801</v>
      </c>
      <c r="AD273">
        <v>3.450510640684</v>
      </c>
      <c r="AE273">
        <v>1.26230500603338</v>
      </c>
      <c r="AF273">
        <v>82</v>
      </c>
      <c r="AG273">
        <v>2.06789897092691E-2</v>
      </c>
      <c r="AH273">
        <v>10.47</v>
      </c>
      <c r="AI273">
        <v>3.98433574015217</v>
      </c>
      <c r="AJ273">
        <v>-476.69450000009999</v>
      </c>
      <c r="AK273">
        <v>0.45366711124380998</v>
      </c>
      <c r="AL273">
        <v>16779706.833000001</v>
      </c>
      <c r="AM273">
        <v>1235.7102757</v>
      </c>
    </row>
    <row r="274" spans="1:39" ht="15" x14ac:dyDescent="0.25">
      <c r="A274" t="s">
        <v>446</v>
      </c>
      <c r="B274">
        <v>571049</v>
      </c>
      <c r="C274">
        <v>0.51570388198638095</v>
      </c>
      <c r="D274">
        <v>539712.55000000005</v>
      </c>
      <c r="E274">
        <v>2.7115135225604602E-3</v>
      </c>
      <c r="F274">
        <v>0.73067946144013696</v>
      </c>
      <c r="G274">
        <v>76.105263157894697</v>
      </c>
      <c r="H274">
        <v>26.179466600000001</v>
      </c>
      <c r="I274">
        <v>1.4103159999999999</v>
      </c>
      <c r="J274">
        <v>99.801532449999996</v>
      </c>
      <c r="K274">
        <v>13553.346927242001</v>
      </c>
      <c r="L274">
        <v>1366.0849502999999</v>
      </c>
      <c r="M274">
        <v>1616.7966961403399</v>
      </c>
      <c r="N274">
        <v>0.23022329975228301</v>
      </c>
      <c r="O274">
        <v>0.124908587978022</v>
      </c>
      <c r="P274">
        <v>2.15867442896022E-3</v>
      </c>
      <c r="Q274">
        <v>11451.6706446145</v>
      </c>
      <c r="R274">
        <v>86.183999999999997</v>
      </c>
      <c r="S274">
        <v>63464.200373619198</v>
      </c>
      <c r="T274">
        <v>15.294022092267699</v>
      </c>
      <c r="U274">
        <v>15.850795394736799</v>
      </c>
      <c r="V274">
        <v>11.087</v>
      </c>
      <c r="W274">
        <v>123.215022125011</v>
      </c>
      <c r="X274">
        <v>0.111551661161139</v>
      </c>
      <c r="Y274">
        <v>0.15717097003321201</v>
      </c>
      <c r="Z274">
        <v>0.289783481653065</v>
      </c>
      <c r="AA274">
        <v>153.78900847554399</v>
      </c>
      <c r="AB274">
        <v>8.46520366264083</v>
      </c>
      <c r="AC274">
        <v>1.6755239033389899</v>
      </c>
      <c r="AD274">
        <v>3.5909042793084902</v>
      </c>
      <c r="AE274">
        <v>1.3304045414418999</v>
      </c>
      <c r="AF274">
        <v>110.95</v>
      </c>
      <c r="AG274">
        <v>2.41257689443263E-2</v>
      </c>
      <c r="AH274">
        <v>7.2969999999999997</v>
      </c>
      <c r="AI274">
        <v>3.9583122457730502</v>
      </c>
      <c r="AJ274">
        <v>3542.12749999994</v>
      </c>
      <c r="AK274">
        <v>0.51239635155246099</v>
      </c>
      <c r="AL274">
        <v>18515023.263500001</v>
      </c>
      <c r="AM274">
        <v>1366.0849502999999</v>
      </c>
    </row>
    <row r="275" spans="1:39" ht="15" x14ac:dyDescent="0.25">
      <c r="A275" t="s">
        <v>447</v>
      </c>
      <c r="B275">
        <v>901321.55</v>
      </c>
      <c r="C275">
        <v>0.50716069055124302</v>
      </c>
      <c r="D275">
        <v>941870.3</v>
      </c>
      <c r="E275">
        <v>4.0172000263564902E-3</v>
      </c>
      <c r="F275">
        <v>0.704379833273025</v>
      </c>
      <c r="G275">
        <v>74.894736842105303</v>
      </c>
      <c r="H275">
        <v>38.689526649999998</v>
      </c>
      <c r="I275">
        <v>4.6221538500000001</v>
      </c>
      <c r="J275">
        <v>-1.62918195</v>
      </c>
      <c r="K275">
        <v>14192.1206113233</v>
      </c>
      <c r="L275">
        <v>1401.7696922</v>
      </c>
      <c r="M275">
        <v>1726.0407976589599</v>
      </c>
      <c r="N275">
        <v>0.44753842991527099</v>
      </c>
      <c r="O275">
        <v>0.159958625263249</v>
      </c>
      <c r="P275">
        <v>2.3300926451575599E-3</v>
      </c>
      <c r="Q275">
        <v>11525.8483854973</v>
      </c>
      <c r="R275">
        <v>98.894000000000005</v>
      </c>
      <c r="S275">
        <v>60252.149670354098</v>
      </c>
      <c r="T275">
        <v>15.6511011790402</v>
      </c>
      <c r="U275">
        <v>14.174466521730301</v>
      </c>
      <c r="V275">
        <v>13.33</v>
      </c>
      <c r="W275">
        <v>105.159016669167</v>
      </c>
      <c r="X275">
        <v>0.107844812526856</v>
      </c>
      <c r="Y275">
        <v>0.20029458038318501</v>
      </c>
      <c r="Z275">
        <v>0.31341873477339</v>
      </c>
      <c r="AA275">
        <v>182.92512773447501</v>
      </c>
      <c r="AB275">
        <v>7.8036088135468997</v>
      </c>
      <c r="AC275">
        <v>1.5261217211367799</v>
      </c>
      <c r="AD275">
        <v>3.92220146798851</v>
      </c>
      <c r="AE275">
        <v>1.41398587948612</v>
      </c>
      <c r="AF275">
        <v>127.2</v>
      </c>
      <c r="AG275">
        <v>1.6436112861319699E-2</v>
      </c>
      <c r="AH275">
        <v>7.4666666666666703</v>
      </c>
      <c r="AI275">
        <v>4.0738098342746101</v>
      </c>
      <c r="AJ275">
        <v>-21040.59</v>
      </c>
      <c r="AK275">
        <v>0.47728120892906101</v>
      </c>
      <c r="AL275">
        <v>19894084.541000001</v>
      </c>
      <c r="AM275">
        <v>1401.7696922</v>
      </c>
    </row>
    <row r="276" spans="1:39" ht="15" x14ac:dyDescent="0.25">
      <c r="A276" t="s">
        <v>448</v>
      </c>
      <c r="B276">
        <v>717487.25</v>
      </c>
      <c r="C276">
        <v>0.50656318492856101</v>
      </c>
      <c r="D276">
        <v>637978.44999999995</v>
      </c>
      <c r="E276">
        <v>4.2439380134903599E-3</v>
      </c>
      <c r="F276">
        <v>0.72197486743453099</v>
      </c>
      <c r="G276">
        <v>81.947368421052602</v>
      </c>
      <c r="H276">
        <v>39.825650850000002</v>
      </c>
      <c r="I276">
        <v>3.0442094499999999</v>
      </c>
      <c r="J276">
        <v>7.8734915000000001</v>
      </c>
      <c r="K276">
        <v>13930.180864505601</v>
      </c>
      <c r="L276">
        <v>1544.975224</v>
      </c>
      <c r="M276">
        <v>1905.4286064384401</v>
      </c>
      <c r="N276">
        <v>0.44171199647664999</v>
      </c>
      <c r="O276">
        <v>0.16600332213482799</v>
      </c>
      <c r="P276">
        <v>2.3438456771006401E-3</v>
      </c>
      <c r="Q276">
        <v>11294.983306526399</v>
      </c>
      <c r="R276">
        <v>110.387</v>
      </c>
      <c r="S276">
        <v>60704.9793318054</v>
      </c>
      <c r="T276">
        <v>15.118628099323301</v>
      </c>
      <c r="U276">
        <v>13.995988875501601</v>
      </c>
      <c r="V276">
        <v>13.6465</v>
      </c>
      <c r="W276">
        <v>113.21402733301601</v>
      </c>
      <c r="X276">
        <v>0.10849117441335</v>
      </c>
      <c r="Y276">
        <v>0.19498544867979201</v>
      </c>
      <c r="Z276">
        <v>0.30763725699371502</v>
      </c>
      <c r="AA276">
        <v>185.27420087611699</v>
      </c>
      <c r="AB276">
        <v>7.6585030693214398</v>
      </c>
      <c r="AC276">
        <v>1.4733716578562901</v>
      </c>
      <c r="AD276">
        <v>3.8506860998508099</v>
      </c>
      <c r="AE276">
        <v>1.33466654809328</v>
      </c>
      <c r="AF276">
        <v>129.94999999999999</v>
      </c>
      <c r="AG276">
        <v>1.9227229337519101E-2</v>
      </c>
      <c r="AH276">
        <v>8.2541176470588198</v>
      </c>
      <c r="AI276">
        <v>4.03737610365717</v>
      </c>
      <c r="AJ276">
        <v>-756.57700000004797</v>
      </c>
      <c r="AK276">
        <v>0.50632131618499598</v>
      </c>
      <c r="AL276">
        <v>21521784.3015</v>
      </c>
      <c r="AM276">
        <v>1544.975224</v>
      </c>
    </row>
    <row r="277" spans="1:39" ht="15" x14ac:dyDescent="0.25">
      <c r="A277" t="s">
        <v>449</v>
      </c>
      <c r="B277">
        <v>381724.25</v>
      </c>
      <c r="C277">
        <v>0.50494748848453896</v>
      </c>
      <c r="D277">
        <v>285152.45</v>
      </c>
      <c r="E277">
        <v>1.5556450952872799E-2</v>
      </c>
      <c r="F277">
        <v>0.69473840986008795</v>
      </c>
      <c r="G277">
        <v>59.25</v>
      </c>
      <c r="H277">
        <v>27.621203000000001</v>
      </c>
      <c r="I277">
        <v>0.29049999999999998</v>
      </c>
      <c r="J277">
        <v>72.926864499999994</v>
      </c>
      <c r="K277">
        <v>13301.1830035476</v>
      </c>
      <c r="L277">
        <v>1139.4922253499999</v>
      </c>
      <c r="M277">
        <v>1373.89203674084</v>
      </c>
      <c r="N277">
        <v>0.35371139590373302</v>
      </c>
      <c r="O277">
        <v>0.13289971930566299</v>
      </c>
      <c r="P277">
        <v>1.04201685065056E-3</v>
      </c>
      <c r="Q277">
        <v>11031.8672902819</v>
      </c>
      <c r="R277">
        <v>79.861000000000004</v>
      </c>
      <c r="S277">
        <v>60084.1695070184</v>
      </c>
      <c r="T277">
        <v>15.639047845631801</v>
      </c>
      <c r="U277">
        <v>14.2684442387398</v>
      </c>
      <c r="V277">
        <v>8.4890000000000008</v>
      </c>
      <c r="W277">
        <v>134.23162037342399</v>
      </c>
      <c r="X277">
        <v>0.110167962040223</v>
      </c>
      <c r="Y277">
        <v>0.18491233545297001</v>
      </c>
      <c r="Z277">
        <v>0.303677726673031</v>
      </c>
      <c r="AA277">
        <v>183.982431240903</v>
      </c>
      <c r="AB277">
        <v>9.4825537672811695</v>
      </c>
      <c r="AC277">
        <v>1.38482831699353</v>
      </c>
      <c r="AD277">
        <v>3.6761588230285702</v>
      </c>
      <c r="AE277">
        <v>1.3326537959703899</v>
      </c>
      <c r="AF277">
        <v>95.3</v>
      </c>
      <c r="AG277">
        <v>1.47081970461732E-2</v>
      </c>
      <c r="AH277">
        <v>7.9584210526315804</v>
      </c>
      <c r="AI277">
        <v>4.1878538484112697</v>
      </c>
      <c r="AJ277">
        <v>1872.3465000000999</v>
      </c>
      <c r="AK277">
        <v>0.46713106976989399</v>
      </c>
      <c r="AL277">
        <v>15156594.6205</v>
      </c>
      <c r="AM277">
        <v>1139.4922253499999</v>
      </c>
    </row>
    <row r="278" spans="1:39" ht="15" x14ac:dyDescent="0.25">
      <c r="A278" t="s">
        <v>450</v>
      </c>
      <c r="B278">
        <v>-102122.894736842</v>
      </c>
      <c r="C278">
        <v>0.44562220274854902</v>
      </c>
      <c r="D278">
        <v>-632781.1</v>
      </c>
      <c r="E278">
        <v>1.12802360548771E-2</v>
      </c>
      <c r="F278">
        <v>0.751495969940293</v>
      </c>
      <c r="G278">
        <v>55.8</v>
      </c>
      <c r="H278">
        <v>26.386551650000001</v>
      </c>
      <c r="I278">
        <v>5.5217118000000003</v>
      </c>
      <c r="J278">
        <v>-32.428393200000002</v>
      </c>
      <c r="K278">
        <v>16612.2195482969</v>
      </c>
      <c r="L278">
        <v>1111.6648528999999</v>
      </c>
      <c r="M278">
        <v>1549.6104521812699</v>
      </c>
      <c r="N278">
        <v>0.91079212278655997</v>
      </c>
      <c r="O278">
        <v>0.184252363979727</v>
      </c>
      <c r="P278">
        <v>5.8007568406771197E-4</v>
      </c>
      <c r="Q278">
        <v>11917.3309488879</v>
      </c>
      <c r="R278">
        <v>87.76</v>
      </c>
      <c r="S278">
        <v>61954.061502962599</v>
      </c>
      <c r="T278">
        <v>14.610300820419299</v>
      </c>
      <c r="U278">
        <v>12.667101787830401</v>
      </c>
      <c r="V278">
        <v>11.24</v>
      </c>
      <c r="W278">
        <v>98.902566983985807</v>
      </c>
      <c r="X278">
        <v>0.10197501426061401</v>
      </c>
      <c r="Y278">
        <v>0.194770219829865</v>
      </c>
      <c r="Z278">
        <v>0.29990927747171803</v>
      </c>
      <c r="AA278">
        <v>213.27979325917201</v>
      </c>
      <c r="AB278">
        <v>9.0222776082142406</v>
      </c>
      <c r="AC278">
        <v>1.38836309312297</v>
      </c>
      <c r="AD278">
        <v>3.8241330977603298</v>
      </c>
      <c r="AE278">
        <v>1.3895833316801101</v>
      </c>
      <c r="AF278">
        <v>159.69999999999999</v>
      </c>
      <c r="AG278">
        <v>1.55008305279257E-2</v>
      </c>
      <c r="AH278">
        <v>5.0652631578947398</v>
      </c>
      <c r="AI278">
        <v>3.6435843314866601</v>
      </c>
      <c r="AJ278">
        <v>-111231.31</v>
      </c>
      <c r="AK278">
        <v>0.663653506588054</v>
      </c>
      <c r="AL278">
        <v>18467220.600499999</v>
      </c>
      <c r="AM278">
        <v>1111.6648528999999</v>
      </c>
    </row>
    <row r="279" spans="1:39" ht="15" x14ac:dyDescent="0.25">
      <c r="A279" t="s">
        <v>451</v>
      </c>
      <c r="B279">
        <v>832983.45</v>
      </c>
      <c r="C279">
        <v>0.53995838211446401</v>
      </c>
      <c r="D279">
        <v>780341.05</v>
      </c>
      <c r="E279">
        <v>7.3226259195611496E-3</v>
      </c>
      <c r="F279">
        <v>0.70644157437196597</v>
      </c>
      <c r="G279">
        <v>53.55</v>
      </c>
      <c r="H279">
        <v>30.41660165</v>
      </c>
      <c r="I279">
        <v>0.68300000000000005</v>
      </c>
      <c r="J279">
        <v>17.325246799999999</v>
      </c>
      <c r="K279">
        <v>14430.138759593299</v>
      </c>
      <c r="L279">
        <v>1059.0067936</v>
      </c>
      <c r="M279">
        <v>1277.0424165930999</v>
      </c>
      <c r="N279">
        <v>0.37155480146865</v>
      </c>
      <c r="O279">
        <v>0.13800195289889799</v>
      </c>
      <c r="P279">
        <v>9.8922377677936697E-4</v>
      </c>
      <c r="Q279">
        <v>11966.411436644699</v>
      </c>
      <c r="R279">
        <v>74.153999999999996</v>
      </c>
      <c r="S279">
        <v>60224.229913423398</v>
      </c>
      <c r="T279">
        <v>15.214958060253</v>
      </c>
      <c r="U279">
        <v>14.281182317879001</v>
      </c>
      <c r="V279">
        <v>10.3385</v>
      </c>
      <c r="W279">
        <v>102.433311757025</v>
      </c>
      <c r="X279">
        <v>0.106681015339305</v>
      </c>
      <c r="Y279">
        <v>0.195076135795102</v>
      </c>
      <c r="Z279">
        <v>0.30636333552433298</v>
      </c>
      <c r="AA279">
        <v>193.81844501889699</v>
      </c>
      <c r="AB279">
        <v>7.5791915814008002</v>
      </c>
      <c r="AC279">
        <v>1.42261839842674</v>
      </c>
      <c r="AD279">
        <v>3.54946158206582</v>
      </c>
      <c r="AE279">
        <v>1.45902419623823</v>
      </c>
      <c r="AF279">
        <v>102.45</v>
      </c>
      <c r="AG279">
        <v>2.1681563397582902E-2</v>
      </c>
      <c r="AH279">
        <v>6.7116666666666696</v>
      </c>
      <c r="AI279">
        <v>4.0511996531780303</v>
      </c>
      <c r="AJ279">
        <v>23308.876499999998</v>
      </c>
      <c r="AK279">
        <v>0.48720834234735599</v>
      </c>
      <c r="AL279">
        <v>15281614.979</v>
      </c>
      <c r="AM279">
        <v>1059.0067936</v>
      </c>
    </row>
    <row r="280" spans="1:39" ht="15" x14ac:dyDescent="0.25">
      <c r="A280" t="s">
        <v>452</v>
      </c>
      <c r="B280">
        <v>773624.35</v>
      </c>
      <c r="C280">
        <v>0.554127211559444</v>
      </c>
      <c r="D280">
        <v>739626.4</v>
      </c>
      <c r="E280">
        <v>2.8934986251450698E-3</v>
      </c>
      <c r="F280">
        <v>0.71889103759528705</v>
      </c>
      <c r="G280">
        <v>79.473684210526301</v>
      </c>
      <c r="H280">
        <v>43.185541550000003</v>
      </c>
      <c r="I280">
        <v>4.2436930000000004</v>
      </c>
      <c r="J280">
        <v>30.763859199999999</v>
      </c>
      <c r="K280">
        <v>13981.486638632399</v>
      </c>
      <c r="L280">
        <v>1422.4603397000001</v>
      </c>
      <c r="M280">
        <v>1748.2745127912001</v>
      </c>
      <c r="N280">
        <v>0.43288380826130102</v>
      </c>
      <c r="O280">
        <v>0.162649217234974</v>
      </c>
      <c r="P280">
        <v>2.6114496104569299E-3</v>
      </c>
      <c r="Q280">
        <v>11375.8509250059</v>
      </c>
      <c r="R280">
        <v>100.761</v>
      </c>
      <c r="S280">
        <v>60285.710637051998</v>
      </c>
      <c r="T280">
        <v>15.4737448020564</v>
      </c>
      <c r="U280">
        <v>14.1171717202092</v>
      </c>
      <c r="V280">
        <v>13.401</v>
      </c>
      <c r="W280">
        <v>106.145835363033</v>
      </c>
      <c r="X280">
        <v>0.105558830480925</v>
      </c>
      <c r="Y280">
        <v>0.198114216936912</v>
      </c>
      <c r="Z280">
        <v>0.309388846074587</v>
      </c>
      <c r="AA280">
        <v>181.48671199820299</v>
      </c>
      <c r="AB280">
        <v>7.4711050456959196</v>
      </c>
      <c r="AC280">
        <v>1.4897389889472601</v>
      </c>
      <c r="AD280">
        <v>3.8751774371202998</v>
      </c>
      <c r="AE280">
        <v>1.40367869674603</v>
      </c>
      <c r="AF280">
        <v>133.05000000000001</v>
      </c>
      <c r="AG280">
        <v>1.7097880173304401E-2</v>
      </c>
      <c r="AH280">
        <v>7.5127777777777798</v>
      </c>
      <c r="AI280">
        <v>4.0418463105305698</v>
      </c>
      <c r="AJ280">
        <v>-17349.163000000099</v>
      </c>
      <c r="AK280">
        <v>0.47386128813338102</v>
      </c>
      <c r="AL280">
        <v>19888110.2335</v>
      </c>
      <c r="AM280">
        <v>1422.4603397000001</v>
      </c>
    </row>
    <row r="281" spans="1:39" ht="15" x14ac:dyDescent="0.25">
      <c r="A281" t="s">
        <v>453</v>
      </c>
      <c r="B281">
        <v>1371240.7</v>
      </c>
      <c r="C281">
        <v>0.60098232207257396</v>
      </c>
      <c r="D281">
        <v>1311656.8500000001</v>
      </c>
      <c r="E281">
        <v>5.3320018592767403E-3</v>
      </c>
      <c r="F281">
        <v>0.71034982542471803</v>
      </c>
      <c r="G281">
        <v>77.95</v>
      </c>
      <c r="H281">
        <v>43.965333350000002</v>
      </c>
      <c r="I281">
        <v>4.5551241999999998</v>
      </c>
      <c r="J281">
        <v>1.2841646500000099</v>
      </c>
      <c r="K281">
        <v>14216.2286400708</v>
      </c>
      <c r="L281">
        <v>1431.05454485</v>
      </c>
      <c r="M281">
        <v>1762.8856761342199</v>
      </c>
      <c r="N281">
        <v>0.42825374305648001</v>
      </c>
      <c r="O281">
        <v>0.16505416509107099</v>
      </c>
      <c r="P281">
        <v>2.5536926689143399E-3</v>
      </c>
      <c r="Q281">
        <v>11540.282436585599</v>
      </c>
      <c r="R281">
        <v>100.756</v>
      </c>
      <c r="S281">
        <v>60418.826526459998</v>
      </c>
      <c r="T281">
        <v>15.0785064909286</v>
      </c>
      <c r="U281">
        <v>14.203169487176901</v>
      </c>
      <c r="V281">
        <v>13.9815</v>
      </c>
      <c r="W281">
        <v>102.353434527769</v>
      </c>
      <c r="X281">
        <v>0.108834743961975</v>
      </c>
      <c r="Y281">
        <v>0.19407224184778701</v>
      </c>
      <c r="Z281">
        <v>0.30703384812263101</v>
      </c>
      <c r="AA281">
        <v>167.497249397384</v>
      </c>
      <c r="AB281">
        <v>8.3363029724523798</v>
      </c>
      <c r="AC281">
        <v>1.6232519419251801</v>
      </c>
      <c r="AD281">
        <v>3.8538963828188599</v>
      </c>
      <c r="AE281">
        <v>1.58320396702862</v>
      </c>
      <c r="AF281">
        <v>176.4</v>
      </c>
      <c r="AG281">
        <v>1.17396865692739E-2</v>
      </c>
      <c r="AH281">
        <v>5.3844444444444397</v>
      </c>
      <c r="AI281">
        <v>4.0558056703183096</v>
      </c>
      <c r="AJ281">
        <v>-11776.032499999999</v>
      </c>
      <c r="AK281">
        <v>0.487323803941759</v>
      </c>
      <c r="AL281">
        <v>20344198.605999999</v>
      </c>
      <c r="AM281">
        <v>1431.05454485</v>
      </c>
    </row>
    <row r="282" spans="1:39" ht="15" x14ac:dyDescent="0.25">
      <c r="A282" t="s">
        <v>454</v>
      </c>
      <c r="B282">
        <v>-224421.8</v>
      </c>
      <c r="C282">
        <v>0.63409338731032305</v>
      </c>
      <c r="D282">
        <v>-284753.5</v>
      </c>
      <c r="E282">
        <v>3.5783937651265099E-3</v>
      </c>
      <c r="F282">
        <v>0.71006596749165996</v>
      </c>
      <c r="G282">
        <v>41.65</v>
      </c>
      <c r="H282">
        <v>14.65147775</v>
      </c>
      <c r="I282">
        <v>0.45</v>
      </c>
      <c r="J282">
        <v>48.954223249999998</v>
      </c>
      <c r="K282">
        <v>14877.592064562299</v>
      </c>
      <c r="L282">
        <v>762.80695705000005</v>
      </c>
      <c r="M282">
        <v>907.20499166018101</v>
      </c>
      <c r="N282">
        <v>0.31236569947064802</v>
      </c>
      <c r="O282">
        <v>0.14692305440346701</v>
      </c>
      <c r="P282">
        <v>3.48344109271912E-3</v>
      </c>
      <c r="Q282">
        <v>12509.554990688301</v>
      </c>
      <c r="R282">
        <v>57.03</v>
      </c>
      <c r="S282">
        <v>61751.760783798003</v>
      </c>
      <c r="T282">
        <v>15.4655444502893</v>
      </c>
      <c r="U282">
        <v>13.3755384367877</v>
      </c>
      <c r="V282">
        <v>8.1334999999999997</v>
      </c>
      <c r="W282">
        <v>93.785818780352898</v>
      </c>
      <c r="X282">
        <v>0.110277737157816</v>
      </c>
      <c r="Y282">
        <v>0.181740574893579</v>
      </c>
      <c r="Z282">
        <v>0.29547684203686703</v>
      </c>
      <c r="AA282">
        <v>216.81573361575801</v>
      </c>
      <c r="AB282">
        <v>8.0136871204203697</v>
      </c>
      <c r="AC282">
        <v>1.347528223689</v>
      </c>
      <c r="AD282">
        <v>3.20246492879948</v>
      </c>
      <c r="AE282">
        <v>1.3929302431275501</v>
      </c>
      <c r="AF282">
        <v>104.2</v>
      </c>
      <c r="AG282">
        <v>1.09645209957288E-2</v>
      </c>
      <c r="AH282">
        <v>4.2370000000000001</v>
      </c>
      <c r="AI282">
        <v>4.2589596765122604</v>
      </c>
      <c r="AJ282">
        <v>-95.825500000035404</v>
      </c>
      <c r="AK282">
        <v>0.53012538702741197</v>
      </c>
      <c r="AL282">
        <v>11348730.731000001</v>
      </c>
      <c r="AM282">
        <v>762.80695705000005</v>
      </c>
    </row>
    <row r="283" spans="1:39" ht="15" x14ac:dyDescent="0.25">
      <c r="A283" t="s">
        <v>455</v>
      </c>
      <c r="B283">
        <v>454651.85</v>
      </c>
      <c r="C283">
        <v>0.50964766386840399</v>
      </c>
      <c r="D283">
        <v>389323.9</v>
      </c>
      <c r="E283">
        <v>3.7014146678773902E-3</v>
      </c>
      <c r="F283">
        <v>0.67655085920640001</v>
      </c>
      <c r="G283">
        <v>68.2</v>
      </c>
      <c r="H283">
        <v>25.327123149999998</v>
      </c>
      <c r="I283">
        <v>1.3945000000000001</v>
      </c>
      <c r="J283">
        <v>43.589428949999999</v>
      </c>
      <c r="K283">
        <v>14166.0422584017</v>
      </c>
      <c r="L283">
        <v>1031.7007896</v>
      </c>
      <c r="M283">
        <v>1236.1592260406901</v>
      </c>
      <c r="N283">
        <v>0.31588296949579098</v>
      </c>
      <c r="O283">
        <v>0.15223700106006</v>
      </c>
      <c r="P283">
        <v>2.12573981924575E-3</v>
      </c>
      <c r="Q283">
        <v>11823.005221027201</v>
      </c>
      <c r="R283">
        <v>74.805499999999995</v>
      </c>
      <c r="S283">
        <v>62226.573266671599</v>
      </c>
      <c r="T283">
        <v>15.254894359372001</v>
      </c>
      <c r="U283">
        <v>13.7917772035479</v>
      </c>
      <c r="V283">
        <v>9.3559999999999999</v>
      </c>
      <c r="W283">
        <v>110.271567935015</v>
      </c>
      <c r="X283">
        <v>0.109415098570483</v>
      </c>
      <c r="Y283">
        <v>0.178359683908518</v>
      </c>
      <c r="Z283">
        <v>0.291585498664719</v>
      </c>
      <c r="AA283">
        <v>189.45473529760699</v>
      </c>
      <c r="AB283">
        <v>8.3539506887833195</v>
      </c>
      <c r="AC283">
        <v>1.4648926279772001</v>
      </c>
      <c r="AD283">
        <v>3.4024968893986798</v>
      </c>
      <c r="AE283">
        <v>1.4297995576856299</v>
      </c>
      <c r="AF283">
        <v>113.3</v>
      </c>
      <c r="AG283">
        <v>1.5165985599836399E-2</v>
      </c>
      <c r="AH283">
        <v>5.2380000000000004</v>
      </c>
      <c r="AI283">
        <v>4.8290571769527002</v>
      </c>
      <c r="AJ283">
        <v>-18943.823000000099</v>
      </c>
      <c r="AK283">
        <v>0.47828062648988801</v>
      </c>
      <c r="AL283">
        <v>14615116.9835</v>
      </c>
      <c r="AM283">
        <v>1031.7007896</v>
      </c>
    </row>
    <row r="284" spans="1:39" ht="15" x14ac:dyDescent="0.25">
      <c r="A284" t="s">
        <v>456</v>
      </c>
      <c r="B284">
        <v>171868.79999999999</v>
      </c>
      <c r="C284">
        <v>0.59645623377189405</v>
      </c>
      <c r="D284">
        <v>96657.45</v>
      </c>
      <c r="E284">
        <v>5.2108359886580604E-3</v>
      </c>
      <c r="F284">
        <v>0.68160536797301297</v>
      </c>
      <c r="G284">
        <v>47.05</v>
      </c>
      <c r="H284">
        <v>25.714255099999999</v>
      </c>
      <c r="I284">
        <v>0.65</v>
      </c>
      <c r="J284">
        <v>71.638416100000001</v>
      </c>
      <c r="K284">
        <v>14928.9663509894</v>
      </c>
      <c r="L284">
        <v>1008.9990096</v>
      </c>
      <c r="M284">
        <v>1213.28305568317</v>
      </c>
      <c r="N284">
        <v>0.34364135668225898</v>
      </c>
      <c r="O284">
        <v>0.14148984918884699</v>
      </c>
      <c r="P284">
        <v>6.3161518885201495E-4</v>
      </c>
      <c r="Q284">
        <v>12415.332260630799</v>
      </c>
      <c r="R284">
        <v>72.569999999999993</v>
      </c>
      <c r="S284">
        <v>61273.180839189699</v>
      </c>
      <c r="T284">
        <v>15.5780625602866</v>
      </c>
      <c r="U284">
        <v>13.903803356758999</v>
      </c>
      <c r="V284">
        <v>9.7620000000000005</v>
      </c>
      <c r="W284">
        <v>103.35986576521201</v>
      </c>
      <c r="X284">
        <v>0.108909354746915</v>
      </c>
      <c r="Y284">
        <v>0.19632449439570099</v>
      </c>
      <c r="Z284">
        <v>0.30920818332432098</v>
      </c>
      <c r="AA284">
        <v>207.68662605831</v>
      </c>
      <c r="AB284">
        <v>9.0367585881742105</v>
      </c>
      <c r="AC284">
        <v>1.34052230052549</v>
      </c>
      <c r="AD284">
        <v>3.4572137609302702</v>
      </c>
      <c r="AE284">
        <v>1.4702296415260201</v>
      </c>
      <c r="AF284">
        <v>132.80000000000001</v>
      </c>
      <c r="AG284">
        <v>9.0905731805074903E-3</v>
      </c>
      <c r="AH284">
        <v>4.4584210526315804</v>
      </c>
      <c r="AI284">
        <v>4.4038806229130403</v>
      </c>
      <c r="AJ284">
        <v>-10533.317499999899</v>
      </c>
      <c r="AK284">
        <v>0.50568929716023803</v>
      </c>
      <c r="AL284">
        <v>15063312.262499999</v>
      </c>
      <c r="AM284">
        <v>1008.9990096</v>
      </c>
    </row>
    <row r="285" spans="1:39" ht="15" x14ac:dyDescent="0.25">
      <c r="A285" t="s">
        <v>457</v>
      </c>
      <c r="B285">
        <v>508582.75</v>
      </c>
      <c r="C285">
        <v>0.51554234966169199</v>
      </c>
      <c r="D285">
        <v>573072.6</v>
      </c>
      <c r="E285">
        <v>3.7390365847588701E-3</v>
      </c>
      <c r="F285">
        <v>0.75990641237147005</v>
      </c>
      <c r="G285">
        <v>37.6</v>
      </c>
      <c r="H285">
        <v>33.193788900000001</v>
      </c>
      <c r="I285">
        <v>0.99199999999999999</v>
      </c>
      <c r="J285">
        <v>62.131589050000002</v>
      </c>
      <c r="K285">
        <v>14004.548778676701</v>
      </c>
      <c r="L285">
        <v>1465.71835515</v>
      </c>
      <c r="M285">
        <v>1755.95063247137</v>
      </c>
      <c r="N285">
        <v>0.29300785719917399</v>
      </c>
      <c r="O285">
        <v>0.12934582386436599</v>
      </c>
      <c r="P285">
        <v>6.9108735415702501E-3</v>
      </c>
      <c r="Q285">
        <v>11689.8071169633</v>
      </c>
      <c r="R285">
        <v>96.295000000000002</v>
      </c>
      <c r="S285">
        <v>67504.837644737505</v>
      </c>
      <c r="T285">
        <v>16.0439275144088</v>
      </c>
      <c r="U285">
        <v>15.2211262801807</v>
      </c>
      <c r="V285">
        <v>12.0085</v>
      </c>
      <c r="W285">
        <v>122.056739405421</v>
      </c>
      <c r="X285">
        <v>0.114321968814805</v>
      </c>
      <c r="Y285">
        <v>0.16232699540264001</v>
      </c>
      <c r="Z285">
        <v>0.28172098531133999</v>
      </c>
      <c r="AA285">
        <v>159.34807610163099</v>
      </c>
      <c r="AB285">
        <v>9.6730173865834601</v>
      </c>
      <c r="AC285">
        <v>1.5800536287556799</v>
      </c>
      <c r="AD285">
        <v>4.45657384160089</v>
      </c>
      <c r="AE285">
        <v>1.0197822154351901</v>
      </c>
      <c r="AF285">
        <v>28.8</v>
      </c>
      <c r="AG285">
        <v>4.7652730317103702E-2</v>
      </c>
      <c r="AH285">
        <v>32.51</v>
      </c>
      <c r="AI285">
        <v>4.5651246081427903</v>
      </c>
      <c r="AJ285">
        <v>17657.261499999899</v>
      </c>
      <c r="AK285">
        <v>0.43776410838712898</v>
      </c>
      <c r="AL285">
        <v>20526724.2005</v>
      </c>
      <c r="AM285">
        <v>1465.71835515</v>
      </c>
    </row>
    <row r="286" spans="1:39" ht="15" x14ac:dyDescent="0.25">
      <c r="A286" t="s">
        <v>458</v>
      </c>
      <c r="B286">
        <v>402557.95</v>
      </c>
      <c r="C286">
        <v>0.438516692812284</v>
      </c>
      <c r="D286">
        <v>418996.1</v>
      </c>
      <c r="E286">
        <v>4.8585348633144298E-3</v>
      </c>
      <c r="F286">
        <v>0.79751642334832895</v>
      </c>
      <c r="G286">
        <v>65.55</v>
      </c>
      <c r="H286">
        <v>34.286176750000003</v>
      </c>
      <c r="I286">
        <v>1.9756769000000001</v>
      </c>
      <c r="J286">
        <v>-22.004823049999999</v>
      </c>
      <c r="K286">
        <v>14383.6748051092</v>
      </c>
      <c r="L286">
        <v>2469.8691115000001</v>
      </c>
      <c r="M286">
        <v>2909.8267420655302</v>
      </c>
      <c r="N286">
        <v>0.128966826143491</v>
      </c>
      <c r="O286">
        <v>0.12501893647411599</v>
      </c>
      <c r="P286">
        <v>1.77674933848413E-2</v>
      </c>
      <c r="Q286">
        <v>12208.903574025901</v>
      </c>
      <c r="R286">
        <v>155.66300000000001</v>
      </c>
      <c r="S286">
        <v>78284.643678973196</v>
      </c>
      <c r="T286">
        <v>16.672555456338401</v>
      </c>
      <c r="U286">
        <v>15.866770597380199</v>
      </c>
      <c r="V286">
        <v>16.890999999999998</v>
      </c>
      <c r="W286">
        <v>146.223972026523</v>
      </c>
      <c r="X286">
        <v>0.115751386874237</v>
      </c>
      <c r="Y286">
        <v>0.147092266516611</v>
      </c>
      <c r="Z286">
        <v>0.26786395462845602</v>
      </c>
      <c r="AA286">
        <v>167.878653192348</v>
      </c>
      <c r="AB286">
        <v>8.0811926165527908</v>
      </c>
      <c r="AC286">
        <v>1.4059474112738699</v>
      </c>
      <c r="AD286">
        <v>3.65685572943937</v>
      </c>
      <c r="AE286">
        <v>0.977908701330087</v>
      </c>
      <c r="AF286">
        <v>29.45</v>
      </c>
      <c r="AG286">
        <v>8.5822598295950306E-2</v>
      </c>
      <c r="AH286">
        <v>64.67</v>
      </c>
      <c r="AI286">
        <v>4.9780416294243697</v>
      </c>
      <c r="AJ286">
        <v>102282.7715</v>
      </c>
      <c r="AK286">
        <v>0.35747204682051298</v>
      </c>
      <c r="AL286">
        <v>35525794.111000001</v>
      </c>
      <c r="AM286">
        <v>2469.8691115000001</v>
      </c>
    </row>
    <row r="287" spans="1:39" ht="15" x14ac:dyDescent="0.25">
      <c r="A287" t="s">
        <v>459</v>
      </c>
      <c r="B287">
        <v>-475199.454545455</v>
      </c>
      <c r="C287">
        <v>0.41029568171179798</v>
      </c>
      <c r="D287">
        <v>-476672.954545455</v>
      </c>
      <c r="E287">
        <v>2.8307148609255902E-3</v>
      </c>
      <c r="F287">
        <v>0.79708027570361395</v>
      </c>
      <c r="G287">
        <v>115.636363636364</v>
      </c>
      <c r="H287">
        <v>73.7317552272727</v>
      </c>
      <c r="I287">
        <v>3.56925172727273</v>
      </c>
      <c r="J287">
        <v>-5.5900198181818199</v>
      </c>
      <c r="K287">
        <v>13602.5622617402</v>
      </c>
      <c r="L287">
        <v>4024.0145515454601</v>
      </c>
      <c r="M287">
        <v>4831.96820890453</v>
      </c>
      <c r="N287">
        <v>0.209514702684125</v>
      </c>
      <c r="O287">
        <v>0.137359150321545</v>
      </c>
      <c r="P287">
        <v>2.2444056907354602E-2</v>
      </c>
      <c r="Q287">
        <v>11328.0771133126</v>
      </c>
      <c r="R287">
        <v>250.76272727272701</v>
      </c>
      <c r="S287">
        <v>75049.836138109604</v>
      </c>
      <c r="T287">
        <v>15.0895993677471</v>
      </c>
      <c r="U287">
        <v>16.0470999630219</v>
      </c>
      <c r="V287">
        <v>25.947727272727299</v>
      </c>
      <c r="W287">
        <v>155.08158033458901</v>
      </c>
      <c r="X287">
        <v>0.114343234088889</v>
      </c>
      <c r="Y287">
        <v>0.158753802452025</v>
      </c>
      <c r="Z287">
        <v>0.27860501915485703</v>
      </c>
      <c r="AA287">
        <v>1657.91956492384</v>
      </c>
      <c r="AB287">
        <v>0.71193613417589297</v>
      </c>
      <c r="AC287">
        <v>0.10998470445832</v>
      </c>
      <c r="AD287">
        <v>0.33653235407309801</v>
      </c>
      <c r="AE287">
        <v>0.90839764930711697</v>
      </c>
      <c r="AF287">
        <v>25.363636363636399</v>
      </c>
      <c r="AG287">
        <v>7.9715845791089507E-2</v>
      </c>
      <c r="AH287">
        <v>92.897727272727295</v>
      </c>
      <c r="AI287">
        <v>4.5018280112527096</v>
      </c>
      <c r="AJ287">
        <v>308335.71818181803</v>
      </c>
      <c r="AK287">
        <v>0.40671467178149201</v>
      </c>
      <c r="AL287">
        <v>54736908.479545496</v>
      </c>
      <c r="AM287">
        <v>4024.0145515454601</v>
      </c>
    </row>
    <row r="288" spans="1:39" ht="15" x14ac:dyDescent="0.25">
      <c r="A288" t="s">
        <v>460</v>
      </c>
      <c r="B288">
        <v>699727.9</v>
      </c>
      <c r="C288">
        <v>0.41606921447352702</v>
      </c>
      <c r="D288">
        <v>871317.3</v>
      </c>
      <c r="E288">
        <v>2.0430814421759699E-3</v>
      </c>
      <c r="F288">
        <v>0.78323515209771999</v>
      </c>
      <c r="G288">
        <v>32.700000000000003</v>
      </c>
      <c r="H288">
        <v>14.5732351</v>
      </c>
      <c r="I288">
        <v>0.2</v>
      </c>
      <c r="J288">
        <v>-4.3095340999999996</v>
      </c>
      <c r="K288">
        <v>16758.804166223399</v>
      </c>
      <c r="L288">
        <v>2750.3512780999999</v>
      </c>
      <c r="M288">
        <v>3226.5666000650599</v>
      </c>
      <c r="N288">
        <v>5.5054363166512799E-2</v>
      </c>
      <c r="O288">
        <v>0.12772214942037199</v>
      </c>
      <c r="P288">
        <v>2.24984888994787E-2</v>
      </c>
      <c r="Q288">
        <v>14285.3392386416</v>
      </c>
      <c r="R288">
        <v>185.459</v>
      </c>
      <c r="S288">
        <v>85462.390690125598</v>
      </c>
      <c r="T288">
        <v>16.772979472551899</v>
      </c>
      <c r="U288">
        <v>14.8299693091195</v>
      </c>
      <c r="V288">
        <v>20.655000000000001</v>
      </c>
      <c r="W288">
        <v>133.15668255144001</v>
      </c>
      <c r="X288">
        <v>0.1169603270856</v>
      </c>
      <c r="Y288">
        <v>0.13670473129451499</v>
      </c>
      <c r="Z288">
        <v>0.25878429995596902</v>
      </c>
      <c r="AA288">
        <v>172.79301876242801</v>
      </c>
      <c r="AB288">
        <v>7.8552742111116096</v>
      </c>
      <c r="AC288">
        <v>1.36913176563915</v>
      </c>
      <c r="AD288">
        <v>3.4515182238924802</v>
      </c>
      <c r="AE288">
        <v>0.82572208344318998</v>
      </c>
      <c r="AF288">
        <v>11</v>
      </c>
      <c r="AG288">
        <v>0.112173262651903</v>
      </c>
      <c r="AH288">
        <v>107.062857142857</v>
      </c>
      <c r="AI288">
        <v>6.1011091873993797</v>
      </c>
      <c r="AJ288">
        <v>187413.222857143</v>
      </c>
      <c r="AK288">
        <v>0.26654999197686402</v>
      </c>
      <c r="AL288">
        <v>46092598.457999997</v>
      </c>
      <c r="AM288">
        <v>2750.3512780999999</v>
      </c>
    </row>
    <row r="289" spans="1:39" ht="15" x14ac:dyDescent="0.25">
      <c r="A289" t="s">
        <v>461</v>
      </c>
      <c r="B289">
        <v>1387921.1</v>
      </c>
      <c r="C289">
        <v>0.50389242622242203</v>
      </c>
      <c r="D289">
        <v>1627718.65</v>
      </c>
      <c r="E289">
        <v>3.1875452152604201E-3</v>
      </c>
      <c r="F289">
        <v>0.71994159320567896</v>
      </c>
      <c r="G289">
        <v>40.75</v>
      </c>
      <c r="H289">
        <v>94.150934300000003</v>
      </c>
      <c r="I289">
        <v>46.919791799999999</v>
      </c>
      <c r="J289">
        <v>43.665805249999998</v>
      </c>
      <c r="K289">
        <v>17099.830362671899</v>
      </c>
      <c r="L289">
        <v>1629.4454652500001</v>
      </c>
      <c r="M289">
        <v>2171.9491472425202</v>
      </c>
      <c r="N289">
        <v>0.63934405785109505</v>
      </c>
      <c r="O289">
        <v>0.17420075016530201</v>
      </c>
      <c r="P289">
        <v>6.02836439112917E-2</v>
      </c>
      <c r="Q289">
        <v>12828.680209375399</v>
      </c>
      <c r="R289">
        <v>121.4105</v>
      </c>
      <c r="S289">
        <v>71407.124457933998</v>
      </c>
      <c r="T289">
        <v>14.0490320029981</v>
      </c>
      <c r="U289">
        <v>13.420960009636699</v>
      </c>
      <c r="V289">
        <v>19.065999999999999</v>
      </c>
      <c r="W289">
        <v>85.463414730410193</v>
      </c>
      <c r="X289">
        <v>0.116598777221514</v>
      </c>
      <c r="Y289">
        <v>0.14002764250590199</v>
      </c>
      <c r="Z289">
        <v>0.26147364823781699</v>
      </c>
      <c r="AA289">
        <v>206.125032818124</v>
      </c>
      <c r="AB289">
        <v>7.9459439231606304</v>
      </c>
      <c r="AC289">
        <v>1.3416505220033399</v>
      </c>
      <c r="AD289">
        <v>3.1294939626849101</v>
      </c>
      <c r="AE289">
        <v>0.73835595437267798</v>
      </c>
      <c r="AF289">
        <v>10.9</v>
      </c>
      <c r="AG289">
        <v>0.12403168645103201</v>
      </c>
      <c r="AH289">
        <v>72.113157894736801</v>
      </c>
      <c r="AI289">
        <v>3.8245515106332002</v>
      </c>
      <c r="AJ289">
        <v>27191.645</v>
      </c>
      <c r="AK289">
        <v>0.44811444821415197</v>
      </c>
      <c r="AL289">
        <v>27863241.041000001</v>
      </c>
      <c r="AM289">
        <v>1629.4454652500001</v>
      </c>
    </row>
    <row r="290" spans="1:39" ht="15" x14ac:dyDescent="0.25">
      <c r="A290" t="s">
        <v>462</v>
      </c>
      <c r="B290">
        <v>225285.65</v>
      </c>
      <c r="C290">
        <v>0.38714970142751898</v>
      </c>
      <c r="D290">
        <v>184901.2</v>
      </c>
      <c r="E290">
        <v>3.5325323798535502E-3</v>
      </c>
      <c r="F290">
        <v>0.809000830388931</v>
      </c>
      <c r="G290">
        <v>132.69999999999999</v>
      </c>
      <c r="H290">
        <v>78.406805899999995</v>
      </c>
      <c r="I290">
        <v>3.05</v>
      </c>
      <c r="J290">
        <v>-18.316259899999999</v>
      </c>
      <c r="K290">
        <v>15008.360444513901</v>
      </c>
      <c r="L290">
        <v>5607.7918072499997</v>
      </c>
      <c r="M290">
        <v>6815.6386213692904</v>
      </c>
      <c r="N290">
        <v>0.14899276961741001</v>
      </c>
      <c r="O290">
        <v>0.13048056715551001</v>
      </c>
      <c r="P290">
        <v>5.1629322771164103E-2</v>
      </c>
      <c r="Q290">
        <v>12348.624306036199</v>
      </c>
      <c r="R290">
        <v>352.99700000000001</v>
      </c>
      <c r="S290">
        <v>82294.949768694903</v>
      </c>
      <c r="T290">
        <v>15.5834185559651</v>
      </c>
      <c r="U290">
        <v>15.8862307817064</v>
      </c>
      <c r="V290">
        <v>36.396500000000003</v>
      </c>
      <c r="W290">
        <v>154.075029391562</v>
      </c>
      <c r="X290">
        <v>0.11549655441307401</v>
      </c>
      <c r="Y290">
        <v>0.14839565709789901</v>
      </c>
      <c r="Z290">
        <v>0.27020191831289903</v>
      </c>
      <c r="AA290">
        <v>163.54975925002501</v>
      </c>
      <c r="AB290">
        <v>7.0737202277046496</v>
      </c>
      <c r="AC290">
        <v>1.2927406321518899</v>
      </c>
      <c r="AD290">
        <v>3.3571965304589302</v>
      </c>
      <c r="AE290">
        <v>0.97004068029967105</v>
      </c>
      <c r="AF290">
        <v>25.3</v>
      </c>
      <c r="AG290">
        <v>9.2678928396290203E-2</v>
      </c>
      <c r="AH290">
        <v>134.79050000000001</v>
      </c>
      <c r="AI290">
        <v>4.82024071149175</v>
      </c>
      <c r="AJ290">
        <v>233938.546</v>
      </c>
      <c r="AK290">
        <v>0.38832734233705202</v>
      </c>
      <c r="AL290">
        <v>84163760.740999997</v>
      </c>
      <c r="AM290">
        <v>5607.7918072499997</v>
      </c>
    </row>
    <row r="291" spans="1:39" ht="15" x14ac:dyDescent="0.25">
      <c r="A291" t="s">
        <v>463</v>
      </c>
      <c r="B291">
        <v>-240943.55</v>
      </c>
      <c r="C291">
        <v>0.53427761598228196</v>
      </c>
      <c r="D291">
        <v>-170703.35</v>
      </c>
      <c r="E291">
        <v>1.52172600383613E-2</v>
      </c>
      <c r="F291">
        <v>0.71652308107785601</v>
      </c>
      <c r="G291">
        <v>47.6</v>
      </c>
      <c r="H291">
        <v>23.15237415</v>
      </c>
      <c r="I291">
        <v>0.88300000000000001</v>
      </c>
      <c r="J291">
        <v>41.753106750000001</v>
      </c>
      <c r="K291">
        <v>15135.6939779198</v>
      </c>
      <c r="L291">
        <v>864.32634335</v>
      </c>
      <c r="M291">
        <v>1044.9450870386499</v>
      </c>
      <c r="N291">
        <v>0.36282554195274702</v>
      </c>
      <c r="O291">
        <v>0.146623927553579</v>
      </c>
      <c r="P291">
        <v>1.7954419785300899E-3</v>
      </c>
      <c r="Q291">
        <v>12519.489485399199</v>
      </c>
      <c r="R291">
        <v>64.936000000000007</v>
      </c>
      <c r="S291">
        <v>60424.147976469103</v>
      </c>
      <c r="T291">
        <v>15.9857398053468</v>
      </c>
      <c r="U291">
        <v>13.310434017340199</v>
      </c>
      <c r="V291">
        <v>10.069000000000001</v>
      </c>
      <c r="W291">
        <v>85.840336016486305</v>
      </c>
      <c r="X291">
        <v>0.108717505235757</v>
      </c>
      <c r="Y291">
        <v>0.18488033350514299</v>
      </c>
      <c r="Z291">
        <v>0.29735361374097902</v>
      </c>
      <c r="AA291">
        <v>207.70540130037801</v>
      </c>
      <c r="AB291">
        <v>7.3579795544080797</v>
      </c>
      <c r="AC291">
        <v>1.3099324941756101</v>
      </c>
      <c r="AD291">
        <v>3.3319456316033502</v>
      </c>
      <c r="AE291">
        <v>1.4695131704881199</v>
      </c>
      <c r="AF291">
        <v>107.25</v>
      </c>
      <c r="AG291">
        <v>2.2346208966784499E-2</v>
      </c>
      <c r="AH291">
        <v>4.7405263157894701</v>
      </c>
      <c r="AI291">
        <v>3.9783057182718</v>
      </c>
      <c r="AJ291">
        <v>5323.6035000000802</v>
      </c>
      <c r="AK291">
        <v>0.493251835762823</v>
      </c>
      <c r="AL291">
        <v>13082179.029999999</v>
      </c>
      <c r="AM291">
        <v>864.32634335</v>
      </c>
    </row>
    <row r="292" spans="1:39" ht="15" x14ac:dyDescent="0.25">
      <c r="A292" t="s">
        <v>464</v>
      </c>
      <c r="B292">
        <v>42770.95</v>
      </c>
      <c r="C292">
        <v>0.59156110350334801</v>
      </c>
      <c r="D292">
        <v>-2213.9</v>
      </c>
      <c r="E292">
        <v>5.8920423142336201E-3</v>
      </c>
      <c r="F292">
        <v>0.69676874737166195</v>
      </c>
      <c r="G292">
        <v>60.75</v>
      </c>
      <c r="H292">
        <v>23.903305549999999</v>
      </c>
      <c r="I292">
        <v>0.97150000000000003</v>
      </c>
      <c r="J292">
        <v>59.2950327</v>
      </c>
      <c r="K292">
        <v>14367.092475883701</v>
      </c>
      <c r="L292">
        <v>1015.79850255</v>
      </c>
      <c r="M292">
        <v>1205.3204755245999</v>
      </c>
      <c r="N292">
        <v>0.24565616721581801</v>
      </c>
      <c r="O292">
        <v>0.11485836866968301</v>
      </c>
      <c r="P292">
        <v>1.6273536689119399E-2</v>
      </c>
      <c r="Q292">
        <v>12108.042067938901</v>
      </c>
      <c r="R292">
        <v>71.767499999999998</v>
      </c>
      <c r="S292">
        <v>61121.111073954104</v>
      </c>
      <c r="T292">
        <v>15.028390288082999</v>
      </c>
      <c r="U292">
        <v>14.1540182192497</v>
      </c>
      <c r="V292">
        <v>10.3605</v>
      </c>
      <c r="W292">
        <v>98.045316591863298</v>
      </c>
      <c r="X292">
        <v>0.109648427340516</v>
      </c>
      <c r="Y292">
        <v>0.182763752331327</v>
      </c>
      <c r="Z292">
        <v>0.29908990559272097</v>
      </c>
      <c r="AA292">
        <v>195.212731168837</v>
      </c>
      <c r="AB292">
        <v>8.6754197319371809</v>
      </c>
      <c r="AC292">
        <v>1.32592026195077</v>
      </c>
      <c r="AD292">
        <v>3.44453046645231</v>
      </c>
      <c r="AE292">
        <v>1.4159079069569001</v>
      </c>
      <c r="AF292">
        <v>93.95</v>
      </c>
      <c r="AG292">
        <v>1.7944358786378199E-2</v>
      </c>
      <c r="AH292">
        <v>6.3304999999999998</v>
      </c>
      <c r="AI292">
        <v>4.1273250296932904</v>
      </c>
      <c r="AJ292">
        <v>3557.47550000006</v>
      </c>
      <c r="AK292">
        <v>0.50105518942331595</v>
      </c>
      <c r="AL292">
        <v>14594071.023</v>
      </c>
      <c r="AM292">
        <v>1015.79850255</v>
      </c>
    </row>
    <row r="293" spans="1:39" ht="15" x14ac:dyDescent="0.25">
      <c r="A293" t="s">
        <v>465</v>
      </c>
      <c r="B293">
        <v>198374.05</v>
      </c>
      <c r="C293">
        <v>0.69545976322681802</v>
      </c>
      <c r="D293">
        <v>267345.90000000002</v>
      </c>
      <c r="E293">
        <v>7.0538673833846395E-4</v>
      </c>
      <c r="F293">
        <v>0.69769528958054405</v>
      </c>
      <c r="G293">
        <v>29.8</v>
      </c>
      <c r="H293">
        <v>10.581622899999999</v>
      </c>
      <c r="I293">
        <v>0.50449999999999995</v>
      </c>
      <c r="J293">
        <v>45.688575550000003</v>
      </c>
      <c r="K293">
        <v>15646.588414570801</v>
      </c>
      <c r="L293">
        <v>594.15252514999997</v>
      </c>
      <c r="M293">
        <v>703.73055008723395</v>
      </c>
      <c r="N293">
        <v>0.278247235856252</v>
      </c>
      <c r="O293">
        <v>0.14744841432405401</v>
      </c>
      <c r="P293">
        <v>3.9263671384903104E-3</v>
      </c>
      <c r="Q293">
        <v>13210.25499795</v>
      </c>
      <c r="R293">
        <v>47.790999999999997</v>
      </c>
      <c r="S293">
        <v>59714.741373898803</v>
      </c>
      <c r="T293">
        <v>15.037350128685301</v>
      </c>
      <c r="U293">
        <v>12.432309956895599</v>
      </c>
      <c r="V293">
        <v>7.3739999999999997</v>
      </c>
      <c r="W293">
        <v>80.573979542988894</v>
      </c>
      <c r="X293">
        <v>0.10918412011272099</v>
      </c>
      <c r="Y293">
        <v>0.177644382555079</v>
      </c>
      <c r="Z293">
        <v>0.29124457400114201</v>
      </c>
      <c r="AA293">
        <v>217.10166083605299</v>
      </c>
      <c r="AB293">
        <v>9.2869122267746302</v>
      </c>
      <c r="AC293">
        <v>1.50152165452762</v>
      </c>
      <c r="AD293">
        <v>3.3111498393305001</v>
      </c>
      <c r="AE293">
        <v>1.2419602148247</v>
      </c>
      <c r="AF293">
        <v>76.599999999999994</v>
      </c>
      <c r="AG293">
        <v>2.3931005166897602E-2</v>
      </c>
      <c r="AH293">
        <v>4.1234999999999999</v>
      </c>
      <c r="AI293">
        <v>4.6048721046896803</v>
      </c>
      <c r="AJ293">
        <v>309.63650000002201</v>
      </c>
      <c r="AK293">
        <v>0.53361485088541705</v>
      </c>
      <c r="AL293">
        <v>9296460.0164999999</v>
      </c>
      <c r="AM293">
        <v>594.15252514999997</v>
      </c>
    </row>
    <row r="294" spans="1:39" ht="15" x14ac:dyDescent="0.25">
      <c r="A294" t="s">
        <v>466</v>
      </c>
      <c r="B294">
        <v>653735.9</v>
      </c>
      <c r="C294">
        <v>0.69818886105405797</v>
      </c>
      <c r="D294">
        <v>585365.35</v>
      </c>
      <c r="E294">
        <v>3.2484389108955198E-3</v>
      </c>
      <c r="F294">
        <v>0.68441991171260097</v>
      </c>
      <c r="G294">
        <v>38.15</v>
      </c>
      <c r="H294">
        <v>32.169444599999999</v>
      </c>
      <c r="I294">
        <v>5.1009372500000003</v>
      </c>
      <c r="J294">
        <v>-11.4120916</v>
      </c>
      <c r="K294">
        <v>15677.2141128773</v>
      </c>
      <c r="L294">
        <v>862.63251960000002</v>
      </c>
      <c r="M294">
        <v>1098.53202582622</v>
      </c>
      <c r="N294">
        <v>0.485451370236054</v>
      </c>
      <c r="O294">
        <v>0.17460856190518201</v>
      </c>
      <c r="P294">
        <v>2.7105711260273701E-3</v>
      </c>
      <c r="Q294">
        <v>12310.678607962</v>
      </c>
      <c r="R294">
        <v>68.042000000000002</v>
      </c>
      <c r="S294">
        <v>57815.888877457997</v>
      </c>
      <c r="T294">
        <v>14.152288292525199</v>
      </c>
      <c r="U294">
        <v>12.677941853561</v>
      </c>
      <c r="V294">
        <v>8.6120000000000001</v>
      </c>
      <c r="W294">
        <v>100.166339944264</v>
      </c>
      <c r="X294">
        <v>0.107916135824736</v>
      </c>
      <c r="Y294">
        <v>0.19454538558593401</v>
      </c>
      <c r="Z294">
        <v>0.30851660959756899</v>
      </c>
      <c r="AA294">
        <v>194.860553226007</v>
      </c>
      <c r="AB294">
        <v>9.1340113407425196</v>
      </c>
      <c r="AC294">
        <v>1.70395504156775</v>
      </c>
      <c r="AD294">
        <v>4.0177384877007096</v>
      </c>
      <c r="AE294">
        <v>1.2806175884106299</v>
      </c>
      <c r="AF294">
        <v>97.2</v>
      </c>
      <c r="AG294">
        <v>1.42371491028726E-2</v>
      </c>
      <c r="AH294">
        <v>6.92</v>
      </c>
      <c r="AI294">
        <v>3.7804040146966802</v>
      </c>
      <c r="AJ294">
        <v>-16615.587000000101</v>
      </c>
      <c r="AK294">
        <v>0.52738628004252597</v>
      </c>
      <c r="AL294">
        <v>13523674.7105</v>
      </c>
      <c r="AM294">
        <v>862.63251960000002</v>
      </c>
    </row>
    <row r="295" spans="1:39" ht="15" x14ac:dyDescent="0.25">
      <c r="A295" t="s">
        <v>467</v>
      </c>
      <c r="B295">
        <v>-154062.29999999999</v>
      </c>
      <c r="C295">
        <v>0.51853274605745103</v>
      </c>
      <c r="D295">
        <v>-53469.5</v>
      </c>
      <c r="E295">
        <v>1.28077953646326E-2</v>
      </c>
      <c r="F295">
        <v>0.69225740212852105</v>
      </c>
      <c r="G295">
        <v>41.75</v>
      </c>
      <c r="H295">
        <v>22.477911949999999</v>
      </c>
      <c r="I295">
        <v>0.78300000000000003</v>
      </c>
      <c r="J295">
        <v>45.319925750000003</v>
      </c>
      <c r="K295">
        <v>15516.8048061791</v>
      </c>
      <c r="L295">
        <v>859.27318775000003</v>
      </c>
      <c r="M295">
        <v>1031.075385418</v>
      </c>
      <c r="N295">
        <v>0.336471513741818</v>
      </c>
      <c r="O295">
        <v>0.130376800355365</v>
      </c>
      <c r="P295">
        <v>4.9124120945201705E-4</v>
      </c>
      <c r="Q295">
        <v>12931.32831805</v>
      </c>
      <c r="R295">
        <v>63.357999999999997</v>
      </c>
      <c r="S295">
        <v>60520.430174563597</v>
      </c>
      <c r="T295">
        <v>16.231572966318399</v>
      </c>
      <c r="U295">
        <v>13.562189269705501</v>
      </c>
      <c r="V295">
        <v>9.0585000000000004</v>
      </c>
      <c r="W295">
        <v>94.858220207539901</v>
      </c>
      <c r="X295">
        <v>0.107245362130839</v>
      </c>
      <c r="Y295">
        <v>0.19431767333865499</v>
      </c>
      <c r="Z295">
        <v>0.30834986251431301</v>
      </c>
      <c r="AA295">
        <v>216.95637971452601</v>
      </c>
      <c r="AB295">
        <v>8.0562789929236907</v>
      </c>
      <c r="AC295">
        <v>1.28012469907437</v>
      </c>
      <c r="AD295">
        <v>3.1656975654526698</v>
      </c>
      <c r="AE295">
        <v>1.4822753284438099</v>
      </c>
      <c r="AF295">
        <v>123.8</v>
      </c>
      <c r="AG295">
        <v>1.5038688491894299E-2</v>
      </c>
      <c r="AH295">
        <v>4.5168421052631604</v>
      </c>
      <c r="AI295">
        <v>3.8624779981277202</v>
      </c>
      <c r="AJ295">
        <v>4774.9959999999801</v>
      </c>
      <c r="AK295">
        <v>0.49267865166849001</v>
      </c>
      <c r="AL295">
        <v>13333174.329500001</v>
      </c>
      <c r="AM295">
        <v>859.27318775000003</v>
      </c>
    </row>
    <row r="296" spans="1:39" ht="15" x14ac:dyDescent="0.25">
      <c r="A296" t="s">
        <v>468</v>
      </c>
      <c r="B296">
        <v>344727.2</v>
      </c>
      <c r="C296">
        <v>0.41513026459516</v>
      </c>
      <c r="D296">
        <v>401352.8</v>
      </c>
      <c r="E296">
        <v>6.7889465528708504E-3</v>
      </c>
      <c r="F296">
        <v>0.70543962485043499</v>
      </c>
      <c r="G296">
        <v>48.9</v>
      </c>
      <c r="H296">
        <v>22.217631749999999</v>
      </c>
      <c r="I296">
        <v>1.1499999999999999</v>
      </c>
      <c r="J296">
        <v>55.040488250000003</v>
      </c>
      <c r="K296">
        <v>14197.6521952233</v>
      </c>
      <c r="L296">
        <v>956.34602685000004</v>
      </c>
      <c r="M296">
        <v>1131.24415017966</v>
      </c>
      <c r="N296">
        <v>0.27826791159110498</v>
      </c>
      <c r="O296">
        <v>0.14283587338145101</v>
      </c>
      <c r="P296">
        <v>7.6347049551189301E-3</v>
      </c>
      <c r="Q296">
        <v>12002.5975518579</v>
      </c>
      <c r="R296">
        <v>64.423000000000002</v>
      </c>
      <c r="S296">
        <v>63985.480635797801</v>
      </c>
      <c r="T296">
        <v>17.092498020893199</v>
      </c>
      <c r="U296">
        <v>14.844791873244001</v>
      </c>
      <c r="V296">
        <v>9.6555</v>
      </c>
      <c r="W296">
        <v>99.046763694267497</v>
      </c>
      <c r="X296">
        <v>0.115431886618363</v>
      </c>
      <c r="Y296">
        <v>0.16784558239528599</v>
      </c>
      <c r="Z296">
        <v>0.291519765520035</v>
      </c>
      <c r="AA296">
        <v>183.73882994921499</v>
      </c>
      <c r="AB296">
        <v>8.8216978207683994</v>
      </c>
      <c r="AC296">
        <v>1.44834781487828</v>
      </c>
      <c r="AD296">
        <v>3.57435989731268</v>
      </c>
      <c r="AE296">
        <v>1.2194093174066101</v>
      </c>
      <c r="AF296">
        <v>80.8</v>
      </c>
      <c r="AG296">
        <v>4.3565417698440197E-2</v>
      </c>
      <c r="AH296">
        <v>6.3724999999999996</v>
      </c>
      <c r="AI296">
        <v>4.1559703368561198</v>
      </c>
      <c r="AJ296">
        <v>36821.421999999897</v>
      </c>
      <c r="AK296">
        <v>0.50301557275136399</v>
      </c>
      <c r="AL296">
        <v>13577868.2675</v>
      </c>
      <c r="AM296">
        <v>956.34602685000004</v>
      </c>
    </row>
    <row r="297" spans="1:39" ht="15" x14ac:dyDescent="0.25">
      <c r="A297" t="s">
        <v>469</v>
      </c>
      <c r="B297">
        <v>248855.55</v>
      </c>
      <c r="C297">
        <v>0.61932371535583797</v>
      </c>
      <c r="D297">
        <v>192338.15</v>
      </c>
      <c r="E297">
        <v>1.5578699581698799E-3</v>
      </c>
      <c r="F297">
        <v>0.71019017074531099</v>
      </c>
      <c r="G297">
        <v>44</v>
      </c>
      <c r="H297">
        <v>15.077977199999999</v>
      </c>
      <c r="I297">
        <v>0.9</v>
      </c>
      <c r="J297">
        <v>38.220349550000002</v>
      </c>
      <c r="K297">
        <v>14957.9132307738</v>
      </c>
      <c r="L297">
        <v>837.87913394999998</v>
      </c>
      <c r="M297">
        <v>997.45804151636901</v>
      </c>
      <c r="N297">
        <v>0.33519732855259299</v>
      </c>
      <c r="O297">
        <v>0.14843099506929799</v>
      </c>
      <c r="P297">
        <v>6.5345060858464097E-3</v>
      </c>
      <c r="Q297">
        <v>12564.862742945101</v>
      </c>
      <c r="R297">
        <v>62.968000000000004</v>
      </c>
      <c r="S297">
        <v>63096.973129208498</v>
      </c>
      <c r="T297">
        <v>14.6645915385593</v>
      </c>
      <c r="U297">
        <v>13.306427613232101</v>
      </c>
      <c r="V297">
        <v>9.2899999999999991</v>
      </c>
      <c r="W297">
        <v>90.191510651237905</v>
      </c>
      <c r="X297">
        <v>0.112516191782774</v>
      </c>
      <c r="Y297">
        <v>0.17569853153939799</v>
      </c>
      <c r="Z297">
        <v>0.292818640400691</v>
      </c>
      <c r="AA297">
        <v>188.84519686516299</v>
      </c>
      <c r="AB297">
        <v>9.0430420380024099</v>
      </c>
      <c r="AC297">
        <v>1.64067817337417</v>
      </c>
      <c r="AD297">
        <v>3.3861731839426898</v>
      </c>
      <c r="AE297">
        <v>1.32049057982272</v>
      </c>
      <c r="AF297">
        <v>113.7</v>
      </c>
      <c r="AG297">
        <v>2.1723588765870001E-2</v>
      </c>
      <c r="AH297">
        <v>3.968</v>
      </c>
      <c r="AI297">
        <v>4.4310367555735901</v>
      </c>
      <c r="AJ297">
        <v>7979.6124999999902</v>
      </c>
      <c r="AK297">
        <v>0.52019668086215198</v>
      </c>
      <c r="AL297">
        <v>12532923.3835</v>
      </c>
      <c r="AM297">
        <v>837.87913394999998</v>
      </c>
    </row>
    <row r="298" spans="1:39" ht="15" x14ac:dyDescent="0.25">
      <c r="A298" t="s">
        <v>470</v>
      </c>
      <c r="B298">
        <v>341106.85</v>
      </c>
      <c r="C298">
        <v>0.43019523282884697</v>
      </c>
      <c r="D298">
        <v>427487.15</v>
      </c>
      <c r="E298">
        <v>5.9483037328482797E-3</v>
      </c>
      <c r="F298">
        <v>0.71648906459633599</v>
      </c>
      <c r="G298">
        <v>52.2631578947368</v>
      </c>
      <c r="H298">
        <v>21.510437700000001</v>
      </c>
      <c r="I298">
        <v>0.7</v>
      </c>
      <c r="J298">
        <v>65.632646949999994</v>
      </c>
      <c r="K298">
        <v>14410.5246067882</v>
      </c>
      <c r="L298">
        <v>980.45936040000004</v>
      </c>
      <c r="M298">
        <v>1163.59314474852</v>
      </c>
      <c r="N298">
        <v>0.27716251476158599</v>
      </c>
      <c r="O298">
        <v>0.14708770931736001</v>
      </c>
      <c r="P298">
        <v>5.6539761094620104E-3</v>
      </c>
      <c r="Q298">
        <v>12142.5034194865</v>
      </c>
      <c r="R298">
        <v>67.356999999999999</v>
      </c>
      <c r="S298">
        <v>64946.043343676203</v>
      </c>
      <c r="T298">
        <v>16.975963893878902</v>
      </c>
      <c r="U298">
        <v>14.5561613551672</v>
      </c>
      <c r="V298">
        <v>10.555</v>
      </c>
      <c r="W298">
        <v>92.890512591188994</v>
      </c>
      <c r="X298">
        <v>0.113989724125048</v>
      </c>
      <c r="Y298">
        <v>0.173444887119339</v>
      </c>
      <c r="Z298">
        <v>0.29319412286741497</v>
      </c>
      <c r="AA298">
        <v>183.26996228246699</v>
      </c>
      <c r="AB298">
        <v>9.2282389409465004</v>
      </c>
      <c r="AC298">
        <v>1.50541229487099</v>
      </c>
      <c r="AD298">
        <v>3.3000128166064902</v>
      </c>
      <c r="AE298">
        <v>1.2383212293393</v>
      </c>
      <c r="AF298">
        <v>86.4</v>
      </c>
      <c r="AG298">
        <v>3.5493351289257402E-2</v>
      </c>
      <c r="AH298">
        <v>6.1515000000000004</v>
      </c>
      <c r="AI298">
        <v>4.4696742680306798</v>
      </c>
      <c r="AJ298">
        <v>31044.605</v>
      </c>
      <c r="AK298">
        <v>0.47087253948041202</v>
      </c>
      <c r="AL298">
        <v>14128933.739</v>
      </c>
      <c r="AM298">
        <v>980.45936040000004</v>
      </c>
    </row>
    <row r="299" spans="1:39" ht="15" x14ac:dyDescent="0.25">
      <c r="A299" t="s">
        <v>471</v>
      </c>
      <c r="B299">
        <v>815583.25</v>
      </c>
      <c r="C299">
        <v>0.487036846847896</v>
      </c>
      <c r="D299">
        <v>768453.95</v>
      </c>
      <c r="E299">
        <v>1.2545214684065299E-3</v>
      </c>
      <c r="F299">
        <v>0.78626378545935605</v>
      </c>
      <c r="G299">
        <v>128.9</v>
      </c>
      <c r="H299">
        <v>42.7375319</v>
      </c>
      <c r="I299">
        <v>1.7264531999999999</v>
      </c>
      <c r="J299">
        <v>-6.4580361500000096</v>
      </c>
      <c r="K299">
        <v>13526.3814226264</v>
      </c>
      <c r="L299">
        <v>2666.2217527500002</v>
      </c>
      <c r="M299">
        <v>3101.9827830010399</v>
      </c>
      <c r="N299">
        <v>0.13649530485400799</v>
      </c>
      <c r="O299">
        <v>0.11700612260710599</v>
      </c>
      <c r="P299">
        <v>1.9676285082398E-2</v>
      </c>
      <c r="Q299">
        <v>11626.2193918785</v>
      </c>
      <c r="R299">
        <v>159.714</v>
      </c>
      <c r="S299">
        <v>73385.780936549098</v>
      </c>
      <c r="T299">
        <v>15.4692137195236</v>
      </c>
      <c r="U299">
        <v>16.6937259898944</v>
      </c>
      <c r="V299">
        <v>16.261500000000002</v>
      </c>
      <c r="W299">
        <v>163.95915215386</v>
      </c>
      <c r="X299">
        <v>0.113532182329034</v>
      </c>
      <c r="Y299">
        <v>0.16140862450634699</v>
      </c>
      <c r="Z299">
        <v>0.28000427747495399</v>
      </c>
      <c r="AA299">
        <v>163.55764465210601</v>
      </c>
      <c r="AB299">
        <v>8.6688731988865904</v>
      </c>
      <c r="AC299">
        <v>1.2910800219546399</v>
      </c>
      <c r="AD299">
        <v>3.1219414377078398</v>
      </c>
      <c r="AE299">
        <v>1.22443154673412</v>
      </c>
      <c r="AF299">
        <v>68.349999999999994</v>
      </c>
      <c r="AG299">
        <v>5.39093851768205E-2</v>
      </c>
      <c r="AH299">
        <v>28.541</v>
      </c>
      <c r="AI299">
        <v>4.9138643657123096</v>
      </c>
      <c r="AJ299">
        <v>173386.2935</v>
      </c>
      <c r="AK299">
        <v>0.38676223679643001</v>
      </c>
      <c r="AL299">
        <v>36064332.384999998</v>
      </c>
      <c r="AM299">
        <v>2666.2217527500002</v>
      </c>
    </row>
    <row r="300" spans="1:39" ht="15" x14ac:dyDescent="0.25">
      <c r="A300" t="s">
        <v>472</v>
      </c>
      <c r="B300">
        <v>1027619.75</v>
      </c>
      <c r="C300">
        <v>0.54094081896566504</v>
      </c>
      <c r="D300">
        <v>958129.7</v>
      </c>
      <c r="E300">
        <v>7.4462510396600698E-4</v>
      </c>
      <c r="F300">
        <v>0.73225532554738504</v>
      </c>
      <c r="G300">
        <v>104.7</v>
      </c>
      <c r="H300">
        <v>31.492301749999999</v>
      </c>
      <c r="I300">
        <v>1.0335000000000001</v>
      </c>
      <c r="J300">
        <v>43.621967099999999</v>
      </c>
      <c r="K300">
        <v>13046.728148643901</v>
      </c>
      <c r="L300">
        <v>1828.66456365</v>
      </c>
      <c r="M300">
        <v>2129.4392396508201</v>
      </c>
      <c r="N300">
        <v>0.18344057131530001</v>
      </c>
      <c r="O300">
        <v>0.12077193315825099</v>
      </c>
      <c r="P300">
        <v>2.0568271020096701E-2</v>
      </c>
      <c r="Q300">
        <v>11203.9305901549</v>
      </c>
      <c r="R300">
        <v>109.0185</v>
      </c>
      <c r="S300">
        <v>68559.483046455396</v>
      </c>
      <c r="T300">
        <v>15.7198090232392</v>
      </c>
      <c r="U300">
        <v>16.7738921710535</v>
      </c>
      <c r="V300">
        <v>13</v>
      </c>
      <c r="W300">
        <v>140.66650489615401</v>
      </c>
      <c r="X300">
        <v>0.11203791069400799</v>
      </c>
      <c r="Y300">
        <v>0.168294747529741</v>
      </c>
      <c r="Z300">
        <v>0.28498470000510201</v>
      </c>
      <c r="AA300">
        <v>150.17223795919799</v>
      </c>
      <c r="AB300">
        <v>9.1578581987523293</v>
      </c>
      <c r="AC300">
        <v>1.7299652513076</v>
      </c>
      <c r="AD300">
        <v>3.5999839229261799</v>
      </c>
      <c r="AE300">
        <v>1.2362149034969301</v>
      </c>
      <c r="AF300">
        <v>75.7</v>
      </c>
      <c r="AG300">
        <v>5.0693447363226098E-2</v>
      </c>
      <c r="AH300">
        <v>16.419473684210502</v>
      </c>
      <c r="AI300">
        <v>4.6761438355135496</v>
      </c>
      <c r="AJ300">
        <v>78155.291500000196</v>
      </c>
      <c r="AK300">
        <v>0.41965794403505002</v>
      </c>
      <c r="AL300">
        <v>23858089.436999999</v>
      </c>
      <c r="AM300">
        <v>1828.66456365</v>
      </c>
    </row>
    <row r="301" spans="1:39" ht="15" x14ac:dyDescent="0.25">
      <c r="A301" t="s">
        <v>473</v>
      </c>
      <c r="B301">
        <v>434233.33333333302</v>
      </c>
      <c r="C301">
        <v>0.42901333371348099</v>
      </c>
      <c r="D301">
        <v>303127.11111111101</v>
      </c>
      <c r="E301">
        <v>3.9076292552131598E-3</v>
      </c>
      <c r="F301">
        <v>0.79824046327641995</v>
      </c>
      <c r="G301">
        <v>182.888888888889</v>
      </c>
      <c r="H301">
        <v>86.404963666666703</v>
      </c>
      <c r="I301">
        <v>3.84</v>
      </c>
      <c r="J301">
        <v>-7.4982759999999997</v>
      </c>
      <c r="K301">
        <v>14715.3880536913</v>
      </c>
      <c r="L301">
        <v>8571.1058375555494</v>
      </c>
      <c r="M301">
        <v>10409.788961308401</v>
      </c>
      <c r="N301">
        <v>0.13920847651170201</v>
      </c>
      <c r="O301">
        <v>0.125046140043297</v>
      </c>
      <c r="P301">
        <v>6.7196525113838196E-2</v>
      </c>
      <c r="Q301">
        <v>12116.206093868401</v>
      </c>
      <c r="R301">
        <v>515.38222222222203</v>
      </c>
      <c r="S301">
        <v>84340.7232172886</v>
      </c>
      <c r="T301">
        <v>15.4299721458076</v>
      </c>
      <c r="U301">
        <v>16.630581087175901</v>
      </c>
      <c r="V301">
        <v>54.995555555555597</v>
      </c>
      <c r="W301">
        <v>155.85088196621999</v>
      </c>
      <c r="X301">
        <v>0.114302068094057</v>
      </c>
      <c r="Y301">
        <v>0.14145339418796199</v>
      </c>
      <c r="Z301">
        <v>0.26135332285082702</v>
      </c>
      <c r="AA301">
        <v>158.87175966257999</v>
      </c>
      <c r="AB301">
        <v>6.9264537386090597</v>
      </c>
      <c r="AC301">
        <v>1.2749067102067999</v>
      </c>
      <c r="AD301">
        <v>3.2215335314507301</v>
      </c>
      <c r="AE301">
        <v>0.89012603068482199</v>
      </c>
      <c r="AF301">
        <v>31.2222222222222</v>
      </c>
      <c r="AG301">
        <v>7.9756453198611396E-2</v>
      </c>
      <c r="AH301">
        <v>155.294444444444</v>
      </c>
      <c r="AI301">
        <v>5.13840162799913</v>
      </c>
      <c r="AJ301">
        <v>432676.114444445</v>
      </c>
      <c r="AK301">
        <v>0.37981896154568601</v>
      </c>
      <c r="AL301">
        <v>126127148.448889</v>
      </c>
      <c r="AM301">
        <v>8571.1058375555494</v>
      </c>
    </row>
    <row r="302" spans="1:39" ht="15" x14ac:dyDescent="0.25">
      <c r="A302" t="s">
        <v>474</v>
      </c>
      <c r="B302">
        <v>510687.4</v>
      </c>
      <c r="C302">
        <v>0.35666314896137202</v>
      </c>
      <c r="D302">
        <v>579418.30000000005</v>
      </c>
      <c r="E302">
        <v>6.3916172630122496E-3</v>
      </c>
      <c r="F302">
        <v>0.72309796396495696</v>
      </c>
      <c r="G302">
        <v>76</v>
      </c>
      <c r="H302">
        <v>38.32103515</v>
      </c>
      <c r="I302">
        <v>4.0999999999999996</v>
      </c>
      <c r="J302">
        <v>39.341336200000001</v>
      </c>
      <c r="K302">
        <v>14147.721845649699</v>
      </c>
      <c r="L302">
        <v>1359.4312210000001</v>
      </c>
      <c r="M302">
        <v>1635.9115665777099</v>
      </c>
      <c r="N302">
        <v>0.338171728880721</v>
      </c>
      <c r="O302">
        <v>0.15291997023363901</v>
      </c>
      <c r="P302">
        <v>6.5953495561214496E-3</v>
      </c>
      <c r="Q302">
        <v>11756.659208195901</v>
      </c>
      <c r="R302">
        <v>91.777000000000001</v>
      </c>
      <c r="S302">
        <v>64473.386578336598</v>
      </c>
      <c r="T302">
        <v>16.688277019296802</v>
      </c>
      <c r="U302">
        <v>14.8123301153884</v>
      </c>
      <c r="V302">
        <v>12.22</v>
      </c>
      <c r="W302">
        <v>111.24641743044199</v>
      </c>
      <c r="X302">
        <v>0.11031949650471699</v>
      </c>
      <c r="Y302">
        <v>0.173861544919864</v>
      </c>
      <c r="Z302">
        <v>0.291041695891332</v>
      </c>
      <c r="AA302">
        <v>182.526005116665</v>
      </c>
      <c r="AB302">
        <v>7.8059533642537602</v>
      </c>
      <c r="AC302">
        <v>1.4465135529923501</v>
      </c>
      <c r="AD302">
        <v>3.3622782814196701</v>
      </c>
      <c r="AE302">
        <v>1.1875948647988901</v>
      </c>
      <c r="AF302">
        <v>78</v>
      </c>
      <c r="AG302">
        <v>4.4755096725597902E-2</v>
      </c>
      <c r="AH302">
        <v>10.085000000000001</v>
      </c>
      <c r="AI302">
        <v>4.0734477567432803</v>
      </c>
      <c r="AJ302">
        <v>60820.519500000097</v>
      </c>
      <c r="AK302">
        <v>0.47693700537392297</v>
      </c>
      <c r="AL302">
        <v>19232854.783</v>
      </c>
      <c r="AM302">
        <v>1359.4312210000001</v>
      </c>
    </row>
    <row r="303" spans="1:39" ht="15" x14ac:dyDescent="0.25">
      <c r="A303" t="s">
        <v>475</v>
      </c>
      <c r="B303">
        <v>222649.4</v>
      </c>
      <c r="C303">
        <v>0.43940173411066102</v>
      </c>
      <c r="D303">
        <v>274050.25</v>
      </c>
      <c r="E303">
        <v>7.2204861342595001E-3</v>
      </c>
      <c r="F303">
        <v>0.70061723821888899</v>
      </c>
      <c r="G303">
        <v>71.421052631578902</v>
      </c>
      <c r="H303">
        <v>29.916195649999999</v>
      </c>
      <c r="I303">
        <v>2.9910000000000001</v>
      </c>
      <c r="J303">
        <v>61.329619749999999</v>
      </c>
      <c r="K303">
        <v>13739.8713713958</v>
      </c>
      <c r="L303">
        <v>1141.3532697000001</v>
      </c>
      <c r="M303">
        <v>1357.39747466516</v>
      </c>
      <c r="N303">
        <v>0.31385313089272998</v>
      </c>
      <c r="O303">
        <v>0.14777331298514801</v>
      </c>
      <c r="P303">
        <v>4.8766606691922803E-3</v>
      </c>
      <c r="Q303">
        <v>11553.025114378101</v>
      </c>
      <c r="R303">
        <v>75.772499999999994</v>
      </c>
      <c r="S303">
        <v>63346.639974924903</v>
      </c>
      <c r="T303">
        <v>15.8052063743443</v>
      </c>
      <c r="U303">
        <v>15.0628957695734</v>
      </c>
      <c r="V303">
        <v>10.345499999999999</v>
      </c>
      <c r="W303">
        <v>110.323645034073</v>
      </c>
      <c r="X303">
        <v>0.111319212386272</v>
      </c>
      <c r="Y303">
        <v>0.16487813021533801</v>
      </c>
      <c r="Z303">
        <v>0.28210141032635899</v>
      </c>
      <c r="AA303">
        <v>173.96936187179901</v>
      </c>
      <c r="AB303">
        <v>8.1095051785224204</v>
      </c>
      <c r="AC303">
        <v>1.50039448430075</v>
      </c>
      <c r="AD303">
        <v>3.6184823668353001</v>
      </c>
      <c r="AE303">
        <v>1.2412170753682501</v>
      </c>
      <c r="AF303">
        <v>74.8</v>
      </c>
      <c r="AG303">
        <v>3.3721688012712997E-2</v>
      </c>
      <c r="AH303">
        <v>8.8844999999999992</v>
      </c>
      <c r="AI303">
        <v>3.9963522189607401</v>
      </c>
      <c r="AJ303">
        <v>52906.608</v>
      </c>
      <c r="AK303">
        <v>0.441680855762908</v>
      </c>
      <c r="AL303">
        <v>15682047.115</v>
      </c>
      <c r="AM303">
        <v>1141.3532697000001</v>
      </c>
    </row>
    <row r="304" spans="1:39" ht="15" x14ac:dyDescent="0.25">
      <c r="A304" t="s">
        <v>476</v>
      </c>
      <c r="B304">
        <v>555426.9</v>
      </c>
      <c r="C304">
        <v>0.41639436988800199</v>
      </c>
      <c r="D304">
        <v>592484.80000000005</v>
      </c>
      <c r="E304">
        <v>7.2221226359566702E-3</v>
      </c>
      <c r="F304">
        <v>0.77666810312923096</v>
      </c>
      <c r="G304">
        <v>74</v>
      </c>
      <c r="H304">
        <v>58.091307450000002</v>
      </c>
      <c r="I304">
        <v>7.9123857500000003</v>
      </c>
      <c r="J304">
        <v>30.04380475</v>
      </c>
      <c r="K304">
        <v>13364.853551459801</v>
      </c>
      <c r="L304">
        <v>2048.3906258000002</v>
      </c>
      <c r="M304">
        <v>2496.6994959988701</v>
      </c>
      <c r="N304">
        <v>0.343379673506022</v>
      </c>
      <c r="O304">
        <v>0.128496380150736</v>
      </c>
      <c r="P304">
        <v>3.02691380340528E-2</v>
      </c>
      <c r="Q304">
        <v>10965.052371690101</v>
      </c>
      <c r="R304">
        <v>131.577</v>
      </c>
      <c r="S304">
        <v>69029.769059182101</v>
      </c>
      <c r="T304">
        <v>15.5665503849457</v>
      </c>
      <c r="U304">
        <v>15.567999162467601</v>
      </c>
      <c r="V304">
        <v>15.289</v>
      </c>
      <c r="W304">
        <v>133.978064346916</v>
      </c>
      <c r="X304">
        <v>0.114897505834896</v>
      </c>
      <c r="Y304">
        <v>0.15822318884512701</v>
      </c>
      <c r="Z304">
        <v>0.27823434110747303</v>
      </c>
      <c r="AA304">
        <v>168.11195367851801</v>
      </c>
      <c r="AB304">
        <v>8.1613638719133004</v>
      </c>
      <c r="AC304">
        <v>1.38880963163583</v>
      </c>
      <c r="AD304">
        <v>3.8421775011220101</v>
      </c>
      <c r="AE304">
        <v>1.1323266474926901</v>
      </c>
      <c r="AF304">
        <v>40.6</v>
      </c>
      <c r="AG304">
        <v>4.5246479501197402E-2</v>
      </c>
      <c r="AH304">
        <v>27.329000000000001</v>
      </c>
      <c r="AI304">
        <v>4.1193060341276704</v>
      </c>
      <c r="AJ304">
        <v>85290.270499999999</v>
      </c>
      <c r="AK304">
        <v>0.45217788676547099</v>
      </c>
      <c r="AL304">
        <v>27376440.73</v>
      </c>
      <c r="AM304">
        <v>2048.3906258000002</v>
      </c>
    </row>
    <row r="305" spans="1:39" ht="15" x14ac:dyDescent="0.25">
      <c r="A305" t="s">
        <v>477</v>
      </c>
      <c r="B305">
        <v>837719.6</v>
      </c>
      <c r="C305">
        <v>0.31355537188961602</v>
      </c>
      <c r="D305">
        <v>586989.6</v>
      </c>
      <c r="E305">
        <v>2.8450577645312901E-3</v>
      </c>
      <c r="F305">
        <v>0.73529972452138503</v>
      </c>
      <c r="G305">
        <v>63.5</v>
      </c>
      <c r="H305">
        <v>60.156238700000003</v>
      </c>
      <c r="I305">
        <v>2.4703857500000002</v>
      </c>
      <c r="J305">
        <v>48.475825749999998</v>
      </c>
      <c r="K305">
        <v>12812.3463252811</v>
      </c>
      <c r="L305">
        <v>1956.8332317500001</v>
      </c>
      <c r="M305">
        <v>2451.4925776987102</v>
      </c>
      <c r="N305">
        <v>0.43161790815698098</v>
      </c>
      <c r="O305">
        <v>0.16426994014330401</v>
      </c>
      <c r="P305">
        <v>1.77534115510352E-2</v>
      </c>
      <c r="Q305">
        <v>10227.0858553998</v>
      </c>
      <c r="R305">
        <v>122.8805</v>
      </c>
      <c r="S305">
        <v>63908.5181822991</v>
      </c>
      <c r="T305">
        <v>15.5809912882841</v>
      </c>
      <c r="U305">
        <v>15.924684809632099</v>
      </c>
      <c r="V305">
        <v>14.468500000000001</v>
      </c>
      <c r="W305">
        <v>135.24783023464801</v>
      </c>
      <c r="X305">
        <v>0.112473157725798</v>
      </c>
      <c r="Y305">
        <v>0.15411292664939499</v>
      </c>
      <c r="Z305">
        <v>0.28198124418672299</v>
      </c>
      <c r="AA305">
        <v>161.39576683167701</v>
      </c>
      <c r="AB305">
        <v>8.2428220094318192</v>
      </c>
      <c r="AC305">
        <v>1.4371849691252701</v>
      </c>
      <c r="AD305">
        <v>3.5469009269702201</v>
      </c>
      <c r="AE305">
        <v>1.18509872647797</v>
      </c>
      <c r="AF305">
        <v>37.950000000000003</v>
      </c>
      <c r="AG305">
        <v>2.9664001096111801E-2</v>
      </c>
      <c r="AH305">
        <v>32.741052631578903</v>
      </c>
      <c r="AI305">
        <v>3.8319606069623902</v>
      </c>
      <c r="AJ305">
        <v>101318.183</v>
      </c>
      <c r="AK305">
        <v>0.43807968659764102</v>
      </c>
      <c r="AL305">
        <v>25071625.066</v>
      </c>
      <c r="AM305">
        <v>1956.8332317500001</v>
      </c>
    </row>
    <row r="306" spans="1:39" ht="15" x14ac:dyDescent="0.25">
      <c r="A306" t="s">
        <v>478</v>
      </c>
      <c r="B306">
        <v>703257.4</v>
      </c>
      <c r="C306">
        <v>0.47659783538226302</v>
      </c>
      <c r="D306">
        <v>697402.75</v>
      </c>
      <c r="E306">
        <v>4.6206443853523899E-3</v>
      </c>
      <c r="F306">
        <v>0.724696386095941</v>
      </c>
      <c r="G306">
        <v>86.2</v>
      </c>
      <c r="H306">
        <v>36.640466199999999</v>
      </c>
      <c r="I306">
        <v>2.8727472500000002</v>
      </c>
      <c r="J306">
        <v>76.078688099999994</v>
      </c>
      <c r="K306">
        <v>14061.3894047802</v>
      </c>
      <c r="L306">
        <v>1470.5804140499999</v>
      </c>
      <c r="M306">
        <v>1774.4317124803299</v>
      </c>
      <c r="N306">
        <v>0.30260419321406101</v>
      </c>
      <c r="O306">
        <v>0.14161227373923099</v>
      </c>
      <c r="P306">
        <v>1.5334908097880599E-3</v>
      </c>
      <c r="Q306">
        <v>11653.5360068015</v>
      </c>
      <c r="R306">
        <v>95.725999999999999</v>
      </c>
      <c r="S306">
        <v>63650.089855420701</v>
      </c>
      <c r="T306">
        <v>15.538620646428299</v>
      </c>
      <c r="U306">
        <v>15.362392809163699</v>
      </c>
      <c r="V306">
        <v>13.177</v>
      </c>
      <c r="W306">
        <v>111.602065269029</v>
      </c>
      <c r="X306">
        <v>0.109886694182961</v>
      </c>
      <c r="Y306">
        <v>0.16913305923129199</v>
      </c>
      <c r="Z306">
        <v>0.29649334726726501</v>
      </c>
      <c r="AA306">
        <v>150.81443209841299</v>
      </c>
      <c r="AB306">
        <v>9.1947399246341295</v>
      </c>
      <c r="AC306">
        <v>1.8656353964824</v>
      </c>
      <c r="AD306">
        <v>3.7927951493508898</v>
      </c>
      <c r="AE306">
        <v>1.4723453994564799</v>
      </c>
      <c r="AF306">
        <v>133</v>
      </c>
      <c r="AG306">
        <v>1.6515809556363299E-2</v>
      </c>
      <c r="AH306">
        <v>6.4660000000000002</v>
      </c>
      <c r="AI306">
        <v>4.2117163853235704</v>
      </c>
      <c r="AJ306">
        <v>-16610.683499999901</v>
      </c>
      <c r="AK306">
        <v>0.46428946929847098</v>
      </c>
      <c r="AL306">
        <v>20678403.853</v>
      </c>
      <c r="AM306">
        <v>1470.5804140499999</v>
      </c>
    </row>
    <row r="307" spans="1:39" ht="15" x14ac:dyDescent="0.25">
      <c r="A307" t="s">
        <v>479</v>
      </c>
      <c r="B307">
        <v>324733.05</v>
      </c>
      <c r="C307">
        <v>0.55474342037006397</v>
      </c>
      <c r="D307">
        <v>387486.05</v>
      </c>
      <c r="E307">
        <v>2.08406372482091E-3</v>
      </c>
      <c r="F307">
        <v>0.71130483227448005</v>
      </c>
      <c r="G307">
        <v>53.6</v>
      </c>
      <c r="H307">
        <v>20.438151999999999</v>
      </c>
      <c r="I307">
        <v>0.74099999999999999</v>
      </c>
      <c r="J307">
        <v>61.611491600000001</v>
      </c>
      <c r="K307">
        <v>14277.2475355227</v>
      </c>
      <c r="L307">
        <v>899.25245044999997</v>
      </c>
      <c r="M307">
        <v>1068.3848161797</v>
      </c>
      <c r="N307">
        <v>0.285515740959636</v>
      </c>
      <c r="O307">
        <v>0.14663875576209201</v>
      </c>
      <c r="P307">
        <v>3.09973394968801E-3</v>
      </c>
      <c r="Q307">
        <v>12017.065047694001</v>
      </c>
      <c r="R307">
        <v>65.075999999999993</v>
      </c>
      <c r="S307">
        <v>62851.229193558298</v>
      </c>
      <c r="T307">
        <v>15.4427131354109</v>
      </c>
      <c r="U307">
        <v>13.818496073053</v>
      </c>
      <c r="V307">
        <v>9.4339999999999993</v>
      </c>
      <c r="W307">
        <v>95.320378466186199</v>
      </c>
      <c r="X307">
        <v>0.110199949361121</v>
      </c>
      <c r="Y307">
        <v>0.16851578061036901</v>
      </c>
      <c r="Z307">
        <v>0.28479347262357202</v>
      </c>
      <c r="AA307">
        <v>189.83139819588601</v>
      </c>
      <c r="AB307">
        <v>7.8067003922232496</v>
      </c>
      <c r="AC307">
        <v>1.34566570605018</v>
      </c>
      <c r="AD307">
        <v>3.2170464748382201</v>
      </c>
      <c r="AE307">
        <v>1.3208594765507899</v>
      </c>
      <c r="AF307">
        <v>77.8</v>
      </c>
      <c r="AG307">
        <v>1.5783453173636101E-2</v>
      </c>
      <c r="AH307">
        <v>6.0119999999999996</v>
      </c>
      <c r="AI307">
        <v>4.59280372974749</v>
      </c>
      <c r="AJ307">
        <v>3916.0609999999301</v>
      </c>
      <c r="AK307">
        <v>0.45575756941893297</v>
      </c>
      <c r="AL307">
        <v>12838849.832</v>
      </c>
      <c r="AM307">
        <v>899.25245044999997</v>
      </c>
    </row>
    <row r="308" spans="1:39" ht="15" x14ac:dyDescent="0.25">
      <c r="A308" t="s">
        <v>480</v>
      </c>
      <c r="B308">
        <v>926602.8</v>
      </c>
      <c r="C308">
        <v>0.54499614378056804</v>
      </c>
      <c r="D308">
        <v>912590.1</v>
      </c>
      <c r="E308">
        <v>8.9818500050375396E-4</v>
      </c>
      <c r="F308">
        <v>0.75136461886136297</v>
      </c>
      <c r="G308">
        <v>113.9</v>
      </c>
      <c r="H308">
        <v>37.141653400000003</v>
      </c>
      <c r="I308">
        <v>1.5122559499999999</v>
      </c>
      <c r="J308">
        <v>44.628480699999997</v>
      </c>
      <c r="K308">
        <v>13294.203868617</v>
      </c>
      <c r="L308">
        <v>2060.3292025000001</v>
      </c>
      <c r="M308">
        <v>2426.5430507533001</v>
      </c>
      <c r="N308">
        <v>0.20446514114775299</v>
      </c>
      <c r="O308">
        <v>0.13196060698460199</v>
      </c>
      <c r="P308">
        <v>1.9120195768811899E-2</v>
      </c>
      <c r="Q308">
        <v>11287.8427794623</v>
      </c>
      <c r="R308">
        <v>124.8985</v>
      </c>
      <c r="S308">
        <v>69688.435301464793</v>
      </c>
      <c r="T308">
        <v>15.3004239442427</v>
      </c>
      <c r="U308">
        <v>16.496028395056801</v>
      </c>
      <c r="V308">
        <v>14.23</v>
      </c>
      <c r="W308">
        <v>144.78771626844701</v>
      </c>
      <c r="X308">
        <v>0.111326993264362</v>
      </c>
      <c r="Y308">
        <v>0.16632509500252499</v>
      </c>
      <c r="Z308">
        <v>0.282344981061252</v>
      </c>
      <c r="AA308">
        <v>160.37488067395401</v>
      </c>
      <c r="AB308">
        <v>8.5674802092032696</v>
      </c>
      <c r="AC308">
        <v>1.5942610812951401</v>
      </c>
      <c r="AD308">
        <v>3.52598337807621</v>
      </c>
      <c r="AE308">
        <v>1.25229053778005</v>
      </c>
      <c r="AF308">
        <v>83.75</v>
      </c>
      <c r="AG308">
        <v>3.8190063732702499E-2</v>
      </c>
      <c r="AH308">
        <v>17.6605263157895</v>
      </c>
      <c r="AI308">
        <v>4.8680135279703602</v>
      </c>
      <c r="AJ308">
        <v>61435.352999999901</v>
      </c>
      <c r="AK308">
        <v>0.40589454727630497</v>
      </c>
      <c r="AL308">
        <v>27390436.454500001</v>
      </c>
      <c r="AM308">
        <v>2060.3292025000001</v>
      </c>
    </row>
    <row r="309" spans="1:39" ht="15" x14ac:dyDescent="0.25">
      <c r="A309" t="s">
        <v>481</v>
      </c>
      <c r="B309">
        <v>736009.45</v>
      </c>
      <c r="C309">
        <v>0.45609841198364698</v>
      </c>
      <c r="D309">
        <v>711646.6</v>
      </c>
      <c r="E309">
        <v>1.1394183137025201E-2</v>
      </c>
      <c r="F309">
        <v>0.713346976061079</v>
      </c>
      <c r="G309">
        <v>84.65</v>
      </c>
      <c r="H309">
        <v>40.212870899999999</v>
      </c>
      <c r="I309">
        <v>4.6130315499999996</v>
      </c>
      <c r="J309">
        <v>20.8351516</v>
      </c>
      <c r="K309">
        <v>13484.3592362738</v>
      </c>
      <c r="L309">
        <v>1573.6446334</v>
      </c>
      <c r="M309">
        <v>1916.21628044458</v>
      </c>
      <c r="N309">
        <v>0.36717481719592898</v>
      </c>
      <c r="O309">
        <v>0.14463679509918001</v>
      </c>
      <c r="P309">
        <v>1.10940835239784E-3</v>
      </c>
      <c r="Q309">
        <v>11073.6923402388</v>
      </c>
      <c r="R309">
        <v>106.015</v>
      </c>
      <c r="S309">
        <v>62240.316200537702</v>
      </c>
      <c r="T309">
        <v>15.2450124982314</v>
      </c>
      <c r="U309">
        <v>14.8436035787389</v>
      </c>
      <c r="V309">
        <v>14.584</v>
      </c>
      <c r="W309">
        <v>107.90212790729601</v>
      </c>
      <c r="X309">
        <v>0.110978684081479</v>
      </c>
      <c r="Y309">
        <v>0.171852510338182</v>
      </c>
      <c r="Z309">
        <v>0.29957707461141903</v>
      </c>
      <c r="AA309">
        <v>162.14302427906699</v>
      </c>
      <c r="AB309">
        <v>8.3496876963263595</v>
      </c>
      <c r="AC309">
        <v>1.7251794983843201</v>
      </c>
      <c r="AD309">
        <v>3.9263047984464401</v>
      </c>
      <c r="AE309">
        <v>1.40131326188545</v>
      </c>
      <c r="AF309">
        <v>133.1</v>
      </c>
      <c r="AG309">
        <v>2.3163301404612702E-2</v>
      </c>
      <c r="AH309">
        <v>7.5173684210526304</v>
      </c>
      <c r="AI309">
        <v>4.0304478893079798</v>
      </c>
      <c r="AJ309">
        <v>5214.8689999999497</v>
      </c>
      <c r="AK309">
        <v>0.496484745649027</v>
      </c>
      <c r="AL309">
        <v>21219589.546999998</v>
      </c>
      <c r="AM309">
        <v>1573.6446334</v>
      </c>
    </row>
    <row r="310" spans="1:39" ht="15" x14ac:dyDescent="0.25">
      <c r="A310" t="s">
        <v>482</v>
      </c>
      <c r="B310">
        <v>629976.19999999995</v>
      </c>
      <c r="C310">
        <v>0.490552427344084</v>
      </c>
      <c r="D310">
        <v>602886.55000000005</v>
      </c>
      <c r="E310">
        <v>2.72846473010732E-3</v>
      </c>
      <c r="F310">
        <v>0.72636047014999205</v>
      </c>
      <c r="G310">
        <v>70.473684210526301</v>
      </c>
      <c r="H310">
        <v>30.790316199999999</v>
      </c>
      <c r="I310">
        <v>2.6404999999999998</v>
      </c>
      <c r="J310">
        <v>45.140392349999999</v>
      </c>
      <c r="K310">
        <v>12922.299515177599</v>
      </c>
      <c r="L310">
        <v>1347.88233805</v>
      </c>
      <c r="M310">
        <v>1599.72545890572</v>
      </c>
      <c r="N310">
        <v>0.31286670096893598</v>
      </c>
      <c r="O310">
        <v>0.141891402610623</v>
      </c>
      <c r="P310">
        <v>3.35794707166205E-3</v>
      </c>
      <c r="Q310">
        <v>10887.9552966635</v>
      </c>
      <c r="R310">
        <v>86.171499999999995</v>
      </c>
      <c r="S310">
        <v>62704.739641296699</v>
      </c>
      <c r="T310">
        <v>15.661210493028401</v>
      </c>
      <c r="U310">
        <v>15.641857668138501</v>
      </c>
      <c r="V310">
        <v>10.478</v>
      </c>
      <c r="W310">
        <v>128.63927639339599</v>
      </c>
      <c r="X310">
        <v>0.115140636025923</v>
      </c>
      <c r="Y310">
        <v>0.167820846128794</v>
      </c>
      <c r="Z310">
        <v>0.28917065740575798</v>
      </c>
      <c r="AA310">
        <v>168.001904622924</v>
      </c>
      <c r="AB310">
        <v>7.8848976117127698</v>
      </c>
      <c r="AC310">
        <v>1.3866421207983499</v>
      </c>
      <c r="AD310">
        <v>3.65684688633268</v>
      </c>
      <c r="AE310">
        <v>1.19041337487844</v>
      </c>
      <c r="AF310">
        <v>62.3</v>
      </c>
      <c r="AG310">
        <v>2.5520676727579E-2</v>
      </c>
      <c r="AH310">
        <v>12.888500000000001</v>
      </c>
      <c r="AI310">
        <v>4.53836300395644</v>
      </c>
      <c r="AJ310">
        <v>45794.611499999999</v>
      </c>
      <c r="AK310">
        <v>0.47154647607163003</v>
      </c>
      <c r="AL310">
        <v>17417739.283500001</v>
      </c>
      <c r="AM310">
        <v>1347.88233805</v>
      </c>
    </row>
    <row r="311" spans="1:39" ht="15" x14ac:dyDescent="0.25">
      <c r="A311" t="s">
        <v>483</v>
      </c>
      <c r="B311">
        <v>-456239.42857142899</v>
      </c>
      <c r="C311">
        <v>0.43922415370494999</v>
      </c>
      <c r="D311">
        <v>-674365.09523809503</v>
      </c>
      <c r="E311">
        <v>3.6468672167143399E-3</v>
      </c>
      <c r="F311">
        <v>0.801208145286186</v>
      </c>
      <c r="G311">
        <v>189.47619047619</v>
      </c>
      <c r="H311">
        <v>166.645584428571</v>
      </c>
      <c r="I311">
        <v>13.054399571428601</v>
      </c>
      <c r="J311">
        <v>0.381367000000012</v>
      </c>
      <c r="K311">
        <v>14315.8986710013</v>
      </c>
      <c r="L311">
        <v>7467.1497291904798</v>
      </c>
      <c r="M311">
        <v>9308.8050011219893</v>
      </c>
      <c r="N311">
        <v>0.29490583700818801</v>
      </c>
      <c r="O311">
        <v>0.15109340337515301</v>
      </c>
      <c r="P311">
        <v>6.3874111773071299E-2</v>
      </c>
      <c r="Q311">
        <v>11483.639293271401</v>
      </c>
      <c r="R311">
        <v>456.33047619047602</v>
      </c>
      <c r="S311">
        <v>78493.750344883694</v>
      </c>
      <c r="T311">
        <v>14.9564747353109</v>
      </c>
      <c r="U311">
        <v>16.363469281139199</v>
      </c>
      <c r="V311">
        <v>46.812380952380899</v>
      </c>
      <c r="W311">
        <v>159.51228237645699</v>
      </c>
      <c r="X311">
        <v>0.11530004078523499</v>
      </c>
      <c r="Y311">
        <v>0.15644634943345501</v>
      </c>
      <c r="Z311">
        <v>0.27708336760672297</v>
      </c>
      <c r="AA311">
        <v>151.241816043873</v>
      </c>
      <c r="AB311">
        <v>7.1439890807362403</v>
      </c>
      <c r="AC311">
        <v>1.19598658615984</v>
      </c>
      <c r="AD311">
        <v>3.96009326937887</v>
      </c>
      <c r="AE311">
        <v>0.91321278795313399</v>
      </c>
      <c r="AF311">
        <v>32.190476190476197</v>
      </c>
      <c r="AG311">
        <v>8.7255786178888906E-2</v>
      </c>
      <c r="AH311">
        <v>119.20619047619</v>
      </c>
      <c r="AI311">
        <v>4.3989831890043503</v>
      </c>
      <c r="AJ311">
        <v>382834.68</v>
      </c>
      <c r="AK311">
        <v>0.42034567951865698</v>
      </c>
      <c r="AL311">
        <v>106898958.884286</v>
      </c>
      <c r="AM311">
        <v>7467.1497291904798</v>
      </c>
    </row>
    <row r="312" spans="1:39" ht="15" x14ac:dyDescent="0.25">
      <c r="A312" t="s">
        <v>484</v>
      </c>
      <c r="B312">
        <v>364827.65</v>
      </c>
      <c r="C312">
        <v>0.50754886594678805</v>
      </c>
      <c r="D312">
        <v>441145.8</v>
      </c>
      <c r="E312">
        <v>1.00573384285245E-2</v>
      </c>
      <c r="F312">
        <v>0.69376605486322296</v>
      </c>
      <c r="G312">
        <v>38.299999999999997</v>
      </c>
      <c r="H312">
        <v>23.50398985</v>
      </c>
      <c r="I312">
        <v>3.7939764</v>
      </c>
      <c r="J312">
        <v>31.035885149999999</v>
      </c>
      <c r="K312">
        <v>14363.374161350201</v>
      </c>
      <c r="L312">
        <v>850.64309264999997</v>
      </c>
      <c r="M312">
        <v>1019.72611991341</v>
      </c>
      <c r="N312">
        <v>0.35586195140545501</v>
      </c>
      <c r="O312">
        <v>0.154141000124419</v>
      </c>
      <c r="P312">
        <v>2.5218832886975098E-3</v>
      </c>
      <c r="Q312">
        <v>11981.7515496588</v>
      </c>
      <c r="R312">
        <v>61.689500000000002</v>
      </c>
      <c r="S312">
        <v>59727.233337926198</v>
      </c>
      <c r="T312">
        <v>14.997690044497</v>
      </c>
      <c r="U312">
        <v>13.7891066170094</v>
      </c>
      <c r="V312">
        <v>8.1140000000000008</v>
      </c>
      <c r="W312">
        <v>104.836466927533</v>
      </c>
      <c r="X312">
        <v>0.116082329827786</v>
      </c>
      <c r="Y312">
        <v>0.175798289683639</v>
      </c>
      <c r="Z312">
        <v>0.296857125051256</v>
      </c>
      <c r="AA312">
        <v>168.26704552915601</v>
      </c>
      <c r="AB312">
        <v>9.4121422543161994</v>
      </c>
      <c r="AC312">
        <v>1.4798554548426901</v>
      </c>
      <c r="AD312">
        <v>4.3209057415646202</v>
      </c>
      <c r="AE312">
        <v>1.11990028023661</v>
      </c>
      <c r="AF312">
        <v>48.05</v>
      </c>
      <c r="AG312">
        <v>4.0042848034605297E-2</v>
      </c>
      <c r="AH312">
        <v>10.031000000000001</v>
      </c>
      <c r="AI312">
        <v>4.4022145023149504</v>
      </c>
      <c r="AJ312">
        <v>11710.058999999999</v>
      </c>
      <c r="AK312">
        <v>0.44020453193583498</v>
      </c>
      <c r="AL312">
        <v>12218105.0175</v>
      </c>
      <c r="AM312">
        <v>850.64309264999997</v>
      </c>
    </row>
    <row r="313" spans="1:39" ht="15" x14ac:dyDescent="0.25">
      <c r="A313" t="s">
        <v>485</v>
      </c>
      <c r="B313">
        <v>1032775.75</v>
      </c>
      <c r="C313">
        <v>0.55908105771529604</v>
      </c>
      <c r="D313">
        <v>998373.85</v>
      </c>
      <c r="E313">
        <v>2.0238935354050698E-3</v>
      </c>
      <c r="F313">
        <v>0.72293133560237299</v>
      </c>
      <c r="G313">
        <v>87.2</v>
      </c>
      <c r="H313">
        <v>41.949394150000003</v>
      </c>
      <c r="I313">
        <v>2.9768905000000001</v>
      </c>
      <c r="J313">
        <v>21.006304700000001</v>
      </c>
      <c r="K313">
        <v>13618.402758222799</v>
      </c>
      <c r="L313">
        <v>1519.0383138</v>
      </c>
      <c r="M313">
        <v>1838.3043575085001</v>
      </c>
      <c r="N313">
        <v>0.34252055769312501</v>
      </c>
      <c r="O313">
        <v>0.146451073866258</v>
      </c>
      <c r="P313">
        <v>3.03710782544977E-3</v>
      </c>
      <c r="Q313">
        <v>11253.237516412901</v>
      </c>
      <c r="R313">
        <v>101.04949999999999</v>
      </c>
      <c r="S313">
        <v>63778.076378408601</v>
      </c>
      <c r="T313">
        <v>15.543867114631899</v>
      </c>
      <c r="U313">
        <v>15.032615834813599</v>
      </c>
      <c r="V313">
        <v>14.945</v>
      </c>
      <c r="W313">
        <v>101.64190791569099</v>
      </c>
      <c r="X313">
        <v>0.11447638408703099</v>
      </c>
      <c r="Y313">
        <v>0.18341356830803901</v>
      </c>
      <c r="Z313">
        <v>0.30194465779747398</v>
      </c>
      <c r="AA313">
        <v>167.85807683951001</v>
      </c>
      <c r="AB313">
        <v>7.9399854637282496</v>
      </c>
      <c r="AC313">
        <v>1.6546728966281501</v>
      </c>
      <c r="AD313">
        <v>3.6543073426310801</v>
      </c>
      <c r="AE313">
        <v>1.4027742580422899</v>
      </c>
      <c r="AF313">
        <v>176.2</v>
      </c>
      <c r="AG313">
        <v>1.8276863619987101E-2</v>
      </c>
      <c r="AH313">
        <v>5.5488888888888903</v>
      </c>
      <c r="AI313">
        <v>4.1670509142956096</v>
      </c>
      <c r="AJ313">
        <v>-3527.6465000000298</v>
      </c>
      <c r="AK313">
        <v>0.49928281290347898</v>
      </c>
      <c r="AL313">
        <v>20686875.5625</v>
      </c>
      <c r="AM313">
        <v>1519.0383138</v>
      </c>
    </row>
    <row r="314" spans="1:39" ht="15" x14ac:dyDescent="0.25">
      <c r="A314" t="s">
        <v>486</v>
      </c>
      <c r="B314">
        <v>-616437.38095238095</v>
      </c>
      <c r="C314">
        <v>0.40732966971655399</v>
      </c>
      <c r="D314">
        <v>-708768.28571428603</v>
      </c>
      <c r="E314">
        <v>1.2273980113570199E-3</v>
      </c>
      <c r="F314">
        <v>0.78943419863481001</v>
      </c>
      <c r="G314">
        <v>127.761904761905</v>
      </c>
      <c r="H314">
        <v>96.593412761904801</v>
      </c>
      <c r="I314">
        <v>10.7195238095238</v>
      </c>
      <c r="J314">
        <v>-39.644536047618999</v>
      </c>
      <c r="K314">
        <v>13802.341507028899</v>
      </c>
      <c r="L314">
        <v>4052.62085971429</v>
      </c>
      <c r="M314">
        <v>5024.2335077976704</v>
      </c>
      <c r="N314">
        <v>0.30119707593263001</v>
      </c>
      <c r="O314">
        <v>0.14709669331276001</v>
      </c>
      <c r="P314">
        <v>4.5160445678448999E-2</v>
      </c>
      <c r="Q314">
        <v>11133.172257514099</v>
      </c>
      <c r="R314">
        <v>249.128095238095</v>
      </c>
      <c r="S314">
        <v>75366.357710414799</v>
      </c>
      <c r="T314">
        <v>14.7493448579713</v>
      </c>
      <c r="U314">
        <v>16.2672172957496</v>
      </c>
      <c r="V314">
        <v>30.0547619047619</v>
      </c>
      <c r="W314">
        <v>134.84122324962399</v>
      </c>
      <c r="X314">
        <v>0.115495781373142</v>
      </c>
      <c r="Y314">
        <v>0.150239140839003</v>
      </c>
      <c r="Z314">
        <v>0.274387004608381</v>
      </c>
      <c r="AA314">
        <v>160.08773759498499</v>
      </c>
      <c r="AB314">
        <v>7.4516084946330698</v>
      </c>
      <c r="AC314">
        <v>1.2515082786435601</v>
      </c>
      <c r="AD314">
        <v>3.6938674922324299</v>
      </c>
      <c r="AE314">
        <v>1.0744703016522501</v>
      </c>
      <c r="AF314">
        <v>33.952380952380899</v>
      </c>
      <c r="AG314">
        <v>7.88159419377331E-2</v>
      </c>
      <c r="AH314">
        <v>71.855714285714299</v>
      </c>
      <c r="AI314">
        <v>4.2424745254159104</v>
      </c>
      <c r="AJ314">
        <v>281102.35904761899</v>
      </c>
      <c r="AK314">
        <v>0.443970517395261</v>
      </c>
      <c r="AL314">
        <v>55935657.104285702</v>
      </c>
      <c r="AM314">
        <v>4052.62085971429</v>
      </c>
    </row>
    <row r="315" spans="1:39" ht="15" x14ac:dyDescent="0.25">
      <c r="A315" t="s">
        <v>487</v>
      </c>
      <c r="B315">
        <v>20795.3</v>
      </c>
      <c r="C315">
        <v>0.33031863040970599</v>
      </c>
      <c r="D315">
        <v>130831.65</v>
      </c>
      <c r="E315">
        <v>5.9289772865379299E-3</v>
      </c>
      <c r="F315">
        <v>0.78621871597101101</v>
      </c>
      <c r="G315">
        <v>88.65</v>
      </c>
      <c r="H315">
        <v>111.64520659999999</v>
      </c>
      <c r="I315">
        <v>13.1471676</v>
      </c>
      <c r="J315">
        <v>-8.0245511999999906</v>
      </c>
      <c r="K315">
        <v>13732.8940364959</v>
      </c>
      <c r="L315">
        <v>2667.2250288</v>
      </c>
      <c r="M315">
        <v>3394.8766258238302</v>
      </c>
      <c r="N315">
        <v>0.47135820212951102</v>
      </c>
      <c r="O315">
        <v>0.16044400122944699</v>
      </c>
      <c r="P315">
        <v>2.9815172601232801E-2</v>
      </c>
      <c r="Q315">
        <v>10789.410847326801</v>
      </c>
      <c r="R315">
        <v>178.08</v>
      </c>
      <c r="S315">
        <v>67473.558945417797</v>
      </c>
      <c r="T315">
        <v>15.560703054806799</v>
      </c>
      <c r="U315">
        <v>14.977678733153599</v>
      </c>
      <c r="V315">
        <v>19.763000000000002</v>
      </c>
      <c r="W315">
        <v>134.96053376511699</v>
      </c>
      <c r="X315">
        <v>0.111441147367785</v>
      </c>
      <c r="Y315">
        <v>0.170562428101209</v>
      </c>
      <c r="Z315">
        <v>0.29532161979240601</v>
      </c>
      <c r="AA315">
        <v>172.81742073610499</v>
      </c>
      <c r="AB315">
        <v>7.8783454253937499</v>
      </c>
      <c r="AC315">
        <v>1.2107211814390499</v>
      </c>
      <c r="AD315">
        <v>3.5308549951788999</v>
      </c>
      <c r="AE315">
        <v>1.1395327507863899</v>
      </c>
      <c r="AF315">
        <v>34.65</v>
      </c>
      <c r="AG315">
        <v>3.6353042388625599E-2</v>
      </c>
      <c r="AH315">
        <v>58.253684210526302</v>
      </c>
      <c r="AI315">
        <v>3.9327827752600402</v>
      </c>
      <c r="AJ315">
        <v>54503.351999999999</v>
      </c>
      <c r="AK315">
        <v>0.49746604600731698</v>
      </c>
      <c r="AL315">
        <v>36628718.692000002</v>
      </c>
      <c r="AM315">
        <v>2667.2250288</v>
      </c>
    </row>
    <row r="316" spans="1:39" ht="15" x14ac:dyDescent="0.25">
      <c r="A316" t="s">
        <v>488</v>
      </c>
      <c r="B316">
        <v>-93474.523809523802</v>
      </c>
      <c r="C316">
        <v>0.44875201492863098</v>
      </c>
      <c r="D316">
        <v>502364.42857142899</v>
      </c>
      <c r="E316">
        <v>2.48027925805646E-3</v>
      </c>
      <c r="F316">
        <v>0.79960960812625503</v>
      </c>
      <c r="G316">
        <v>171</v>
      </c>
      <c r="H316">
        <v>139.19976314285699</v>
      </c>
      <c r="I316">
        <v>14.071320952381001</v>
      </c>
      <c r="J316">
        <v>-4.1800152857142798</v>
      </c>
      <c r="K316">
        <v>14866.6021920728</v>
      </c>
      <c r="L316">
        <v>7148.5275833333299</v>
      </c>
      <c r="M316">
        <v>8794.0976584727105</v>
      </c>
      <c r="N316">
        <v>0.238501450161273</v>
      </c>
      <c r="O316">
        <v>0.142423290695743</v>
      </c>
      <c r="P316">
        <v>5.5921345054479502E-2</v>
      </c>
      <c r="Q316">
        <v>12084.7322792789</v>
      </c>
      <c r="R316">
        <v>432.89428571428601</v>
      </c>
      <c r="S316">
        <v>81394.120220707104</v>
      </c>
      <c r="T316">
        <v>15.5183603607171</v>
      </c>
      <c r="U316">
        <v>16.513333206831501</v>
      </c>
      <c r="V316">
        <v>44.795238095238098</v>
      </c>
      <c r="W316">
        <v>159.58231024768801</v>
      </c>
      <c r="X316">
        <v>0.116215157986878</v>
      </c>
      <c r="Y316">
        <v>0.153811927794789</v>
      </c>
      <c r="Z316">
        <v>0.27635769693166901</v>
      </c>
      <c r="AA316">
        <v>157.070154691879</v>
      </c>
      <c r="AB316">
        <v>7.4867166561482303</v>
      </c>
      <c r="AC316">
        <v>1.2160022268753801</v>
      </c>
      <c r="AD316">
        <v>4.0950663391128099</v>
      </c>
      <c r="AE316">
        <v>0.92094198899226498</v>
      </c>
      <c r="AF316">
        <v>29.428571428571399</v>
      </c>
      <c r="AG316">
        <v>7.7679683469140004E-2</v>
      </c>
      <c r="AH316">
        <v>127.130952380952</v>
      </c>
      <c r="AI316">
        <v>4.4004108180276402</v>
      </c>
      <c r="AJ316">
        <v>397949.95142857102</v>
      </c>
      <c r="AK316">
        <v>0.39973059512945902</v>
      </c>
      <c r="AL316">
        <v>106274315.84047601</v>
      </c>
      <c r="AM316">
        <v>7148.5275833333299</v>
      </c>
    </row>
    <row r="317" spans="1:39" ht="15" x14ac:dyDescent="0.25">
      <c r="A317" t="s">
        <v>489</v>
      </c>
      <c r="B317">
        <v>956463.5</v>
      </c>
      <c r="C317">
        <v>0.40917133153837798</v>
      </c>
      <c r="D317">
        <v>1561359</v>
      </c>
      <c r="E317">
        <v>3.3864243106896501E-3</v>
      </c>
      <c r="F317">
        <v>0.78473618980787796</v>
      </c>
      <c r="G317">
        <v>151.6</v>
      </c>
      <c r="H317">
        <v>300.01707770000002</v>
      </c>
      <c r="I317">
        <v>56.95783325</v>
      </c>
      <c r="J317">
        <v>-56.895301699999997</v>
      </c>
      <c r="K317">
        <v>14095.670473159</v>
      </c>
      <c r="L317">
        <v>5466.8506189</v>
      </c>
      <c r="M317">
        <v>7012.7683866356501</v>
      </c>
      <c r="N317">
        <v>0.47080129403058002</v>
      </c>
      <c r="O317">
        <v>0.16646987576425101</v>
      </c>
      <c r="P317">
        <v>4.67344781320196E-2</v>
      </c>
      <c r="Q317">
        <v>10988.374433818801</v>
      </c>
      <c r="R317">
        <v>343.79700000000003</v>
      </c>
      <c r="S317">
        <v>72331.081985881203</v>
      </c>
      <c r="T317">
        <v>15.1903594272201</v>
      </c>
      <c r="U317">
        <v>15.901391282937301</v>
      </c>
      <c r="V317">
        <v>36.722999999999999</v>
      </c>
      <c r="W317">
        <v>148.867211799145</v>
      </c>
      <c r="X317">
        <v>0.117845372079839</v>
      </c>
      <c r="Y317">
        <v>0.155794071275274</v>
      </c>
      <c r="Z317">
        <v>0.27902608623765801</v>
      </c>
      <c r="AA317">
        <v>147.84099774115001</v>
      </c>
      <c r="AB317">
        <v>8.2359231038053604</v>
      </c>
      <c r="AC317">
        <v>1.3281118046820299</v>
      </c>
      <c r="AD317">
        <v>3.8708394677148199</v>
      </c>
      <c r="AE317">
        <v>0.95773364403288797</v>
      </c>
      <c r="AF317">
        <v>26.95</v>
      </c>
      <c r="AG317">
        <v>8.47597811323101E-2</v>
      </c>
      <c r="AH317">
        <v>113.98950000000001</v>
      </c>
      <c r="AI317">
        <v>4.1026166034536597</v>
      </c>
      <c r="AJ317">
        <v>173772.7205</v>
      </c>
      <c r="AK317">
        <v>0.46836660744408298</v>
      </c>
      <c r="AL317">
        <v>77058924.849999994</v>
      </c>
      <c r="AM317">
        <v>5466.8506189</v>
      </c>
    </row>
    <row r="318" spans="1:39" ht="15" x14ac:dyDescent="0.25">
      <c r="A318" t="s">
        <v>490</v>
      </c>
      <c r="B318">
        <v>2615666.35</v>
      </c>
      <c r="C318">
        <v>0.42026364476454797</v>
      </c>
      <c r="D318">
        <v>3307996.65</v>
      </c>
      <c r="E318">
        <v>3.46973788969399E-3</v>
      </c>
      <c r="F318">
        <v>0.77341287910682699</v>
      </c>
      <c r="G318">
        <v>93.35</v>
      </c>
      <c r="H318">
        <v>40.326467950000001</v>
      </c>
      <c r="I318">
        <v>1.0940000000000001</v>
      </c>
      <c r="J318">
        <v>-12.659803999999999</v>
      </c>
      <c r="K318">
        <v>14668.6845886467</v>
      </c>
      <c r="L318">
        <v>4914.9852661499999</v>
      </c>
      <c r="M318">
        <v>5836.7981661139602</v>
      </c>
      <c r="N318">
        <v>8.6586284191113597E-2</v>
      </c>
      <c r="O318">
        <v>0.12342523630293301</v>
      </c>
      <c r="P318">
        <v>3.2947277556509801E-2</v>
      </c>
      <c r="Q318">
        <v>12352.0407208119</v>
      </c>
      <c r="R318">
        <v>307.8295</v>
      </c>
      <c r="S318">
        <v>83790.390974549198</v>
      </c>
      <c r="T318">
        <v>15.176745568569601</v>
      </c>
      <c r="U318">
        <v>15.966583014785799</v>
      </c>
      <c r="V318">
        <v>31.431000000000001</v>
      </c>
      <c r="W318">
        <v>156.37381140116401</v>
      </c>
      <c r="X318">
        <v>0.114032581169804</v>
      </c>
      <c r="Y318">
        <v>0.14914601236740199</v>
      </c>
      <c r="Z318">
        <v>0.26875355334533702</v>
      </c>
      <c r="AA318">
        <v>164.44498940138499</v>
      </c>
      <c r="AB318">
        <v>7.3705680229019697</v>
      </c>
      <c r="AC318">
        <v>1.26015959399424</v>
      </c>
      <c r="AD318">
        <v>3.33231326168919</v>
      </c>
      <c r="AE318">
        <v>0.89848187908048005</v>
      </c>
      <c r="AF318">
        <v>22.75</v>
      </c>
      <c r="AG318">
        <v>0.14799978690572099</v>
      </c>
      <c r="AH318">
        <v>120.857894736842</v>
      </c>
      <c r="AI318">
        <v>5.6480971545224001</v>
      </c>
      <c r="AJ318">
        <v>256189.90947368401</v>
      </c>
      <c r="AK318">
        <v>0.358538092999171</v>
      </c>
      <c r="AL318">
        <v>72096368.627000004</v>
      </c>
      <c r="AM318">
        <v>4914.9852661499999</v>
      </c>
    </row>
    <row r="319" spans="1:39" ht="15" x14ac:dyDescent="0.25">
      <c r="A319" t="s">
        <v>491</v>
      </c>
      <c r="B319">
        <v>1348843.7</v>
      </c>
      <c r="C319">
        <v>0.38772840219554999</v>
      </c>
      <c r="D319">
        <v>1722452.05</v>
      </c>
      <c r="E319">
        <v>2.4446679530643299E-3</v>
      </c>
      <c r="F319">
        <v>0.78451448167613103</v>
      </c>
      <c r="G319">
        <v>147.9</v>
      </c>
      <c r="H319">
        <v>365.10130620000001</v>
      </c>
      <c r="I319">
        <v>99.976356249999995</v>
      </c>
      <c r="J319">
        <v>-71.001883800000002</v>
      </c>
      <c r="K319">
        <v>14771.8935722516</v>
      </c>
      <c r="L319">
        <v>5756.2275785499996</v>
      </c>
      <c r="M319">
        <v>7514.55035883031</v>
      </c>
      <c r="N319">
        <v>0.52316718263918804</v>
      </c>
      <c r="O319">
        <v>0.171868264275473</v>
      </c>
      <c r="P319">
        <v>6.3062379257326107E-2</v>
      </c>
      <c r="Q319">
        <v>11315.4316769042</v>
      </c>
      <c r="R319">
        <v>373.86849999999998</v>
      </c>
      <c r="S319">
        <v>73533.893299382005</v>
      </c>
      <c r="T319">
        <v>15.4532944069907</v>
      </c>
      <c r="U319">
        <v>15.3963962691428</v>
      </c>
      <c r="V319">
        <v>38.905000000000001</v>
      </c>
      <c r="W319">
        <v>147.95598454054701</v>
      </c>
      <c r="X319">
        <v>0.11808935072933401</v>
      </c>
      <c r="Y319">
        <v>0.156068246422566</v>
      </c>
      <c r="Z319">
        <v>0.28033756059762499</v>
      </c>
      <c r="AA319">
        <v>166.03179546989799</v>
      </c>
      <c r="AB319">
        <v>7.0842759612470996</v>
      </c>
      <c r="AC319">
        <v>1.12725002532131</v>
      </c>
      <c r="AD319">
        <v>3.4169004714576499</v>
      </c>
      <c r="AE319">
        <v>0.92029876344752504</v>
      </c>
      <c r="AF319">
        <v>27.1</v>
      </c>
      <c r="AG319">
        <v>0.113475125147742</v>
      </c>
      <c r="AH319">
        <v>111.7415</v>
      </c>
      <c r="AI319">
        <v>3.8961691962932701</v>
      </c>
      <c r="AJ319">
        <v>173505.3855</v>
      </c>
      <c r="AK319">
        <v>0.48168946220940001</v>
      </c>
      <c r="AL319">
        <v>85030381.167999998</v>
      </c>
      <c r="AM319">
        <v>5756.2275785499996</v>
      </c>
    </row>
    <row r="320" spans="1:39" ht="15" x14ac:dyDescent="0.25">
      <c r="A320" t="s">
        <v>492</v>
      </c>
      <c r="B320">
        <v>628461.809523809</v>
      </c>
      <c r="C320">
        <v>0.41360144830628798</v>
      </c>
      <c r="D320">
        <v>526392.28571428603</v>
      </c>
      <c r="E320">
        <v>2.9815977576197802E-3</v>
      </c>
      <c r="F320">
        <v>0.80061141249663603</v>
      </c>
      <c r="G320">
        <v>207.61904761904799</v>
      </c>
      <c r="H320">
        <v>148.03645709523801</v>
      </c>
      <c r="I320">
        <v>13.3108447619048</v>
      </c>
      <c r="J320">
        <v>-2.35024285714286</v>
      </c>
      <c r="K320">
        <v>14433.3790424116</v>
      </c>
      <c r="L320">
        <v>8044.8382163809501</v>
      </c>
      <c r="M320">
        <v>9899.3014953216007</v>
      </c>
      <c r="N320">
        <v>0.220747396428225</v>
      </c>
      <c r="O320">
        <v>0.13834789009363599</v>
      </c>
      <c r="P320">
        <v>5.7840233050086197E-2</v>
      </c>
      <c r="Q320">
        <v>11729.5345905749</v>
      </c>
      <c r="R320">
        <v>483.97190476190502</v>
      </c>
      <c r="S320">
        <v>81557.284903393695</v>
      </c>
      <c r="T320">
        <v>15.1233690267341</v>
      </c>
      <c r="U320">
        <v>16.6225314676865</v>
      </c>
      <c r="V320">
        <v>51.4514285714286</v>
      </c>
      <c r="W320">
        <v>156.35791735524899</v>
      </c>
      <c r="X320">
        <v>0.11756868930611</v>
      </c>
      <c r="Y320">
        <v>0.14905567407370099</v>
      </c>
      <c r="Z320">
        <v>0.27348761235776903</v>
      </c>
      <c r="AA320">
        <v>154.92099995430999</v>
      </c>
      <c r="AB320">
        <v>7.1493838323755501</v>
      </c>
      <c r="AC320">
        <v>1.2480212785110201</v>
      </c>
      <c r="AD320">
        <v>3.7186873078190699</v>
      </c>
      <c r="AE320">
        <v>0.88959996906479699</v>
      </c>
      <c r="AF320">
        <v>31.8571428571429</v>
      </c>
      <c r="AG320">
        <v>7.3558165690664201E-2</v>
      </c>
      <c r="AH320">
        <v>139.489523809524</v>
      </c>
      <c r="AI320">
        <v>4.3473959860214002</v>
      </c>
      <c r="AJ320">
        <v>549796.33666666702</v>
      </c>
      <c r="AK320">
        <v>0.42441601797608097</v>
      </c>
      <c r="AL320">
        <v>116114199.311905</v>
      </c>
      <c r="AM320">
        <v>8044.8382163809501</v>
      </c>
    </row>
    <row r="321" spans="1:39" ht="15" x14ac:dyDescent="0.25">
      <c r="A321" t="s">
        <v>493</v>
      </c>
      <c r="B321">
        <v>4416223.9000000004</v>
      </c>
      <c r="C321">
        <v>0.45272163632349</v>
      </c>
      <c r="D321">
        <v>4805423.5999999996</v>
      </c>
      <c r="E321">
        <v>3.2724063685992798E-3</v>
      </c>
      <c r="F321">
        <v>0.78351723108806404</v>
      </c>
      <c r="G321">
        <v>205.1</v>
      </c>
      <c r="H321">
        <v>158.3610041</v>
      </c>
      <c r="I321">
        <v>13.362887000000001</v>
      </c>
      <c r="J321">
        <v>-31.61272095</v>
      </c>
      <c r="K321">
        <v>14468.5663851429</v>
      </c>
      <c r="L321">
        <v>8965.8476572500003</v>
      </c>
      <c r="M321">
        <v>10984.162702482699</v>
      </c>
      <c r="N321">
        <v>0.20198881442465499</v>
      </c>
      <c r="O321">
        <v>0.137609612700962</v>
      </c>
      <c r="P321">
        <v>5.9478270402997802E-2</v>
      </c>
      <c r="Q321">
        <v>11810.0000465833</v>
      </c>
      <c r="R321">
        <v>538.10749999999996</v>
      </c>
      <c r="S321">
        <v>81752.540195964597</v>
      </c>
      <c r="T321">
        <v>14.919602495783799</v>
      </c>
      <c r="U321">
        <v>16.661815078306802</v>
      </c>
      <c r="V321">
        <v>57.344999999999999</v>
      </c>
      <c r="W321">
        <v>156.349248535182</v>
      </c>
      <c r="X321">
        <v>0.116154641348652</v>
      </c>
      <c r="Y321">
        <v>0.14829680628688499</v>
      </c>
      <c r="Z321">
        <v>0.27069889039509198</v>
      </c>
      <c r="AA321">
        <v>154.24597906052</v>
      </c>
      <c r="AB321">
        <v>7.2384906850480997</v>
      </c>
      <c r="AC321">
        <v>1.24705878960779</v>
      </c>
      <c r="AD321">
        <v>3.7832295557176301</v>
      </c>
      <c r="AE321">
        <v>0.92452666498039504</v>
      </c>
      <c r="AF321">
        <v>33.5</v>
      </c>
      <c r="AG321">
        <v>6.9374347246140805E-2</v>
      </c>
      <c r="AH321">
        <v>150.98249999999999</v>
      </c>
      <c r="AI321">
        <v>4.5749720059836596</v>
      </c>
      <c r="AJ321">
        <v>533193.60750000004</v>
      </c>
      <c r="AK321">
        <v>0.41608912054734998</v>
      </c>
      <c r="AL321">
        <v>129722962.028</v>
      </c>
      <c r="AM321">
        <v>8965.8476572500003</v>
      </c>
    </row>
    <row r="322" spans="1:39" ht="15" x14ac:dyDescent="0.25">
      <c r="A322" t="s">
        <v>494</v>
      </c>
      <c r="B322">
        <v>432886.65</v>
      </c>
      <c r="C322">
        <v>0.38162261174265399</v>
      </c>
      <c r="D322">
        <v>482422.5</v>
      </c>
      <c r="E322">
        <v>8.1967792141284402E-3</v>
      </c>
      <c r="F322">
        <v>0.75844068459665104</v>
      </c>
      <c r="G322">
        <v>59.5</v>
      </c>
      <c r="H322">
        <v>31.839390049999999</v>
      </c>
      <c r="I322">
        <v>3.25</v>
      </c>
      <c r="J322">
        <v>16.5888159</v>
      </c>
      <c r="K322">
        <v>13807.138556465099</v>
      </c>
      <c r="L322">
        <v>1349.0098841500001</v>
      </c>
      <c r="M322">
        <v>1637.27424868045</v>
      </c>
      <c r="N322">
        <v>0.33868341645834599</v>
      </c>
      <c r="O322">
        <v>0.15645685537952</v>
      </c>
      <c r="P322">
        <v>9.4990018980284606E-3</v>
      </c>
      <c r="Q322">
        <v>11376.2043222212</v>
      </c>
      <c r="R322">
        <v>91.337000000000003</v>
      </c>
      <c r="S322">
        <v>65725.889321961498</v>
      </c>
      <c r="T322">
        <v>16.9339917010631</v>
      </c>
      <c r="U322">
        <v>14.769588273645899</v>
      </c>
      <c r="V322">
        <v>27.146999999999998</v>
      </c>
      <c r="W322">
        <v>49.692779465502603</v>
      </c>
      <c r="X322">
        <v>0.11345632943283999</v>
      </c>
      <c r="Y322">
        <v>0.16765929353890899</v>
      </c>
      <c r="Z322">
        <v>0.28671557289865002</v>
      </c>
      <c r="AA322">
        <v>186.245892600193</v>
      </c>
      <c r="AB322">
        <v>6.9706883470107499</v>
      </c>
      <c r="AC322">
        <v>1.4856043332561799</v>
      </c>
      <c r="AD322">
        <v>2.9597770426020098</v>
      </c>
      <c r="AE322">
        <v>1.25401624958497</v>
      </c>
      <c r="AF322">
        <v>77.900000000000006</v>
      </c>
      <c r="AG322">
        <v>3.7470102384438E-2</v>
      </c>
      <c r="AH322">
        <v>9.5540000000000003</v>
      </c>
      <c r="AI322">
        <v>4.3511267267413203</v>
      </c>
      <c r="AJ322">
        <v>42400.607000000098</v>
      </c>
      <c r="AK322">
        <v>0.50863580043711998</v>
      </c>
      <c r="AL322">
        <v>18625966.384500001</v>
      </c>
      <c r="AM322">
        <v>1349.0098841500001</v>
      </c>
    </row>
    <row r="323" spans="1:39" ht="15" x14ac:dyDescent="0.25">
      <c r="A323" t="s">
        <v>495</v>
      </c>
      <c r="B323">
        <v>511597.1</v>
      </c>
      <c r="C323">
        <v>0.52280902829697895</v>
      </c>
      <c r="D323">
        <v>482693.75</v>
      </c>
      <c r="E323">
        <v>3.85524761511523E-3</v>
      </c>
      <c r="F323">
        <v>0.73636312590217501</v>
      </c>
      <c r="G323">
        <v>59</v>
      </c>
      <c r="H323">
        <v>22.295716250000002</v>
      </c>
      <c r="I323">
        <v>1.4</v>
      </c>
      <c r="J323">
        <v>36.684214249999997</v>
      </c>
      <c r="K323">
        <v>14688.209733932999</v>
      </c>
      <c r="L323">
        <v>1045.27764725</v>
      </c>
      <c r="M323">
        <v>1260.1272214594601</v>
      </c>
      <c r="N323">
        <v>0.31676437028104598</v>
      </c>
      <c r="O323">
        <v>0.15357863307642799</v>
      </c>
      <c r="P323">
        <v>3.33199122660183E-3</v>
      </c>
      <c r="Q323">
        <v>12183.8946509052</v>
      </c>
      <c r="R323">
        <v>71.346500000000006</v>
      </c>
      <c r="S323">
        <v>62958.026483429501</v>
      </c>
      <c r="T323">
        <v>15.890758481495199</v>
      </c>
      <c r="U323">
        <v>14.650720739629801</v>
      </c>
      <c r="V323">
        <v>10.6645</v>
      </c>
      <c r="W323">
        <v>98.014688663322204</v>
      </c>
      <c r="X323">
        <v>0.112272311067889</v>
      </c>
      <c r="Y323">
        <v>0.177006011644563</v>
      </c>
      <c r="Z323">
        <v>0.29584680153316301</v>
      </c>
      <c r="AA323">
        <v>185.16286128302599</v>
      </c>
      <c r="AB323">
        <v>7.9201188447639996</v>
      </c>
      <c r="AC323">
        <v>1.4223258429752801</v>
      </c>
      <c r="AD323">
        <v>3.0738791665676399</v>
      </c>
      <c r="AE323">
        <v>1.419943813867</v>
      </c>
      <c r="AF323">
        <v>119.5</v>
      </c>
      <c r="AG323">
        <v>1.7821609490882798E-2</v>
      </c>
      <c r="AH323">
        <v>5.2549999999999999</v>
      </c>
      <c r="AI323">
        <v>4.5230968541034002</v>
      </c>
      <c r="AJ323">
        <v>6637.2889999999898</v>
      </c>
      <c r="AK323">
        <v>0.468570879665548</v>
      </c>
      <c r="AL323">
        <v>15353257.312999999</v>
      </c>
      <c r="AM323">
        <v>1045.27764725</v>
      </c>
    </row>
    <row r="324" spans="1:39" ht="15" x14ac:dyDescent="0.25">
      <c r="A324" t="s">
        <v>496</v>
      </c>
      <c r="B324">
        <v>257847.95</v>
      </c>
      <c r="C324">
        <v>0.75955130981100705</v>
      </c>
      <c r="D324">
        <v>243006.95</v>
      </c>
      <c r="E324">
        <v>2.0048071408182802E-3</v>
      </c>
      <c r="F324">
        <v>0.70453483102239001</v>
      </c>
      <c r="G324">
        <v>36</v>
      </c>
      <c r="H324">
        <v>11.41845505</v>
      </c>
      <c r="I324">
        <v>0.4</v>
      </c>
      <c r="J324">
        <v>10.66558115</v>
      </c>
      <c r="K324">
        <v>16262.517461117601</v>
      </c>
      <c r="L324">
        <v>532.27105619999998</v>
      </c>
      <c r="M324">
        <v>644.75887473804903</v>
      </c>
      <c r="N324">
        <v>0.344205828338633</v>
      </c>
      <c r="O324">
        <v>0.148767718209811</v>
      </c>
      <c r="P324">
        <v>6.3820867402633701E-3</v>
      </c>
      <c r="Q324">
        <v>13425.278324422799</v>
      </c>
      <c r="R324">
        <v>43.551000000000002</v>
      </c>
      <c r="S324">
        <v>59031.543385915298</v>
      </c>
      <c r="T324">
        <v>15.440518013363601</v>
      </c>
      <c r="U324">
        <v>12.221787242543201</v>
      </c>
      <c r="V324">
        <v>6.7350000000000003</v>
      </c>
      <c r="W324">
        <v>79.030594832962095</v>
      </c>
      <c r="X324">
        <v>0.111507099529475</v>
      </c>
      <c r="Y324">
        <v>0.17255259544871801</v>
      </c>
      <c r="Z324">
        <v>0.29659322409866401</v>
      </c>
      <c r="AA324">
        <v>229.379182989285</v>
      </c>
      <c r="AB324">
        <v>9.1811978149246602</v>
      </c>
      <c r="AC324">
        <v>1.54439751121901</v>
      </c>
      <c r="AD324">
        <v>3.2368130563944</v>
      </c>
      <c r="AE324">
        <v>1.18282751748561</v>
      </c>
      <c r="AF324">
        <v>71.75</v>
      </c>
      <c r="AG324">
        <v>1.7357178782775699E-2</v>
      </c>
      <c r="AH324">
        <v>3.698</v>
      </c>
      <c r="AI324">
        <v>4.0599299782422298</v>
      </c>
      <c r="AJ324">
        <v>5069.9745000000103</v>
      </c>
      <c r="AK324">
        <v>0.57131135810949996</v>
      </c>
      <c r="AL324">
        <v>8656067.3454999998</v>
      </c>
      <c r="AM324">
        <v>532.27105619999998</v>
      </c>
    </row>
    <row r="325" spans="1:39" ht="15" x14ac:dyDescent="0.25">
      <c r="A325" t="s">
        <v>497</v>
      </c>
      <c r="B325">
        <v>334721.45</v>
      </c>
      <c r="C325">
        <v>0.62972171459915705</v>
      </c>
      <c r="D325">
        <v>359230.05</v>
      </c>
      <c r="E325">
        <v>4.7482707460737798E-3</v>
      </c>
      <c r="F325">
        <v>0.70702547037535601</v>
      </c>
      <c r="G325">
        <v>29.25</v>
      </c>
      <c r="H325">
        <v>10.390448299999999</v>
      </c>
      <c r="I325">
        <v>0.05</v>
      </c>
      <c r="J325">
        <v>27.755214899999999</v>
      </c>
      <c r="K325">
        <v>15259.1265094343</v>
      </c>
      <c r="L325">
        <v>615.76558820000002</v>
      </c>
      <c r="M325">
        <v>727.10963622682902</v>
      </c>
      <c r="N325">
        <v>0.29444059504850401</v>
      </c>
      <c r="O325">
        <v>0.14542641634419301</v>
      </c>
      <c r="P325">
        <v>6.9703992594758596E-3</v>
      </c>
      <c r="Q325">
        <v>12922.4597534681</v>
      </c>
      <c r="R325">
        <v>47.25</v>
      </c>
      <c r="S325">
        <v>62328.784158730203</v>
      </c>
      <c r="T325">
        <v>15.7343915343915</v>
      </c>
      <c r="U325">
        <v>13.0320759407407</v>
      </c>
      <c r="V325">
        <v>6.3914999999999997</v>
      </c>
      <c r="W325">
        <v>96.341326480481897</v>
      </c>
      <c r="X325">
        <v>0.11260407852778399</v>
      </c>
      <c r="Y325">
        <v>0.17756632294921901</v>
      </c>
      <c r="Z325">
        <v>0.29649825467357699</v>
      </c>
      <c r="AA325">
        <v>214.114920558336</v>
      </c>
      <c r="AB325">
        <v>8.6776802273282296</v>
      </c>
      <c r="AC325">
        <v>1.7333482182812201</v>
      </c>
      <c r="AD325">
        <v>3.16653022952779</v>
      </c>
      <c r="AE325">
        <v>1.1297716777904501</v>
      </c>
      <c r="AF325">
        <v>77.7</v>
      </c>
      <c r="AG325">
        <v>2.4579117500062999E-2</v>
      </c>
      <c r="AH325">
        <v>3.81210526315789</v>
      </c>
      <c r="AI325">
        <v>4.4165386611279098</v>
      </c>
      <c r="AJ325">
        <v>6258.1409999999996</v>
      </c>
      <c r="AK325">
        <v>0.56704208012122903</v>
      </c>
      <c r="AL325">
        <v>9396045.0105000008</v>
      </c>
      <c r="AM325">
        <v>615.76558820000002</v>
      </c>
    </row>
    <row r="326" spans="1:39" ht="15" x14ac:dyDescent="0.25">
      <c r="A326" t="s">
        <v>498</v>
      </c>
      <c r="B326">
        <v>367391.76190476201</v>
      </c>
      <c r="C326">
        <v>0.36940877041283199</v>
      </c>
      <c r="D326">
        <v>453496.52380952402</v>
      </c>
      <c r="E326">
        <v>3.29207330773937E-3</v>
      </c>
      <c r="F326">
        <v>0.715433015738416</v>
      </c>
      <c r="G326">
        <v>74.5</v>
      </c>
      <c r="H326">
        <v>39.531773190476201</v>
      </c>
      <c r="I326">
        <v>5.7619047619047601</v>
      </c>
      <c r="J326">
        <v>49.435692380952403</v>
      </c>
      <c r="K326">
        <v>13608.822866627799</v>
      </c>
      <c r="L326">
        <v>1291.04296009524</v>
      </c>
      <c r="M326">
        <v>1541.9180959584</v>
      </c>
      <c r="N326">
        <v>0.33772031406314901</v>
      </c>
      <c r="O326">
        <v>0.14530698640989001</v>
      </c>
      <c r="P326">
        <v>4.8632399974061196E-3</v>
      </c>
      <c r="Q326">
        <v>11394.622712578201</v>
      </c>
      <c r="R326">
        <v>85.5395238095238</v>
      </c>
      <c r="S326">
        <v>63578.221039564</v>
      </c>
      <c r="T326">
        <v>16.436289545907499</v>
      </c>
      <c r="U326">
        <v>15.0929406968653</v>
      </c>
      <c r="V326">
        <v>26.065238095238101</v>
      </c>
      <c r="W326">
        <v>49.531216840528401</v>
      </c>
      <c r="X326">
        <v>0.111140937111148</v>
      </c>
      <c r="Y326">
        <v>0.16970740749557101</v>
      </c>
      <c r="Z326">
        <v>0.287451698474331</v>
      </c>
      <c r="AA326">
        <v>180.63007791699499</v>
      </c>
      <c r="AB326">
        <v>7.1221061049880303</v>
      </c>
      <c r="AC326">
        <v>1.42001505750706</v>
      </c>
      <c r="AD326">
        <v>3.2588472430815401</v>
      </c>
      <c r="AE326">
        <v>1.2556647190966099</v>
      </c>
      <c r="AF326">
        <v>78.142857142857096</v>
      </c>
      <c r="AG326">
        <v>3.6758843405619503E-2</v>
      </c>
      <c r="AH326">
        <v>9.4819047619047598</v>
      </c>
      <c r="AI326">
        <v>4.1630404385507402</v>
      </c>
      <c r="AJ326">
        <v>31060.505714285799</v>
      </c>
      <c r="AK326">
        <v>0.47639204240517402</v>
      </c>
      <c r="AL326">
        <v>17569574.957142901</v>
      </c>
      <c r="AM326">
        <v>1291.04296009524</v>
      </c>
    </row>
    <row r="327" spans="1:39" ht="15" x14ac:dyDescent="0.25">
      <c r="A327" t="s">
        <v>499</v>
      </c>
      <c r="B327">
        <v>294212.90476190503</v>
      </c>
      <c r="C327">
        <v>0.37470657903918703</v>
      </c>
      <c r="D327">
        <v>326681.76190476201</v>
      </c>
      <c r="E327">
        <v>6.9576244888584996E-3</v>
      </c>
      <c r="F327">
        <v>0.74633458597196201</v>
      </c>
      <c r="G327">
        <v>66.380952380952394</v>
      </c>
      <c r="H327">
        <v>42.459942095238098</v>
      </c>
      <c r="I327">
        <v>4.28571428571429</v>
      </c>
      <c r="J327">
        <v>47.523064142857201</v>
      </c>
      <c r="K327">
        <v>13283.414681350299</v>
      </c>
      <c r="L327">
        <v>1412.3930217142899</v>
      </c>
      <c r="M327">
        <v>1684.20930002517</v>
      </c>
      <c r="N327">
        <v>0.34687742420214301</v>
      </c>
      <c r="O327">
        <v>0.14047771777071999</v>
      </c>
      <c r="P327">
        <v>6.4105074921919402E-3</v>
      </c>
      <c r="Q327">
        <v>11139.5906673807</v>
      </c>
      <c r="R327">
        <v>93.135238095238094</v>
      </c>
      <c r="S327">
        <v>65506.918168152799</v>
      </c>
      <c r="T327">
        <v>16.3944903468586</v>
      </c>
      <c r="U327">
        <v>15.1649692490183</v>
      </c>
      <c r="V327">
        <v>27.352380952380901</v>
      </c>
      <c r="W327">
        <v>51.6369315041783</v>
      </c>
      <c r="X327">
        <v>0.113102900503619</v>
      </c>
      <c r="Y327">
        <v>0.16724250472032001</v>
      </c>
      <c r="Z327">
        <v>0.28543363399086202</v>
      </c>
      <c r="AA327">
        <v>174.27403335133499</v>
      </c>
      <c r="AB327">
        <v>6.9982816638846996</v>
      </c>
      <c r="AC327">
        <v>1.3797816971599199</v>
      </c>
      <c r="AD327">
        <v>3.14382722655703</v>
      </c>
      <c r="AE327">
        <v>1.31779495303376</v>
      </c>
      <c r="AF327">
        <v>70.904761904761898</v>
      </c>
      <c r="AG327">
        <v>3.0217509071539E-2</v>
      </c>
      <c r="AH327">
        <v>12.094761904761899</v>
      </c>
      <c r="AI327">
        <v>4.3070035184807303</v>
      </c>
      <c r="AJ327">
        <v>42913.053809523801</v>
      </c>
      <c r="AK327">
        <v>0.48087605106659298</v>
      </c>
      <c r="AL327">
        <v>18761402.200476199</v>
      </c>
      <c r="AM327">
        <v>1412.3930217142899</v>
      </c>
    </row>
    <row r="328" spans="1:39" ht="15" x14ac:dyDescent="0.25">
      <c r="A328" t="s">
        <v>500</v>
      </c>
      <c r="B328">
        <v>703744.55</v>
      </c>
      <c r="C328">
        <v>0.40401992006376802</v>
      </c>
      <c r="D328">
        <v>771033.85</v>
      </c>
      <c r="E328">
        <v>7.3897053672918704E-3</v>
      </c>
      <c r="F328">
        <v>0.71736345640725396</v>
      </c>
      <c r="G328">
        <v>89.526315789473699</v>
      </c>
      <c r="H328">
        <v>34.160607650000003</v>
      </c>
      <c r="I328">
        <v>1.0783160000000001</v>
      </c>
      <c r="J328">
        <v>59.07686915</v>
      </c>
      <c r="K328">
        <v>13745.839810081399</v>
      </c>
      <c r="L328">
        <v>1347.7639055499999</v>
      </c>
      <c r="M328">
        <v>1615.30500806484</v>
      </c>
      <c r="N328">
        <v>0.28471208215314903</v>
      </c>
      <c r="O328">
        <v>0.13982185008367501</v>
      </c>
      <c r="P328">
        <v>2.6545839633092001E-3</v>
      </c>
      <c r="Q328">
        <v>11469.132241281501</v>
      </c>
      <c r="R328">
        <v>90.923500000000004</v>
      </c>
      <c r="S328">
        <v>61511.680209186903</v>
      </c>
      <c r="T328">
        <v>15.304624217061599</v>
      </c>
      <c r="U328">
        <v>14.823053507069099</v>
      </c>
      <c r="V328">
        <v>12.756</v>
      </c>
      <c r="W328">
        <v>105.657251924585</v>
      </c>
      <c r="X328">
        <v>0.10978186268255601</v>
      </c>
      <c r="Y328">
        <v>0.177022785820273</v>
      </c>
      <c r="Z328">
        <v>0.29165309747867202</v>
      </c>
      <c r="AA328">
        <v>185.26583103448201</v>
      </c>
      <c r="AB328">
        <v>8.5753800222351604</v>
      </c>
      <c r="AC328">
        <v>1.36309657477575</v>
      </c>
      <c r="AD328">
        <v>3.47714070508533</v>
      </c>
      <c r="AE328">
        <v>1.3234639271975499</v>
      </c>
      <c r="AF328">
        <v>94.2</v>
      </c>
      <c r="AG328">
        <v>3.3413520133127497E-2</v>
      </c>
      <c r="AH328">
        <v>8.6180000000000003</v>
      </c>
      <c r="AI328">
        <v>4.2709267901454204</v>
      </c>
      <c r="AJ328">
        <v>2495.2109999998902</v>
      </c>
      <c r="AK328">
        <v>0.47650902656024702</v>
      </c>
      <c r="AL328">
        <v>18526146.747499999</v>
      </c>
      <c r="AM328">
        <v>1347.7639055499999</v>
      </c>
    </row>
    <row r="329" spans="1:39" ht="15" x14ac:dyDescent="0.25">
      <c r="A329" t="s">
        <v>502</v>
      </c>
      <c r="B329">
        <v>865168.25</v>
      </c>
      <c r="C329">
        <v>0.49651048291554201</v>
      </c>
      <c r="D329">
        <v>849953.45</v>
      </c>
      <c r="E329">
        <v>2.38202130976393E-3</v>
      </c>
      <c r="F329">
        <v>0.69360854215954004</v>
      </c>
      <c r="G329">
        <v>49.368421052631597</v>
      </c>
      <c r="H329">
        <v>27.316610749999999</v>
      </c>
      <c r="I329">
        <v>1.5024763999999999</v>
      </c>
      <c r="J329">
        <v>12.3777805</v>
      </c>
      <c r="K329">
        <v>14873.483345774201</v>
      </c>
      <c r="L329">
        <v>1043.1209397499999</v>
      </c>
      <c r="M329">
        <v>1309.6934858612201</v>
      </c>
      <c r="N329">
        <v>0.502284877845105</v>
      </c>
      <c r="O329">
        <v>0.16114061025396101</v>
      </c>
      <c r="P329">
        <v>2.28004525589335E-3</v>
      </c>
      <c r="Q329">
        <v>11846.1625506199</v>
      </c>
      <c r="R329">
        <v>80.676000000000002</v>
      </c>
      <c r="S329">
        <v>56857.091867469899</v>
      </c>
      <c r="T329">
        <v>15.626704348257199</v>
      </c>
      <c r="U329">
        <v>12.9297553144677</v>
      </c>
      <c r="V329">
        <v>10.11</v>
      </c>
      <c r="W329">
        <v>103.177145375866</v>
      </c>
      <c r="X329">
        <v>0.109948776749883</v>
      </c>
      <c r="Y329">
        <v>0.19583443474859399</v>
      </c>
      <c r="Z329">
        <v>0.31047163520988103</v>
      </c>
      <c r="AA329">
        <v>225.93890221059601</v>
      </c>
      <c r="AB329">
        <v>7.8533551452468098</v>
      </c>
      <c r="AC329">
        <v>1.3702464659947999</v>
      </c>
      <c r="AD329">
        <v>3.35654956729757</v>
      </c>
      <c r="AE329">
        <v>1.24542191319661</v>
      </c>
      <c r="AF329">
        <v>74.55</v>
      </c>
      <c r="AG329">
        <v>1.6717941714593301E-2</v>
      </c>
      <c r="AH329">
        <v>10.0273684210526</v>
      </c>
      <c r="AI329">
        <v>3.9403217959775301</v>
      </c>
      <c r="AJ329">
        <v>-24510.1595000001</v>
      </c>
      <c r="AK329">
        <v>0.50791729556655796</v>
      </c>
      <c r="AL329">
        <v>15514841.925000001</v>
      </c>
      <c r="AM329">
        <v>1043.1209397499999</v>
      </c>
    </row>
    <row r="330" spans="1:39" ht="15" x14ac:dyDescent="0.25">
      <c r="A330" t="s">
        <v>503</v>
      </c>
      <c r="B330">
        <v>697172.65</v>
      </c>
      <c r="C330">
        <v>0.55220399539722498</v>
      </c>
      <c r="D330">
        <v>637500.80000000005</v>
      </c>
      <c r="E330">
        <v>4.0569412880303303E-4</v>
      </c>
      <c r="F330">
        <v>0.76137110169557498</v>
      </c>
      <c r="G330">
        <v>128.5</v>
      </c>
      <c r="H330">
        <v>49.90140555</v>
      </c>
      <c r="I330">
        <v>2.5744532000000002</v>
      </c>
      <c r="J330">
        <v>31.831673599999998</v>
      </c>
      <c r="K330">
        <v>12768.426702454601</v>
      </c>
      <c r="L330">
        <v>2341.7863298500001</v>
      </c>
      <c r="M330">
        <v>2766.0556758120601</v>
      </c>
      <c r="N330">
        <v>0.197527561824835</v>
      </c>
      <c r="O330">
        <v>0.11821102656608801</v>
      </c>
      <c r="P330">
        <v>1.9583009715893902E-2</v>
      </c>
      <c r="Q330">
        <v>10809.9512844121</v>
      </c>
      <c r="R330">
        <v>141.54</v>
      </c>
      <c r="S330">
        <v>68381.012431114897</v>
      </c>
      <c r="T330">
        <v>15.618553059205899</v>
      </c>
      <c r="U330">
        <v>16.545049666878601</v>
      </c>
      <c r="V330">
        <v>15.8155</v>
      </c>
      <c r="W330">
        <v>148.069067044988</v>
      </c>
      <c r="X330">
        <v>0.11335915523559</v>
      </c>
      <c r="Y330">
        <v>0.168036459799488</v>
      </c>
      <c r="Z330">
        <v>0.28652264936375699</v>
      </c>
      <c r="AA330">
        <v>154.454206769227</v>
      </c>
      <c r="AB330">
        <v>7.9779922933103897</v>
      </c>
      <c r="AC330">
        <v>1.51298831831738</v>
      </c>
      <c r="AD330">
        <v>3.4157719455762598</v>
      </c>
      <c r="AE330">
        <v>1.2169260991248101</v>
      </c>
      <c r="AF330">
        <v>71.099999999999994</v>
      </c>
      <c r="AG330">
        <v>4.0764925408481499E-2</v>
      </c>
      <c r="AH330">
        <v>21.5625</v>
      </c>
      <c r="AI330">
        <v>4.4053951854014004</v>
      </c>
      <c r="AJ330">
        <v>127216.503</v>
      </c>
      <c r="AK330">
        <v>0.42707378671034302</v>
      </c>
      <c r="AL330">
        <v>29900927.105500001</v>
      </c>
      <c r="AM330">
        <v>2341.7863298500001</v>
      </c>
    </row>
    <row r="331" spans="1:39" ht="15" x14ac:dyDescent="0.25">
      <c r="A331" t="s">
        <v>504</v>
      </c>
      <c r="B331">
        <v>1449989.25</v>
      </c>
      <c r="C331">
        <v>0.385202194934472</v>
      </c>
      <c r="D331">
        <v>1631873</v>
      </c>
      <c r="E331">
        <v>2.4612698551262102E-3</v>
      </c>
      <c r="F331">
        <v>0.79189652746033101</v>
      </c>
      <c r="G331">
        <v>110.4</v>
      </c>
      <c r="H331">
        <v>45.725582500000002</v>
      </c>
      <c r="I331">
        <v>2.0919531999999998</v>
      </c>
      <c r="J331">
        <v>-36.52988775</v>
      </c>
      <c r="K331">
        <v>13520.7424987057</v>
      </c>
      <c r="L331">
        <v>3487.0580975500002</v>
      </c>
      <c r="M331">
        <v>4049.2249970165199</v>
      </c>
      <c r="N331">
        <v>0.10335939484439099</v>
      </c>
      <c r="O331">
        <v>0.113615551423809</v>
      </c>
      <c r="P331">
        <v>1.5402517924131E-2</v>
      </c>
      <c r="Q331">
        <v>11643.6144323268</v>
      </c>
      <c r="R331">
        <v>207.643</v>
      </c>
      <c r="S331">
        <v>76814.626861969795</v>
      </c>
      <c r="T331">
        <v>15.3477362588674</v>
      </c>
      <c r="U331">
        <v>16.7935258956478</v>
      </c>
      <c r="V331">
        <v>21.756</v>
      </c>
      <c r="W331">
        <v>160.280294978397</v>
      </c>
      <c r="X331">
        <v>0.11640115399555601</v>
      </c>
      <c r="Y331">
        <v>0.148930883295324</v>
      </c>
      <c r="Z331">
        <v>0.27087689744726701</v>
      </c>
      <c r="AA331">
        <v>172.79084062962301</v>
      </c>
      <c r="AB331">
        <v>6.9883126680305798</v>
      </c>
      <c r="AC331">
        <v>1.2968789310172399</v>
      </c>
      <c r="AD331">
        <v>3.0500866103808302</v>
      </c>
      <c r="AE331">
        <v>1.0071367391460699</v>
      </c>
      <c r="AF331">
        <v>40.200000000000003</v>
      </c>
      <c r="AG331">
        <v>8.4261278082325405E-2</v>
      </c>
      <c r="AH331">
        <v>64.730999999999995</v>
      </c>
      <c r="AI331">
        <v>5.0558133897279101</v>
      </c>
      <c r="AJ331">
        <v>199667.47700000001</v>
      </c>
      <c r="AK331">
        <v>0.35675567856234702</v>
      </c>
      <c r="AL331">
        <v>47147614.615000002</v>
      </c>
      <c r="AM331">
        <v>3487.0580975500002</v>
      </c>
    </row>
    <row r="332" spans="1:39" ht="15" x14ac:dyDescent="0.25">
      <c r="A332" t="s">
        <v>505</v>
      </c>
      <c r="B332">
        <v>1070439.3999999999</v>
      </c>
      <c r="C332">
        <v>0.48458436132189597</v>
      </c>
      <c r="D332">
        <v>1044749.85</v>
      </c>
      <c r="E332">
        <v>7.1185462333113903E-4</v>
      </c>
      <c r="F332">
        <v>0.75340051960417398</v>
      </c>
      <c r="G332">
        <v>114.9</v>
      </c>
      <c r="H332">
        <v>44.104406300000001</v>
      </c>
      <c r="I332">
        <v>1.5159532</v>
      </c>
      <c r="J332">
        <v>33.445334950000003</v>
      </c>
      <c r="K332">
        <v>12883.436075534701</v>
      </c>
      <c r="L332">
        <v>2335.4371517499999</v>
      </c>
      <c r="M332">
        <v>2717.8243182676601</v>
      </c>
      <c r="N332">
        <v>0.18076795230120199</v>
      </c>
      <c r="O332">
        <v>0.12115883096574501</v>
      </c>
      <c r="P332">
        <v>1.94605531413868E-2</v>
      </c>
      <c r="Q332">
        <v>11070.7874128444</v>
      </c>
      <c r="R332">
        <v>140.32499999999999</v>
      </c>
      <c r="S332">
        <v>68197.266577587696</v>
      </c>
      <c r="T332">
        <v>14.6859077142348</v>
      </c>
      <c r="U332">
        <v>16.643058270087302</v>
      </c>
      <c r="V332">
        <v>15.805</v>
      </c>
      <c r="W332">
        <v>147.76571665612099</v>
      </c>
      <c r="X332">
        <v>0.11297139636348701</v>
      </c>
      <c r="Y332">
        <v>0.16590103298966599</v>
      </c>
      <c r="Z332">
        <v>0.28361092057943499</v>
      </c>
      <c r="AA332">
        <v>148.83457674703001</v>
      </c>
      <c r="AB332">
        <v>8.8351531183812799</v>
      </c>
      <c r="AC332">
        <v>1.5911714679605899</v>
      </c>
      <c r="AD332">
        <v>3.3664645471236798</v>
      </c>
      <c r="AE332">
        <v>1.2248904549144399</v>
      </c>
      <c r="AF332">
        <v>70.55</v>
      </c>
      <c r="AG332">
        <v>7.0163754708667994E-2</v>
      </c>
      <c r="AH332">
        <v>22.653500000000001</v>
      </c>
      <c r="AI332">
        <v>4.7094896604818901</v>
      </c>
      <c r="AJ332">
        <v>121912.467</v>
      </c>
      <c r="AK332">
        <v>0.425507656305052</v>
      </c>
      <c r="AL332">
        <v>30088455.252999999</v>
      </c>
      <c r="AM332">
        <v>2335.4371517499999</v>
      </c>
    </row>
    <row r="333" spans="1:39" ht="15" x14ac:dyDescent="0.25">
      <c r="A333" t="s">
        <v>506</v>
      </c>
      <c r="B333">
        <v>1432517.5</v>
      </c>
      <c r="C333">
        <v>0.39929597292533098</v>
      </c>
      <c r="D333">
        <v>1855852.5</v>
      </c>
      <c r="E333">
        <v>3.5403165452001601E-3</v>
      </c>
      <c r="F333">
        <v>0.79747398265359704</v>
      </c>
      <c r="G333">
        <v>161.94999999999999</v>
      </c>
      <c r="H333">
        <v>105.1538934</v>
      </c>
      <c r="I333">
        <v>10.920387</v>
      </c>
      <c r="J333">
        <v>-22.356873100000001</v>
      </c>
      <c r="K333">
        <v>14022.6934106468</v>
      </c>
      <c r="L333">
        <v>6715.7876650500002</v>
      </c>
      <c r="M333">
        <v>8100.3911379353103</v>
      </c>
      <c r="N333">
        <v>0.18901086432585301</v>
      </c>
      <c r="O333">
        <v>0.131950999867326</v>
      </c>
      <c r="P333">
        <v>4.7541694113049801E-2</v>
      </c>
      <c r="Q333">
        <v>11625.788166817299</v>
      </c>
      <c r="R333">
        <v>393.48099999999999</v>
      </c>
      <c r="S333">
        <v>79888.963061748902</v>
      </c>
      <c r="T333">
        <v>15.7951718126161</v>
      </c>
      <c r="U333">
        <v>17.0676288437053</v>
      </c>
      <c r="V333">
        <v>38.984999999999999</v>
      </c>
      <c r="W333">
        <v>172.26593984994199</v>
      </c>
      <c r="X333">
        <v>0.115742742575646</v>
      </c>
      <c r="Y333">
        <v>0.155285023610676</v>
      </c>
      <c r="Z333">
        <v>0.27629950352877702</v>
      </c>
      <c r="AA333">
        <v>153.85017387864499</v>
      </c>
      <c r="AB333">
        <v>7.0255773577316303</v>
      </c>
      <c r="AC333">
        <v>1.2300380149495</v>
      </c>
      <c r="AD333">
        <v>3.68624243884513</v>
      </c>
      <c r="AE333">
        <v>0.90342396616459897</v>
      </c>
      <c r="AF333">
        <v>29.05</v>
      </c>
      <c r="AG333">
        <v>8.4700345412377406E-2</v>
      </c>
      <c r="AH333">
        <v>127.4465</v>
      </c>
      <c r="AI333">
        <v>4.4398604996608801</v>
      </c>
      <c r="AJ333">
        <v>501839.42450000002</v>
      </c>
      <c r="AK333">
        <v>0.417216056282742</v>
      </c>
      <c r="AL333">
        <v>94173431.437999994</v>
      </c>
      <c r="AM333">
        <v>6715.7876650500002</v>
      </c>
    </row>
    <row r="334" spans="1:39" ht="15" x14ac:dyDescent="0.25">
      <c r="A334" t="s">
        <v>507</v>
      </c>
      <c r="B334">
        <v>547254.65</v>
      </c>
      <c r="C334">
        <v>0.482343463427722</v>
      </c>
      <c r="D334">
        <v>561889.1</v>
      </c>
      <c r="E334">
        <v>1.2753863800752101E-4</v>
      </c>
      <c r="F334">
        <v>0.70301328440647404</v>
      </c>
      <c r="G334">
        <v>53.05</v>
      </c>
      <c r="H334">
        <v>19.908024300000001</v>
      </c>
      <c r="I334">
        <v>0.6</v>
      </c>
      <c r="J334">
        <v>71.295150250000006</v>
      </c>
      <c r="K334">
        <v>13376.6776078821</v>
      </c>
      <c r="L334">
        <v>1060.6065079</v>
      </c>
      <c r="M334">
        <v>1215.1022034237701</v>
      </c>
      <c r="N334">
        <v>0.22127236147614401</v>
      </c>
      <c r="O334">
        <v>0.119374383861444</v>
      </c>
      <c r="P334">
        <v>7.8667770165961309E-3</v>
      </c>
      <c r="Q334">
        <v>11675.883135611601</v>
      </c>
      <c r="R334">
        <v>69.772499999999994</v>
      </c>
      <c r="S334">
        <v>64124.820702999001</v>
      </c>
      <c r="T334">
        <v>16.532301408147902</v>
      </c>
      <c r="U334">
        <v>15.2009245462037</v>
      </c>
      <c r="V334">
        <v>9.1765000000000008</v>
      </c>
      <c r="W334">
        <v>115.57854387838501</v>
      </c>
      <c r="X334">
        <v>0.111106349973593</v>
      </c>
      <c r="Y334">
        <v>0.16912799974144299</v>
      </c>
      <c r="Z334">
        <v>0.28577853825340699</v>
      </c>
      <c r="AA334">
        <v>143.36655382312301</v>
      </c>
      <c r="AB334">
        <v>11.1748534055</v>
      </c>
      <c r="AC334">
        <v>1.78651244775756</v>
      </c>
      <c r="AD334">
        <v>4.16639425078343</v>
      </c>
      <c r="AE334">
        <v>1.18905036596169</v>
      </c>
      <c r="AF334">
        <v>48.25</v>
      </c>
      <c r="AG334">
        <v>4.3743696179491497E-2</v>
      </c>
      <c r="AH334">
        <v>12.1075</v>
      </c>
      <c r="AI334">
        <v>4.5373791355664501</v>
      </c>
      <c r="AJ334">
        <v>32170.309500000101</v>
      </c>
      <c r="AK334">
        <v>0.46917101642021097</v>
      </c>
      <c r="AL334">
        <v>14187391.324999999</v>
      </c>
      <c r="AM334">
        <v>1060.6065079</v>
      </c>
    </row>
    <row r="335" spans="1:39" ht="15" x14ac:dyDescent="0.25">
      <c r="A335" t="s">
        <v>508</v>
      </c>
      <c r="B335">
        <v>621295.6</v>
      </c>
      <c r="C335">
        <v>0.47850089718910999</v>
      </c>
      <c r="D335">
        <v>652242.30000000005</v>
      </c>
      <c r="E335">
        <v>2.1239628531065499E-3</v>
      </c>
      <c r="F335">
        <v>0.71099266599333699</v>
      </c>
      <c r="G335">
        <v>84.157894736842096</v>
      </c>
      <c r="H335">
        <v>33.778884249999997</v>
      </c>
      <c r="I335">
        <v>3.4910000000000001</v>
      </c>
      <c r="J335">
        <v>54.048280949999999</v>
      </c>
      <c r="K335">
        <v>13789.6334111824</v>
      </c>
      <c r="L335">
        <v>1388.68995995</v>
      </c>
      <c r="M335">
        <v>1654.87271927595</v>
      </c>
      <c r="N335">
        <v>0.30917822158479402</v>
      </c>
      <c r="O335">
        <v>0.14923937619413799</v>
      </c>
      <c r="P335">
        <v>5.0667750922987398E-3</v>
      </c>
      <c r="Q335">
        <v>11571.6001880063</v>
      </c>
      <c r="R335">
        <v>92.234999999999999</v>
      </c>
      <c r="S335">
        <v>64927.5634303681</v>
      </c>
      <c r="T335">
        <v>16.2118501653385</v>
      </c>
      <c r="U335">
        <v>15.0559978310836</v>
      </c>
      <c r="V335">
        <v>11.718</v>
      </c>
      <c r="W335">
        <v>118.509127833248</v>
      </c>
      <c r="X335">
        <v>0.109702176625553</v>
      </c>
      <c r="Y335">
        <v>0.17112686697230201</v>
      </c>
      <c r="Z335">
        <v>0.28659866607168499</v>
      </c>
      <c r="AA335">
        <v>167.55147420262</v>
      </c>
      <c r="AB335">
        <v>7.4717782630474296</v>
      </c>
      <c r="AC335">
        <v>1.49276081590342</v>
      </c>
      <c r="AD335">
        <v>3.4372970454112299</v>
      </c>
      <c r="AE335">
        <v>1.2376488707292801</v>
      </c>
      <c r="AF335">
        <v>92.05</v>
      </c>
      <c r="AG335">
        <v>4.1761400239516099E-2</v>
      </c>
      <c r="AH335">
        <v>8.4145000000000003</v>
      </c>
      <c r="AI335">
        <v>4.1610397140416104</v>
      </c>
      <c r="AJ335">
        <v>57264.443500000103</v>
      </c>
      <c r="AK335">
        <v>0.46252004620784498</v>
      </c>
      <c r="AL335">
        <v>19149525.469500002</v>
      </c>
      <c r="AM335">
        <v>1388.68995995</v>
      </c>
    </row>
    <row r="336" spans="1:39" ht="15" x14ac:dyDescent="0.25">
      <c r="A336" t="s">
        <v>509</v>
      </c>
      <c r="B336">
        <v>736662.75</v>
      </c>
      <c r="C336">
        <v>0.35756754865101398</v>
      </c>
      <c r="D336">
        <v>1435805.45</v>
      </c>
      <c r="E336">
        <v>2.2617402714530401E-3</v>
      </c>
      <c r="F336">
        <v>0.79944694680725303</v>
      </c>
      <c r="G336">
        <v>100.5</v>
      </c>
      <c r="H336">
        <v>46.2006613</v>
      </c>
      <c r="I336">
        <v>2.4224999999999999</v>
      </c>
      <c r="J336">
        <v>-28.509403649999999</v>
      </c>
      <c r="K336">
        <v>14307.4766838083</v>
      </c>
      <c r="L336">
        <v>3885.9283039000002</v>
      </c>
      <c r="M336">
        <v>4576.5540188080704</v>
      </c>
      <c r="N336">
        <v>0.109495798255713</v>
      </c>
      <c r="O336">
        <v>0.120829431973504</v>
      </c>
      <c r="P336">
        <v>2.2115053567445201E-2</v>
      </c>
      <c r="Q336">
        <v>12148.4043178584</v>
      </c>
      <c r="R336">
        <v>237.00299999999999</v>
      </c>
      <c r="S336">
        <v>79841.946376206193</v>
      </c>
      <c r="T336">
        <v>16.070682649586701</v>
      </c>
      <c r="U336">
        <v>16.396114411631899</v>
      </c>
      <c r="V336">
        <v>23.317</v>
      </c>
      <c r="W336">
        <v>166.656443963632</v>
      </c>
      <c r="X336">
        <v>0.11710166218661699</v>
      </c>
      <c r="Y336">
        <v>0.146898772099084</v>
      </c>
      <c r="Z336">
        <v>0.269620534987907</v>
      </c>
      <c r="AA336">
        <v>166.513558510742</v>
      </c>
      <c r="AB336">
        <v>7.3708677815302197</v>
      </c>
      <c r="AC336">
        <v>1.22584651417431</v>
      </c>
      <c r="AD336">
        <v>3.3246107689436699</v>
      </c>
      <c r="AE336">
        <v>0.99204019904457097</v>
      </c>
      <c r="AF336">
        <v>29.75</v>
      </c>
      <c r="AG336">
        <v>7.60796711557086E-2</v>
      </c>
      <c r="AH336">
        <v>87.409499999999994</v>
      </c>
      <c r="AI336">
        <v>4.9701240825284998</v>
      </c>
      <c r="AJ336">
        <v>256837.85</v>
      </c>
      <c r="AK336">
        <v>0.36527343735712298</v>
      </c>
      <c r="AL336">
        <v>55597828.603</v>
      </c>
      <c r="AM336">
        <v>3885.9283039000002</v>
      </c>
    </row>
    <row r="337" spans="1:39" ht="15" x14ac:dyDescent="0.25">
      <c r="A337" t="s">
        <v>510</v>
      </c>
      <c r="B337">
        <v>239899.842105263</v>
      </c>
      <c r="C337">
        <v>0.40701076211591097</v>
      </c>
      <c r="D337">
        <v>-268462.59999999998</v>
      </c>
      <c r="E337">
        <v>6.6371971260094304E-3</v>
      </c>
      <c r="F337">
        <v>0.763569021160175</v>
      </c>
      <c r="G337">
        <v>62.5625</v>
      </c>
      <c r="H337">
        <v>31.848471700000001</v>
      </c>
      <c r="I337">
        <v>6.0528631500000003</v>
      </c>
      <c r="J337">
        <v>-37.379679099999997</v>
      </c>
      <c r="K337">
        <v>16710.1292958382</v>
      </c>
      <c r="L337">
        <v>1369.70557545</v>
      </c>
      <c r="M337">
        <v>1940.69054908117</v>
      </c>
      <c r="N337">
        <v>0.93447702122369303</v>
      </c>
      <c r="O337">
        <v>0.19179268560230101</v>
      </c>
      <c r="P337">
        <v>3.4110432809365099E-4</v>
      </c>
      <c r="Q337">
        <v>11793.7181040205</v>
      </c>
      <c r="R337">
        <v>105.32299999999999</v>
      </c>
      <c r="S337">
        <v>62533.456695118803</v>
      </c>
      <c r="T337">
        <v>14.868072500783301</v>
      </c>
      <c r="U337">
        <v>13.0048097324421</v>
      </c>
      <c r="V337">
        <v>13.7095</v>
      </c>
      <c r="W337">
        <v>99.909229034611002</v>
      </c>
      <c r="X337">
        <v>0.101103595839369</v>
      </c>
      <c r="Y337">
        <v>0.20140049789387399</v>
      </c>
      <c r="Z337">
        <v>0.306895925693426</v>
      </c>
      <c r="AA337">
        <v>205.42319827205199</v>
      </c>
      <c r="AB337">
        <v>9.8317379543539403</v>
      </c>
      <c r="AC337">
        <v>1.44016316278997</v>
      </c>
      <c r="AD337">
        <v>4.0062507903314302</v>
      </c>
      <c r="AE337">
        <v>1.3457563290447401</v>
      </c>
      <c r="AF337">
        <v>169.75</v>
      </c>
      <c r="AG337">
        <v>1.50763796884425E-2</v>
      </c>
      <c r="AH337">
        <v>6.1084210526315799</v>
      </c>
      <c r="AI337">
        <v>3.5419112105373198</v>
      </c>
      <c r="AJ337">
        <v>-103932.24800000001</v>
      </c>
      <c r="AK337">
        <v>0.65727669631466701</v>
      </c>
      <c r="AL337">
        <v>22887957.263</v>
      </c>
      <c r="AM337">
        <v>1369.70557545</v>
      </c>
    </row>
    <row r="338" spans="1:39" ht="15" x14ac:dyDescent="0.25">
      <c r="A338" t="s">
        <v>511</v>
      </c>
      <c r="B338">
        <v>1608245.95</v>
      </c>
      <c r="C338">
        <v>0.45315310447546198</v>
      </c>
      <c r="D338">
        <v>1685314.9</v>
      </c>
      <c r="E338">
        <v>2.2200189877327999E-3</v>
      </c>
      <c r="F338">
        <v>0.75028952617879796</v>
      </c>
      <c r="G338">
        <v>53.65</v>
      </c>
      <c r="H338">
        <v>115.11253455000001</v>
      </c>
      <c r="I338">
        <v>40.038283300000003</v>
      </c>
      <c r="J338">
        <v>31.611485800000001</v>
      </c>
      <c r="K338">
        <v>16333.687643171201</v>
      </c>
      <c r="L338">
        <v>2080.3791048500002</v>
      </c>
      <c r="M338">
        <v>2702.4693721930298</v>
      </c>
      <c r="N338">
        <v>0.52409862688397602</v>
      </c>
      <c r="O338">
        <v>0.16849583380394201</v>
      </c>
      <c r="P338">
        <v>5.0866811536078201E-2</v>
      </c>
      <c r="Q338">
        <v>12573.7826402914</v>
      </c>
      <c r="R338">
        <v>152.21350000000001</v>
      </c>
      <c r="S338">
        <v>71379.263113981302</v>
      </c>
      <c r="T338">
        <v>14.417249455534501</v>
      </c>
      <c r="U338">
        <v>13.6675071846453</v>
      </c>
      <c r="V338">
        <v>21.829499999999999</v>
      </c>
      <c r="W338">
        <v>95.301271437733305</v>
      </c>
      <c r="X338">
        <v>0.114057454218336</v>
      </c>
      <c r="Y338">
        <v>0.148784625430988</v>
      </c>
      <c r="Z338">
        <v>0.27068989531285298</v>
      </c>
      <c r="AA338">
        <v>190.71922952649001</v>
      </c>
      <c r="AB338">
        <v>8.0765771660689598</v>
      </c>
      <c r="AC338">
        <v>1.31482548378991</v>
      </c>
      <c r="AD338">
        <v>3.53189885633505</v>
      </c>
      <c r="AE338">
        <v>0.82064044036425798</v>
      </c>
      <c r="AF338">
        <v>13.4</v>
      </c>
      <c r="AG338">
        <v>0.13038614965508499</v>
      </c>
      <c r="AH338">
        <v>78.903499999999994</v>
      </c>
      <c r="AI338">
        <v>3.86057565891059</v>
      </c>
      <c r="AJ338">
        <v>39900.009000000297</v>
      </c>
      <c r="AK338">
        <v>0.45272250728184099</v>
      </c>
      <c r="AL338">
        <v>33980262.478</v>
      </c>
      <c r="AM338">
        <v>2080.3791048500002</v>
      </c>
    </row>
    <row r="339" spans="1:39" ht="15" x14ac:dyDescent="0.25">
      <c r="A339" t="s">
        <v>512</v>
      </c>
      <c r="B339">
        <v>739862.3</v>
      </c>
      <c r="C339">
        <v>0.42189284585737502</v>
      </c>
      <c r="D339">
        <v>1539905.65</v>
      </c>
      <c r="E339">
        <v>3.32714455490697E-3</v>
      </c>
      <c r="F339">
        <v>0.79714870919716796</v>
      </c>
      <c r="G339">
        <v>173</v>
      </c>
      <c r="H339">
        <v>101.08999165</v>
      </c>
      <c r="I339">
        <v>10.754386999999999</v>
      </c>
      <c r="J339">
        <v>-15.4201148</v>
      </c>
      <c r="K339">
        <v>14221.060544937</v>
      </c>
      <c r="L339">
        <v>6466.0541233499998</v>
      </c>
      <c r="M339">
        <v>7806.0942598952297</v>
      </c>
      <c r="N339">
        <v>0.17834659599980901</v>
      </c>
      <c r="O339">
        <v>0.13253153453439101</v>
      </c>
      <c r="P339">
        <v>4.9184293068557303E-2</v>
      </c>
      <c r="Q339">
        <v>11779.789496960801</v>
      </c>
      <c r="R339">
        <v>384.01600000000002</v>
      </c>
      <c r="S339">
        <v>80164.205172440794</v>
      </c>
      <c r="T339">
        <v>15.772389692096199</v>
      </c>
      <c r="U339">
        <v>16.837981030347699</v>
      </c>
      <c r="V339">
        <v>37.174999999999997</v>
      </c>
      <c r="W339">
        <v>173.93555140148001</v>
      </c>
      <c r="X339">
        <v>0.114591740923872</v>
      </c>
      <c r="Y339">
        <v>0.15529332410463401</v>
      </c>
      <c r="Z339">
        <v>0.27538024288805601</v>
      </c>
      <c r="AA339">
        <v>157.10919374019801</v>
      </c>
      <c r="AB339">
        <v>7.0428225806570701</v>
      </c>
      <c r="AC339">
        <v>1.1829639748058001</v>
      </c>
      <c r="AD339">
        <v>3.5891847754532802</v>
      </c>
      <c r="AE339">
        <v>0.92630534721622304</v>
      </c>
      <c r="AF339">
        <v>28.85</v>
      </c>
      <c r="AG339">
        <v>8.5781347836105803E-2</v>
      </c>
      <c r="AH339">
        <v>130.80449999999999</v>
      </c>
      <c r="AI339">
        <v>4.5707826316921301</v>
      </c>
      <c r="AJ339">
        <v>437933.9265</v>
      </c>
      <c r="AK339">
        <v>0.41656321249323103</v>
      </c>
      <c r="AL339">
        <v>91954147.174999997</v>
      </c>
      <c r="AM339">
        <v>6466.0541233499998</v>
      </c>
    </row>
    <row r="340" spans="1:39" ht="15" x14ac:dyDescent="0.25">
      <c r="A340" t="s">
        <v>513</v>
      </c>
      <c r="B340">
        <v>198695.85</v>
      </c>
      <c r="C340">
        <v>0.50246289317967596</v>
      </c>
      <c r="D340">
        <v>971458.95</v>
      </c>
      <c r="E340">
        <v>1.9256317936355901E-3</v>
      </c>
      <c r="F340">
        <v>0.78863435715330499</v>
      </c>
      <c r="G340">
        <v>133.36842105263199</v>
      </c>
      <c r="H340">
        <v>403.21498659999997</v>
      </c>
      <c r="I340">
        <v>108.34949535</v>
      </c>
      <c r="J340">
        <v>-29.656449200000001</v>
      </c>
      <c r="K340">
        <v>14527.176368988999</v>
      </c>
      <c r="L340">
        <v>6196.8694288500001</v>
      </c>
      <c r="M340">
        <v>8151.87395405394</v>
      </c>
      <c r="N340">
        <v>0.55170622616853504</v>
      </c>
      <c r="O340">
        <v>0.172429657300088</v>
      </c>
      <c r="P340">
        <v>8.9087389292055896E-2</v>
      </c>
      <c r="Q340">
        <v>11043.2295243883</v>
      </c>
      <c r="R340">
        <v>400.69499999999999</v>
      </c>
      <c r="S340">
        <v>72716.652123185995</v>
      </c>
      <c r="T340">
        <v>14.223037472391701</v>
      </c>
      <c r="U340">
        <v>15.4653026088421</v>
      </c>
      <c r="V340">
        <v>41.834000000000003</v>
      </c>
      <c r="W340">
        <v>148.12997630754899</v>
      </c>
      <c r="X340">
        <v>0.114930980466788</v>
      </c>
      <c r="Y340">
        <v>0.153026214609154</v>
      </c>
      <c r="Z340">
        <v>0.27250357983420498</v>
      </c>
      <c r="AA340">
        <v>152.591822509238</v>
      </c>
      <c r="AB340">
        <v>7.7847100302075498</v>
      </c>
      <c r="AC340">
        <v>1.27499395299197</v>
      </c>
      <c r="AD340">
        <v>3.7016545398668899</v>
      </c>
      <c r="AE340">
        <v>0.96597376964114601</v>
      </c>
      <c r="AF340">
        <v>30.9</v>
      </c>
      <c r="AG340">
        <v>8.6142154749217104E-2</v>
      </c>
      <c r="AH340">
        <v>121.995</v>
      </c>
      <c r="AI340">
        <v>3.8614996398564099</v>
      </c>
      <c r="AJ340">
        <v>212592.217</v>
      </c>
      <c r="AK340">
        <v>0.50220976398898798</v>
      </c>
      <c r="AL340">
        <v>90023015.1285</v>
      </c>
      <c r="AM340">
        <v>6196.8694288500001</v>
      </c>
    </row>
    <row r="341" spans="1:39" ht="15" x14ac:dyDescent="0.25">
      <c r="A341" t="s">
        <v>514</v>
      </c>
      <c r="B341">
        <v>905965.09523809503</v>
      </c>
      <c r="C341">
        <v>0.33573329952202102</v>
      </c>
      <c r="D341">
        <v>1126525.66666667</v>
      </c>
      <c r="E341">
        <v>3.7494687586482299E-3</v>
      </c>
      <c r="F341">
        <v>0.79892753539236006</v>
      </c>
      <c r="G341">
        <v>160.19047619047601</v>
      </c>
      <c r="H341">
        <v>133.77405376190501</v>
      </c>
      <c r="I341">
        <v>17.5291723333333</v>
      </c>
      <c r="J341">
        <v>-17.516376333333302</v>
      </c>
      <c r="K341">
        <v>14002.360449822399</v>
      </c>
      <c r="L341">
        <v>5532.0135413333301</v>
      </c>
      <c r="M341">
        <v>6862.7428821083604</v>
      </c>
      <c r="N341">
        <v>0.301530115970148</v>
      </c>
      <c r="O341">
        <v>0.154024631247836</v>
      </c>
      <c r="P341">
        <v>2.2763682692362001E-2</v>
      </c>
      <c r="Q341">
        <v>11287.214011906901</v>
      </c>
      <c r="R341">
        <v>348.44333333333299</v>
      </c>
      <c r="S341">
        <v>74832.275735208706</v>
      </c>
      <c r="T341">
        <v>15.6427703623326</v>
      </c>
      <c r="U341">
        <v>15.8763649986129</v>
      </c>
      <c r="V341">
        <v>37.954761904761902</v>
      </c>
      <c r="W341">
        <v>145.752818979989</v>
      </c>
      <c r="X341">
        <v>0.119447863817432</v>
      </c>
      <c r="Y341">
        <v>0.157889295882295</v>
      </c>
      <c r="Z341">
        <v>0.28415525492448801</v>
      </c>
      <c r="AA341">
        <v>1288.30566442081</v>
      </c>
      <c r="AB341">
        <v>0.93539633218662399</v>
      </c>
      <c r="AC341">
        <v>0.14330307459414901</v>
      </c>
      <c r="AD341">
        <v>0.46420630512813499</v>
      </c>
      <c r="AE341">
        <v>0.85084789617145196</v>
      </c>
      <c r="AF341">
        <v>27.8571428571429</v>
      </c>
      <c r="AG341">
        <v>9.4055002341472002E-2</v>
      </c>
      <c r="AH341">
        <v>98.002857142857096</v>
      </c>
      <c r="AI341">
        <v>4.2670341180416003</v>
      </c>
      <c r="AJ341">
        <v>362043.94714285701</v>
      </c>
      <c r="AK341">
        <v>0.421983467055218</v>
      </c>
      <c r="AL341">
        <v>77461247.619047597</v>
      </c>
      <c r="AM341">
        <v>5532.0135413333301</v>
      </c>
    </row>
    <row r="342" spans="1:39" ht="15" x14ac:dyDescent="0.25">
      <c r="A342" t="s">
        <v>515</v>
      </c>
      <c r="B342">
        <v>772278.85</v>
      </c>
      <c r="C342">
        <v>0.41235447606640302</v>
      </c>
      <c r="D342">
        <v>538095.44999999995</v>
      </c>
      <c r="E342">
        <v>3.0755505531745099E-3</v>
      </c>
      <c r="F342">
        <v>0.771944246577419</v>
      </c>
      <c r="G342">
        <v>115.1</v>
      </c>
      <c r="H342">
        <v>72.199929299999994</v>
      </c>
      <c r="I342">
        <v>5.1777274499999999</v>
      </c>
      <c r="J342">
        <v>60.010383500000003</v>
      </c>
      <c r="K342">
        <v>12914.1512663588</v>
      </c>
      <c r="L342">
        <v>2807.4063230500001</v>
      </c>
      <c r="M342">
        <v>3454.7880085961501</v>
      </c>
      <c r="N342">
        <v>0.33012234571842303</v>
      </c>
      <c r="O342">
        <v>0.156539605504113</v>
      </c>
      <c r="P342">
        <v>9.8371047764816699E-3</v>
      </c>
      <c r="Q342">
        <v>10494.209726266899</v>
      </c>
      <c r="R342">
        <v>170.02600000000001</v>
      </c>
      <c r="S342">
        <v>69184.954589298097</v>
      </c>
      <c r="T342">
        <v>14.583063766718</v>
      </c>
      <c r="U342">
        <v>16.511629533424301</v>
      </c>
      <c r="V342">
        <v>19.638500000000001</v>
      </c>
      <c r="W342">
        <v>142.95421356264501</v>
      </c>
      <c r="X342">
        <v>0.111022483596878</v>
      </c>
      <c r="Y342">
        <v>0.169352207648543</v>
      </c>
      <c r="Z342">
        <v>0.28525652067837998</v>
      </c>
      <c r="AA342">
        <v>148.98475741324</v>
      </c>
      <c r="AB342">
        <v>7.5542227988162898</v>
      </c>
      <c r="AC342">
        <v>1.36742164307791</v>
      </c>
      <c r="AD342">
        <v>3.7848480822070898</v>
      </c>
      <c r="AE342">
        <v>1.1648031111941299</v>
      </c>
      <c r="AF342">
        <v>65.5</v>
      </c>
      <c r="AG342">
        <v>2.4939639412345001E-2</v>
      </c>
      <c r="AH342">
        <v>30.1252631578947</v>
      </c>
      <c r="AI342">
        <v>4.1247925395695004</v>
      </c>
      <c r="AJ342">
        <v>78996.950000000201</v>
      </c>
      <c r="AK342">
        <v>0.42295692458027401</v>
      </c>
      <c r="AL342">
        <v>36255269.921999998</v>
      </c>
      <c r="AM342">
        <v>2807.4063230500001</v>
      </c>
    </row>
    <row r="343" spans="1:39" ht="15" x14ac:dyDescent="0.25">
      <c r="A343" t="s">
        <v>516</v>
      </c>
      <c r="B343">
        <v>400562.95238095202</v>
      </c>
      <c r="C343">
        <v>0.39885430609251898</v>
      </c>
      <c r="D343">
        <v>334220.95238095202</v>
      </c>
      <c r="E343">
        <v>3.6664580074358801E-3</v>
      </c>
      <c r="F343">
        <v>0.76519712065418199</v>
      </c>
      <c r="G343">
        <v>90.142857142857096</v>
      </c>
      <c r="H343">
        <v>59.943470666666698</v>
      </c>
      <c r="I343">
        <v>7.78762857142857</v>
      </c>
      <c r="J343">
        <v>-21.6145031428571</v>
      </c>
      <c r="K343">
        <v>12706.852619563801</v>
      </c>
      <c r="L343">
        <v>2690.0984346666701</v>
      </c>
      <c r="M343">
        <v>3238.4855122132099</v>
      </c>
      <c r="N343">
        <v>0.248760089291098</v>
      </c>
      <c r="O343">
        <v>0.13710141307895499</v>
      </c>
      <c r="P343">
        <v>1.9728114276201001E-2</v>
      </c>
      <c r="Q343">
        <v>10555.1450554638</v>
      </c>
      <c r="R343">
        <v>160.50285714285701</v>
      </c>
      <c r="S343">
        <v>69407.407208297707</v>
      </c>
      <c r="T343">
        <v>14.930159973416901</v>
      </c>
      <c r="U343">
        <v>16.760439549511101</v>
      </c>
      <c r="V343">
        <v>19.105714285714299</v>
      </c>
      <c r="W343">
        <v>140.80072560689899</v>
      </c>
      <c r="X343">
        <v>0.112853450256969</v>
      </c>
      <c r="Y343">
        <v>0.15896698738822801</v>
      </c>
      <c r="Z343">
        <v>0.27649010741001501</v>
      </c>
      <c r="AA343">
        <v>150.24304174900999</v>
      </c>
      <c r="AB343">
        <v>7.5221773552760904</v>
      </c>
      <c r="AC343">
        <v>1.2638424726127899</v>
      </c>
      <c r="AD343">
        <v>3.32952738367065</v>
      </c>
      <c r="AE343">
        <v>1.0497157968886901</v>
      </c>
      <c r="AF343">
        <v>35.380952380952401</v>
      </c>
      <c r="AG343">
        <v>5.0705874876884403E-2</v>
      </c>
      <c r="AH343">
        <v>50.756190476190497</v>
      </c>
      <c r="AI343">
        <v>4.5552956196464702</v>
      </c>
      <c r="AJ343">
        <v>128840.921904762</v>
      </c>
      <c r="AK343">
        <v>0.38569456635326199</v>
      </c>
      <c r="AL343">
        <v>34182684.3414286</v>
      </c>
      <c r="AM343">
        <v>2690.0984346666701</v>
      </c>
    </row>
    <row r="344" spans="1:39" ht="15" x14ac:dyDescent="0.25">
      <c r="A344" t="s">
        <v>517</v>
      </c>
      <c r="B344">
        <v>193088.05</v>
      </c>
      <c r="C344">
        <v>0.52316118512800103</v>
      </c>
      <c r="D344">
        <v>256347.05</v>
      </c>
      <c r="E344">
        <v>5.3870361116340904E-3</v>
      </c>
      <c r="F344">
        <v>0.71090642426658801</v>
      </c>
      <c r="G344">
        <v>38.1</v>
      </c>
      <c r="H344">
        <v>12.20574965</v>
      </c>
      <c r="I344">
        <v>0</v>
      </c>
      <c r="J344">
        <v>37.882007649999998</v>
      </c>
      <c r="K344">
        <v>15046.4156206241</v>
      </c>
      <c r="L344">
        <v>678.68333604999998</v>
      </c>
      <c r="M344">
        <v>797.03380407693396</v>
      </c>
      <c r="N344">
        <v>0.27609586296987698</v>
      </c>
      <c r="O344">
        <v>0.14338109311237199</v>
      </c>
      <c r="P344">
        <v>7.0875986553552602E-3</v>
      </c>
      <c r="Q344">
        <v>12812.1937824538</v>
      </c>
      <c r="R344">
        <v>50.6325</v>
      </c>
      <c r="S344">
        <v>62692.741203772297</v>
      </c>
      <c r="T344">
        <v>16.5881597787982</v>
      </c>
      <c r="U344">
        <v>13.404104795339</v>
      </c>
      <c r="V344">
        <v>7.0419999999999998</v>
      </c>
      <c r="W344">
        <v>96.376503273217907</v>
      </c>
      <c r="X344">
        <v>0.114616697282204</v>
      </c>
      <c r="Y344">
        <v>0.166951324689909</v>
      </c>
      <c r="Z344">
        <v>0.29272677564037197</v>
      </c>
      <c r="AA344">
        <v>186.064241292491</v>
      </c>
      <c r="AB344">
        <v>9.5967396916502903</v>
      </c>
      <c r="AC344">
        <v>1.7626097908831799</v>
      </c>
      <c r="AD344">
        <v>3.5052779724529901</v>
      </c>
      <c r="AE344">
        <v>1.1227088109980601</v>
      </c>
      <c r="AF344">
        <v>75.05</v>
      </c>
      <c r="AG344">
        <v>3.4583808677466403E-2</v>
      </c>
      <c r="AH344">
        <v>4.51526315789474</v>
      </c>
      <c r="AI344">
        <v>4.2263688419772603</v>
      </c>
      <c r="AJ344">
        <v>26781.88</v>
      </c>
      <c r="AK344">
        <v>0.55931419273016703</v>
      </c>
      <c r="AL344">
        <v>10211751.549000001</v>
      </c>
      <c r="AM344">
        <v>678.68333604999998</v>
      </c>
    </row>
    <row r="345" spans="1:39" ht="15" x14ac:dyDescent="0.25">
      <c r="A345" t="s">
        <v>518</v>
      </c>
      <c r="B345">
        <v>433766.85</v>
      </c>
      <c r="C345">
        <v>0.60203105394760603</v>
      </c>
      <c r="D345">
        <v>450164.15</v>
      </c>
      <c r="E345">
        <v>1.12905280529897E-3</v>
      </c>
      <c r="F345">
        <v>0.71455242586582202</v>
      </c>
      <c r="G345">
        <v>40.65</v>
      </c>
      <c r="H345">
        <v>8.8887409000000002</v>
      </c>
      <c r="I345">
        <v>4.7999999999999501E-2</v>
      </c>
      <c r="J345">
        <v>66.840307800000005</v>
      </c>
      <c r="K345">
        <v>13853.632028008</v>
      </c>
      <c r="L345">
        <v>714.77554874999998</v>
      </c>
      <c r="M345">
        <v>832.39742270726197</v>
      </c>
      <c r="N345">
        <v>0.18495647791981101</v>
      </c>
      <c r="O345">
        <v>0.124356829434703</v>
      </c>
      <c r="P345">
        <v>2.9439021153981502E-3</v>
      </c>
      <c r="Q345">
        <v>11896.045284227701</v>
      </c>
      <c r="R345">
        <v>49.960500000000003</v>
      </c>
      <c r="S345">
        <v>62996.673391979697</v>
      </c>
      <c r="T345">
        <v>16.7061978963381</v>
      </c>
      <c r="U345">
        <v>14.3068133575525</v>
      </c>
      <c r="V345">
        <v>6.1150000000000002</v>
      </c>
      <c r="W345">
        <v>116.888887775961</v>
      </c>
      <c r="X345">
        <v>0.11046329139861</v>
      </c>
      <c r="Y345">
        <v>0.17406119531784001</v>
      </c>
      <c r="Z345">
        <v>0.29125756269634101</v>
      </c>
      <c r="AA345">
        <v>193.86624268601901</v>
      </c>
      <c r="AB345">
        <v>7.1082883954309297</v>
      </c>
      <c r="AC345">
        <v>1.4620208146229901</v>
      </c>
      <c r="AD345">
        <v>3.3597104549766401</v>
      </c>
      <c r="AE345">
        <v>1.2491243181535401</v>
      </c>
      <c r="AF345">
        <v>66.75</v>
      </c>
      <c r="AG345">
        <v>2.04770084614922E-2</v>
      </c>
      <c r="AH345">
        <v>5.391</v>
      </c>
      <c r="AI345">
        <v>4.5475673821455604</v>
      </c>
      <c r="AJ345">
        <v>11033.939</v>
      </c>
      <c r="AK345">
        <v>0.54932046013602998</v>
      </c>
      <c r="AL345">
        <v>9902237.4350000005</v>
      </c>
      <c r="AM345">
        <v>714.77554874999998</v>
      </c>
    </row>
    <row r="346" spans="1:39" ht="15" x14ac:dyDescent="0.25">
      <c r="A346" t="s">
        <v>519</v>
      </c>
      <c r="B346">
        <v>296814</v>
      </c>
      <c r="C346">
        <v>0.66575778200179803</v>
      </c>
      <c r="D346">
        <v>311769.75</v>
      </c>
      <c r="E346">
        <v>2.4925629950593902E-3</v>
      </c>
      <c r="F346">
        <v>0.715432605379549</v>
      </c>
      <c r="G346">
        <v>28.45</v>
      </c>
      <c r="H346">
        <v>8.7783037499999992</v>
      </c>
      <c r="I346">
        <v>0.4</v>
      </c>
      <c r="J346">
        <v>41.954288949999999</v>
      </c>
      <c r="K346">
        <v>15321.233920250599</v>
      </c>
      <c r="L346">
        <v>595.04684655000005</v>
      </c>
      <c r="M346">
        <v>699.64030477754295</v>
      </c>
      <c r="N346">
        <v>0.30855477197218001</v>
      </c>
      <c r="O346">
        <v>0.143414662803073</v>
      </c>
      <c r="P346">
        <v>5.5063009223504603E-3</v>
      </c>
      <c r="Q346">
        <v>13030.770050331501</v>
      </c>
      <c r="R346">
        <v>46.145000000000003</v>
      </c>
      <c r="S346">
        <v>62020.424152129097</v>
      </c>
      <c r="T346">
        <v>15.873875826200001</v>
      </c>
      <c r="U346">
        <v>12.895153246288899</v>
      </c>
      <c r="V346">
        <v>6.798</v>
      </c>
      <c r="W346">
        <v>87.532634090909099</v>
      </c>
      <c r="X346">
        <v>0.11423971101206699</v>
      </c>
      <c r="Y346">
        <v>0.169317929804568</v>
      </c>
      <c r="Z346">
        <v>0.29572205194495399</v>
      </c>
      <c r="AA346">
        <v>203.50397737940901</v>
      </c>
      <c r="AB346">
        <v>9.2323587465646604</v>
      </c>
      <c r="AC346">
        <v>1.6154669992997199</v>
      </c>
      <c r="AD346">
        <v>3.3448316643874501</v>
      </c>
      <c r="AE346">
        <v>1.10578016471786</v>
      </c>
      <c r="AF346">
        <v>74.400000000000006</v>
      </c>
      <c r="AG346">
        <v>2.62852592323638E-2</v>
      </c>
      <c r="AH346">
        <v>3.8410526315789499</v>
      </c>
      <c r="AI346">
        <v>4.3946200433183202</v>
      </c>
      <c r="AJ346">
        <v>8595.2004999999208</v>
      </c>
      <c r="AK346">
        <v>0.56009875849664703</v>
      </c>
      <c r="AL346">
        <v>9116851.9295000006</v>
      </c>
      <c r="AM346">
        <v>595.04684655000005</v>
      </c>
    </row>
    <row r="347" spans="1:39" ht="15" x14ac:dyDescent="0.25">
      <c r="A347" t="s">
        <v>520</v>
      </c>
      <c r="B347">
        <v>579599.35</v>
      </c>
      <c r="C347">
        <v>0.53682665891827297</v>
      </c>
      <c r="D347">
        <v>442602.55</v>
      </c>
      <c r="E347">
        <v>1.88484897240324E-4</v>
      </c>
      <c r="F347">
        <v>0.74884192126253402</v>
      </c>
      <c r="G347">
        <v>90.9</v>
      </c>
      <c r="H347">
        <v>32.882766699999998</v>
      </c>
      <c r="I347">
        <v>2.1175000000000002</v>
      </c>
      <c r="J347">
        <v>33.834741600000001</v>
      </c>
      <c r="K347">
        <v>13299.930970998101</v>
      </c>
      <c r="L347">
        <v>1738.42416445</v>
      </c>
      <c r="M347">
        <v>2030.98053585046</v>
      </c>
      <c r="N347">
        <v>0.197906839645691</v>
      </c>
      <c r="O347">
        <v>0.115156150951995</v>
      </c>
      <c r="P347">
        <v>2.0211810137324301E-2</v>
      </c>
      <c r="Q347">
        <v>11384.1176601027</v>
      </c>
      <c r="R347">
        <v>109.06399999999999</v>
      </c>
      <c r="S347">
        <v>67891.621194894702</v>
      </c>
      <c r="T347">
        <v>16.6085967872075</v>
      </c>
      <c r="U347">
        <v>15.939486580814901</v>
      </c>
      <c r="V347">
        <v>12.96</v>
      </c>
      <c r="W347">
        <v>134.13766701003101</v>
      </c>
      <c r="X347">
        <v>0.111416642089086</v>
      </c>
      <c r="Y347">
        <v>0.16621649933639801</v>
      </c>
      <c r="Z347">
        <v>0.28184047501957799</v>
      </c>
      <c r="AA347">
        <v>139.768564524569</v>
      </c>
      <c r="AB347">
        <v>10.230168711407099</v>
      </c>
      <c r="AC347">
        <v>1.68198648390867</v>
      </c>
      <c r="AD347">
        <v>4.0692655273409599</v>
      </c>
      <c r="AE347">
        <v>1.1550482874127499</v>
      </c>
      <c r="AF347">
        <v>56.75</v>
      </c>
      <c r="AG347">
        <v>4.8135843727205099E-2</v>
      </c>
      <c r="AH347">
        <v>18.75</v>
      </c>
      <c r="AI347">
        <v>4.5781893207363096</v>
      </c>
      <c r="AJ347">
        <v>77158.960500000205</v>
      </c>
      <c r="AK347">
        <v>0.44231181968114602</v>
      </c>
      <c r="AL347">
        <v>23120921.385499999</v>
      </c>
      <c r="AM347">
        <v>1738.42416445</v>
      </c>
    </row>
    <row r="348" spans="1:39" ht="15" x14ac:dyDescent="0.25">
      <c r="A348" t="s">
        <v>521</v>
      </c>
      <c r="B348">
        <v>262491.40000000002</v>
      </c>
      <c r="C348">
        <v>0.58830790025750601</v>
      </c>
      <c r="D348">
        <v>283275.90000000002</v>
      </c>
      <c r="E348">
        <v>3.7343686488623502E-3</v>
      </c>
      <c r="F348">
        <v>0.73192678050502302</v>
      </c>
      <c r="G348">
        <v>28.5</v>
      </c>
      <c r="H348">
        <v>11.881182799999999</v>
      </c>
      <c r="I348">
        <v>0.65</v>
      </c>
      <c r="J348">
        <v>35.845542450000003</v>
      </c>
      <c r="K348">
        <v>15327.746687622701</v>
      </c>
      <c r="L348">
        <v>665.07305559999998</v>
      </c>
      <c r="M348">
        <v>790.19362686700401</v>
      </c>
      <c r="N348">
        <v>0.30428534902444498</v>
      </c>
      <c r="O348">
        <v>0.14734207862562501</v>
      </c>
      <c r="P348">
        <v>4.7760023853836604E-3</v>
      </c>
      <c r="Q348">
        <v>12900.725820097899</v>
      </c>
      <c r="R348">
        <v>50.484000000000002</v>
      </c>
      <c r="S348">
        <v>63590.310296331503</v>
      </c>
      <c r="T348">
        <v>16.425996355280901</v>
      </c>
      <c r="U348">
        <v>13.173937397987499</v>
      </c>
      <c r="V348">
        <v>7.1849999999999996</v>
      </c>
      <c r="W348">
        <v>92.564099596381396</v>
      </c>
      <c r="X348">
        <v>0.114522851863881</v>
      </c>
      <c r="Y348">
        <v>0.17164842005967501</v>
      </c>
      <c r="Z348">
        <v>0.297131154450332</v>
      </c>
      <c r="AA348">
        <v>211.636900359793</v>
      </c>
      <c r="AB348">
        <v>8.9087228213762994</v>
      </c>
      <c r="AC348">
        <v>1.6310503857794501</v>
      </c>
      <c r="AD348">
        <v>3.258009786578</v>
      </c>
      <c r="AE348">
        <v>1.109255685847</v>
      </c>
      <c r="AF348">
        <v>80.400000000000006</v>
      </c>
      <c r="AG348">
        <v>2.3681138455848599E-2</v>
      </c>
      <c r="AH348">
        <v>3.8815789473684199</v>
      </c>
      <c r="AI348">
        <v>4.4389330275291901</v>
      </c>
      <c r="AJ348">
        <v>8206.9419999999209</v>
      </c>
      <c r="AK348">
        <v>0.54480230447232902</v>
      </c>
      <c r="AL348">
        <v>10194071.324999999</v>
      </c>
      <c r="AM348">
        <v>665.07305559999998</v>
      </c>
    </row>
    <row r="349" spans="1:39" ht="15" x14ac:dyDescent="0.25">
      <c r="A349" t="s">
        <v>522</v>
      </c>
      <c r="B349">
        <v>802550.85</v>
      </c>
      <c r="C349">
        <v>0.58803116707548098</v>
      </c>
      <c r="D349">
        <v>764548.7</v>
      </c>
      <c r="E349">
        <v>2.2010354068487101E-4</v>
      </c>
      <c r="F349">
        <v>0.74052549234220899</v>
      </c>
      <c r="G349">
        <v>77.849999999999994</v>
      </c>
      <c r="H349">
        <v>22.927507550000001</v>
      </c>
      <c r="I349">
        <v>1.1114999999999999</v>
      </c>
      <c r="J349">
        <v>61.527023550000003</v>
      </c>
      <c r="K349">
        <v>13148.928358455199</v>
      </c>
      <c r="L349">
        <v>1469.5290045500001</v>
      </c>
      <c r="M349">
        <v>1685.7099432380401</v>
      </c>
      <c r="N349">
        <v>0.18358113240004501</v>
      </c>
      <c r="O349">
        <v>0.11475858719212</v>
      </c>
      <c r="P349">
        <v>2.2495185768805499E-2</v>
      </c>
      <c r="Q349">
        <v>11462.666919068801</v>
      </c>
      <c r="R349">
        <v>92.438500000000005</v>
      </c>
      <c r="S349">
        <v>67854.886064788996</v>
      </c>
      <c r="T349">
        <v>16.945861302379399</v>
      </c>
      <c r="U349">
        <v>15.897369651714399</v>
      </c>
      <c r="V349">
        <v>11.375</v>
      </c>
      <c r="W349">
        <v>129.18936303736299</v>
      </c>
      <c r="X349">
        <v>0.110441269892652</v>
      </c>
      <c r="Y349">
        <v>0.161741700645919</v>
      </c>
      <c r="Z349">
        <v>0.277188445848014</v>
      </c>
      <c r="AA349">
        <v>143.217043929288</v>
      </c>
      <c r="AB349">
        <v>10.1250966708416</v>
      </c>
      <c r="AC349">
        <v>1.5348231648908901</v>
      </c>
      <c r="AD349">
        <v>3.8011830828046498</v>
      </c>
      <c r="AE349">
        <v>1.16334583121191</v>
      </c>
      <c r="AF349">
        <v>48.15</v>
      </c>
      <c r="AG349">
        <v>4.3504047329270198E-2</v>
      </c>
      <c r="AH349">
        <v>17.358499999999999</v>
      </c>
      <c r="AI349">
        <v>4.7308374314706096</v>
      </c>
      <c r="AJ349">
        <v>59218.047500000102</v>
      </c>
      <c r="AK349">
        <v>0.43588644783090003</v>
      </c>
      <c r="AL349">
        <v>19322731.601500001</v>
      </c>
      <c r="AM349">
        <v>1469.5290045500001</v>
      </c>
    </row>
    <row r="350" spans="1:39" ht="15" x14ac:dyDescent="0.25">
      <c r="A350" t="s">
        <v>523</v>
      </c>
      <c r="B350">
        <v>243982.94736842101</v>
      </c>
      <c r="C350">
        <v>0.70707679042593097</v>
      </c>
      <c r="D350">
        <v>281749</v>
      </c>
      <c r="E350">
        <v>2.2141236958813501E-3</v>
      </c>
      <c r="F350">
        <v>0.70519128134785602</v>
      </c>
      <c r="G350">
        <v>30.684210526315798</v>
      </c>
      <c r="H350">
        <v>10.166837157894699</v>
      </c>
      <c r="I350">
        <v>0.21052631578947401</v>
      </c>
      <c r="J350">
        <v>19.366662000000002</v>
      </c>
      <c r="K350">
        <v>16185.785634173701</v>
      </c>
      <c r="L350">
        <v>486.25518942105299</v>
      </c>
      <c r="M350">
        <v>576.07727834743503</v>
      </c>
      <c r="N350">
        <v>0.29603454063486201</v>
      </c>
      <c r="O350">
        <v>0.13788286163038599</v>
      </c>
      <c r="P350">
        <v>6.9195213359075402E-3</v>
      </c>
      <c r="Q350">
        <v>13662.0945753167</v>
      </c>
      <c r="R350">
        <v>40.216315789473697</v>
      </c>
      <c r="S350">
        <v>58495.186452212401</v>
      </c>
      <c r="T350">
        <v>15.3171663765688</v>
      </c>
      <c r="U350">
        <v>12.090992918558801</v>
      </c>
      <c r="V350">
        <v>5.85</v>
      </c>
      <c r="W350">
        <v>83.120545200179905</v>
      </c>
      <c r="X350">
        <v>0.112474221103478</v>
      </c>
      <c r="Y350">
        <v>0.16942604384281601</v>
      </c>
      <c r="Z350">
        <v>0.29439649877054602</v>
      </c>
      <c r="AA350">
        <v>225.630280403732</v>
      </c>
      <c r="AB350">
        <v>9.2650166173837807</v>
      </c>
      <c r="AC350">
        <v>1.56708126975233</v>
      </c>
      <c r="AD350">
        <v>3.46192246915902</v>
      </c>
      <c r="AE350">
        <v>1.1327951362541699</v>
      </c>
      <c r="AF350">
        <v>67.631578947368396</v>
      </c>
      <c r="AG350">
        <v>2.7516395136480899E-2</v>
      </c>
      <c r="AH350">
        <v>3.54</v>
      </c>
      <c r="AI350">
        <v>4.3562136939323599</v>
      </c>
      <c r="AJ350">
        <v>7010.3384210526101</v>
      </c>
      <c r="AK350">
        <v>0.59101099586176997</v>
      </c>
      <c r="AL350">
        <v>7870422.2594736796</v>
      </c>
      <c r="AM350">
        <v>486.25518942105299</v>
      </c>
    </row>
    <row r="351" spans="1:39" ht="15" x14ac:dyDescent="0.25">
      <c r="A351" t="s">
        <v>524</v>
      </c>
      <c r="B351">
        <v>77280.800000000003</v>
      </c>
      <c r="C351">
        <v>0.58752972605181197</v>
      </c>
      <c r="D351">
        <v>125815.45</v>
      </c>
      <c r="E351">
        <v>4.9557213775758002E-3</v>
      </c>
      <c r="F351">
        <v>0.70169807650126004</v>
      </c>
      <c r="G351">
        <v>27.35</v>
      </c>
      <c r="H351">
        <v>14.909170749999999</v>
      </c>
      <c r="I351">
        <v>0.60450000000000004</v>
      </c>
      <c r="J351">
        <v>38.55501125</v>
      </c>
      <c r="K351">
        <v>15470.8518330426</v>
      </c>
      <c r="L351">
        <v>634.36932764999995</v>
      </c>
      <c r="M351">
        <v>758.13481072398099</v>
      </c>
      <c r="N351">
        <v>0.31792473967353202</v>
      </c>
      <c r="O351">
        <v>0.14924099294131399</v>
      </c>
      <c r="P351">
        <v>9.26279809549994E-4</v>
      </c>
      <c r="Q351">
        <v>12945.235776903401</v>
      </c>
      <c r="R351">
        <v>51.421500000000002</v>
      </c>
      <c r="S351">
        <v>58566.624981768298</v>
      </c>
      <c r="T351">
        <v>15.1191622181383</v>
      </c>
      <c r="U351">
        <v>12.3366554388728</v>
      </c>
      <c r="V351">
        <v>6.8890000000000002</v>
      </c>
      <c r="W351">
        <v>92.084384910727294</v>
      </c>
      <c r="X351">
        <v>0.11052222819729</v>
      </c>
      <c r="Y351">
        <v>0.187801614833084</v>
      </c>
      <c r="Z351">
        <v>0.30119397933259301</v>
      </c>
      <c r="AA351">
        <v>226.37664486709201</v>
      </c>
      <c r="AB351">
        <v>7.8102458699612303</v>
      </c>
      <c r="AC351">
        <v>1.29812011860196</v>
      </c>
      <c r="AD351">
        <v>3.1295693924504802</v>
      </c>
      <c r="AE351">
        <v>1.28761672999038</v>
      </c>
      <c r="AF351">
        <v>88.75</v>
      </c>
      <c r="AG351">
        <v>1.39461981314449E-2</v>
      </c>
      <c r="AH351">
        <v>4.1268421052631599</v>
      </c>
      <c r="AI351">
        <v>4.31494882546155</v>
      </c>
      <c r="AJ351">
        <v>-7028.7674999998999</v>
      </c>
      <c r="AK351">
        <v>0.50131373270148905</v>
      </c>
      <c r="AL351">
        <v>9814233.8754999992</v>
      </c>
      <c r="AM351">
        <v>634.36932764999995</v>
      </c>
    </row>
    <row r="352" spans="1:39" ht="15" x14ac:dyDescent="0.25">
      <c r="A352" t="s">
        <v>525</v>
      </c>
      <c r="B352">
        <v>42598.55</v>
      </c>
      <c r="C352">
        <v>0.67769870910847596</v>
      </c>
      <c r="D352">
        <v>161002.45000000001</v>
      </c>
      <c r="E352">
        <v>1.4698945029223899E-3</v>
      </c>
      <c r="F352">
        <v>0.70352038398518102</v>
      </c>
      <c r="G352">
        <v>44.4</v>
      </c>
      <c r="H352">
        <v>13.282021650000001</v>
      </c>
      <c r="I352">
        <v>1.3</v>
      </c>
      <c r="J352">
        <v>-2.10520134999999</v>
      </c>
      <c r="K352">
        <v>15941.1830952811</v>
      </c>
      <c r="L352">
        <v>601.44408599999997</v>
      </c>
      <c r="M352">
        <v>728.69375184785395</v>
      </c>
      <c r="N352">
        <v>0.36095776582297301</v>
      </c>
      <c r="O352">
        <v>0.16437696371329899</v>
      </c>
      <c r="P352">
        <v>2.9542306448084301E-3</v>
      </c>
      <c r="Q352">
        <v>13157.420757604999</v>
      </c>
      <c r="R352">
        <v>47.938000000000002</v>
      </c>
      <c r="S352">
        <v>60657.317712461903</v>
      </c>
      <c r="T352">
        <v>15.499186449163499</v>
      </c>
      <c r="U352">
        <v>12.546290750552799</v>
      </c>
      <c r="V352">
        <v>7.5090000000000003</v>
      </c>
      <c r="W352">
        <v>80.096429085097895</v>
      </c>
      <c r="X352">
        <v>0.110839506895516</v>
      </c>
      <c r="Y352">
        <v>0.18091702545003099</v>
      </c>
      <c r="Z352">
        <v>0.29749558420095601</v>
      </c>
      <c r="AA352">
        <v>234.21030030711799</v>
      </c>
      <c r="AB352">
        <v>7.4302451222594197</v>
      </c>
      <c r="AC352">
        <v>1.3577289932729599</v>
      </c>
      <c r="AD352">
        <v>2.9518783951090599</v>
      </c>
      <c r="AE352">
        <v>1.2299747247577899</v>
      </c>
      <c r="AF352">
        <v>83.35</v>
      </c>
      <c r="AG352">
        <v>1.7865902891151E-2</v>
      </c>
      <c r="AH352">
        <v>3.8769999999999998</v>
      </c>
      <c r="AI352">
        <v>4.0270327542870197</v>
      </c>
      <c r="AJ352">
        <v>2750.97549999994</v>
      </c>
      <c r="AK352">
        <v>0.54047972355211304</v>
      </c>
      <c r="AL352">
        <v>9587730.2964999992</v>
      </c>
      <c r="AM352">
        <v>601.44408599999997</v>
      </c>
    </row>
    <row r="353" spans="1:39" ht="15" x14ac:dyDescent="0.25">
      <c r="A353" t="s">
        <v>526</v>
      </c>
      <c r="B353">
        <v>-102494.85</v>
      </c>
      <c r="C353">
        <v>0.57096296191749096</v>
      </c>
      <c r="D353">
        <v>-82267.7</v>
      </c>
      <c r="E353">
        <v>1.8091832472267701E-3</v>
      </c>
      <c r="F353">
        <v>0.71797892904620797</v>
      </c>
      <c r="G353">
        <v>43</v>
      </c>
      <c r="H353">
        <v>19.434830949999998</v>
      </c>
      <c r="I353">
        <v>0.7</v>
      </c>
      <c r="J353">
        <v>43.589834000000003</v>
      </c>
      <c r="K353">
        <v>14576.9484131638</v>
      </c>
      <c r="L353">
        <v>923.18086825</v>
      </c>
      <c r="M353">
        <v>1097.69206261365</v>
      </c>
      <c r="N353">
        <v>0.307140652770996</v>
      </c>
      <c r="O353">
        <v>0.14777578851759299</v>
      </c>
      <c r="P353">
        <v>3.0671680895722501E-3</v>
      </c>
      <c r="Q353">
        <v>12259.503690368299</v>
      </c>
      <c r="R353">
        <v>67.659000000000006</v>
      </c>
      <c r="S353">
        <v>62530.480379550398</v>
      </c>
      <c r="T353">
        <v>15.450272690994501</v>
      </c>
      <c r="U353">
        <v>13.6446129598427</v>
      </c>
      <c r="V353">
        <v>9.8689999999999998</v>
      </c>
      <c r="W353">
        <v>93.543506763603204</v>
      </c>
      <c r="X353">
        <v>0.109452983030934</v>
      </c>
      <c r="Y353">
        <v>0.18022528252283901</v>
      </c>
      <c r="Z353">
        <v>0.29563554720181401</v>
      </c>
      <c r="AA353">
        <v>201.49106897395899</v>
      </c>
      <c r="AB353">
        <v>7.8502196893007801</v>
      </c>
      <c r="AC353">
        <v>1.34917195438806</v>
      </c>
      <c r="AD353">
        <v>3.11678234604411</v>
      </c>
      <c r="AE353">
        <v>1.4475817494818399</v>
      </c>
      <c r="AF353">
        <v>116.85</v>
      </c>
      <c r="AG353">
        <v>1.1033325107788801E-2</v>
      </c>
      <c r="AH353">
        <v>4.71</v>
      </c>
      <c r="AI353">
        <v>4.8129161298450702</v>
      </c>
      <c r="AJ353">
        <v>4716.0084999999999</v>
      </c>
      <c r="AK353">
        <v>0.48414582888174701</v>
      </c>
      <c r="AL353">
        <v>13457159.8925</v>
      </c>
      <c r="AM353">
        <v>923.18086825</v>
      </c>
    </row>
    <row r="354" spans="1:39" ht="15" x14ac:dyDescent="0.25">
      <c r="A354" t="s">
        <v>527</v>
      </c>
      <c r="B354">
        <v>711298.8</v>
      </c>
      <c r="C354">
        <v>0.714563884807914</v>
      </c>
      <c r="D354">
        <v>740447.25</v>
      </c>
      <c r="E354">
        <v>3.05218013525216E-3</v>
      </c>
      <c r="F354">
        <v>0.68655640420880404</v>
      </c>
      <c r="G354">
        <v>35.200000000000003</v>
      </c>
      <c r="H354">
        <v>15.707742850000001</v>
      </c>
      <c r="I354">
        <v>0.97999994999999995</v>
      </c>
      <c r="J354">
        <v>8.6941303499999805</v>
      </c>
      <c r="K354">
        <v>16002.3539275905</v>
      </c>
      <c r="L354">
        <v>615.07830820000004</v>
      </c>
      <c r="M354">
        <v>760.96750259727503</v>
      </c>
      <c r="N354">
        <v>0.43204309907737998</v>
      </c>
      <c r="O354">
        <v>0.163140806889538</v>
      </c>
      <c r="P354">
        <v>5.54418088646229E-3</v>
      </c>
      <c r="Q354">
        <v>12934.4561330223</v>
      </c>
      <c r="R354">
        <v>49.546500000000002</v>
      </c>
      <c r="S354">
        <v>57698.785302695498</v>
      </c>
      <c r="T354">
        <v>14.6367553712169</v>
      </c>
      <c r="U354">
        <v>12.414162618953901</v>
      </c>
      <c r="V354">
        <v>7.4275000000000002</v>
      </c>
      <c r="W354">
        <v>82.810946913497105</v>
      </c>
      <c r="X354">
        <v>0.114679683484982</v>
      </c>
      <c r="Y354">
        <v>0.18001521460981301</v>
      </c>
      <c r="Z354">
        <v>0.30028202953130501</v>
      </c>
      <c r="AA354">
        <v>238.701150800883</v>
      </c>
      <c r="AB354">
        <v>8.3224915048981796</v>
      </c>
      <c r="AC354">
        <v>1.5015289276181201</v>
      </c>
      <c r="AD354">
        <v>2.8109245136388199</v>
      </c>
      <c r="AE354">
        <v>1.30135111938975</v>
      </c>
      <c r="AF354">
        <v>85.7</v>
      </c>
      <c r="AG354">
        <v>1.4992236437615001E-2</v>
      </c>
      <c r="AH354">
        <v>4.2605000000000004</v>
      </c>
      <c r="AI354">
        <v>3.7944882808088098</v>
      </c>
      <c r="AJ354">
        <v>-2339.8090000000698</v>
      </c>
      <c r="AK354">
        <v>0.56736407166526304</v>
      </c>
      <c r="AL354">
        <v>9842700.7809999995</v>
      </c>
      <c r="AM354">
        <v>615.07830820000004</v>
      </c>
    </row>
    <row r="355" spans="1:39" ht="15" x14ac:dyDescent="0.25">
      <c r="A355" t="s">
        <v>528</v>
      </c>
      <c r="B355">
        <v>335200.90000000002</v>
      </c>
      <c r="C355">
        <v>0.51554082104410004</v>
      </c>
      <c r="D355">
        <v>281997.3</v>
      </c>
      <c r="E355">
        <v>5.30890426693511E-3</v>
      </c>
      <c r="F355">
        <v>0.69509811606493399</v>
      </c>
      <c r="G355">
        <v>40.200000000000003</v>
      </c>
      <c r="H355">
        <v>22.08740525</v>
      </c>
      <c r="I355">
        <v>0.21149999999999999</v>
      </c>
      <c r="J355">
        <v>22.421205650000001</v>
      </c>
      <c r="K355">
        <v>15287.408718769901</v>
      </c>
      <c r="L355">
        <v>816.60065065000003</v>
      </c>
      <c r="M355">
        <v>1005.13289095547</v>
      </c>
      <c r="N355">
        <v>0.41739975216611702</v>
      </c>
      <c r="O355">
        <v>0.146962687152495</v>
      </c>
      <c r="P355">
        <v>1.7073180738837799E-3</v>
      </c>
      <c r="Q355">
        <v>12419.957618373301</v>
      </c>
      <c r="R355">
        <v>61.582000000000001</v>
      </c>
      <c r="S355">
        <v>59371.826637653801</v>
      </c>
      <c r="T355">
        <v>15.622259751226</v>
      </c>
      <c r="U355">
        <v>13.2603788550226</v>
      </c>
      <c r="V355">
        <v>7.8380000000000001</v>
      </c>
      <c r="W355">
        <v>104.184824017607</v>
      </c>
      <c r="X355">
        <v>0.107937868387638</v>
      </c>
      <c r="Y355">
        <v>0.18721493459219901</v>
      </c>
      <c r="Z355">
        <v>0.30186311637488</v>
      </c>
      <c r="AA355">
        <v>220.746823868576</v>
      </c>
      <c r="AB355">
        <v>8.3683286716002296</v>
      </c>
      <c r="AC355">
        <v>1.3986088110638999</v>
      </c>
      <c r="AD355">
        <v>3.2365603538183301</v>
      </c>
      <c r="AE355">
        <v>1.4637307736867</v>
      </c>
      <c r="AF355">
        <v>111.7</v>
      </c>
      <c r="AG355">
        <v>8.2849739649388295E-3</v>
      </c>
      <c r="AH355">
        <v>4.8384210526315803</v>
      </c>
      <c r="AI355">
        <v>3.8779341596746502</v>
      </c>
      <c r="AJ355">
        <v>6545.4545000001099</v>
      </c>
      <c r="AK355">
        <v>0.49168498391249399</v>
      </c>
      <c r="AL355">
        <v>12483707.906500001</v>
      </c>
      <c r="AM355">
        <v>816.60065065000003</v>
      </c>
    </row>
    <row r="356" spans="1:39" ht="15" x14ac:dyDescent="0.25">
      <c r="A356" t="s">
        <v>529</v>
      </c>
      <c r="B356">
        <v>286331.09999999998</v>
      </c>
      <c r="C356">
        <v>0.60486612176346399</v>
      </c>
      <c r="D356">
        <v>306292.7</v>
      </c>
      <c r="E356">
        <v>2.41102413827408E-3</v>
      </c>
      <c r="F356">
        <v>0.71634930914493999</v>
      </c>
      <c r="G356">
        <v>26.65</v>
      </c>
      <c r="H356">
        <v>11.03501865</v>
      </c>
      <c r="I356">
        <v>0.55000000000000004</v>
      </c>
      <c r="J356">
        <v>31.547626099999999</v>
      </c>
      <c r="K356">
        <v>15239.106536630999</v>
      </c>
      <c r="L356">
        <v>617.13732330000005</v>
      </c>
      <c r="M356">
        <v>725.18571935752595</v>
      </c>
      <c r="N356">
        <v>0.29833325493182</v>
      </c>
      <c r="O356">
        <v>0.14182784988917599</v>
      </c>
      <c r="P356">
        <v>7.9940639039939899E-3</v>
      </c>
      <c r="Q356">
        <v>12968.5695215178</v>
      </c>
      <c r="R356">
        <v>47.100999999999999</v>
      </c>
      <c r="S356">
        <v>62608.8235812403</v>
      </c>
      <c r="T356">
        <v>16.882868728901698</v>
      </c>
      <c r="U356">
        <v>13.102425071654499</v>
      </c>
      <c r="V356">
        <v>6.7279999999999998</v>
      </c>
      <c r="W356">
        <v>91.726712737812093</v>
      </c>
      <c r="X356">
        <v>0.111950042409971</v>
      </c>
      <c r="Y356">
        <v>0.174238938302226</v>
      </c>
      <c r="Z356">
        <v>0.29777912882878099</v>
      </c>
      <c r="AA356">
        <v>210.57784887339699</v>
      </c>
      <c r="AB356">
        <v>8.8367027085051095</v>
      </c>
      <c r="AC356">
        <v>1.71477482090978</v>
      </c>
      <c r="AD356">
        <v>3.1294356450614398</v>
      </c>
      <c r="AE356">
        <v>1.1059199318722199</v>
      </c>
      <c r="AF356">
        <v>75.650000000000006</v>
      </c>
      <c r="AG356">
        <v>2.7969307202438599E-2</v>
      </c>
      <c r="AH356">
        <v>3.91</v>
      </c>
      <c r="AI356">
        <v>4.4844200475580296</v>
      </c>
      <c r="AJ356">
        <v>6366.5164999999697</v>
      </c>
      <c r="AK356">
        <v>0.571715903254011</v>
      </c>
      <c r="AL356">
        <v>9404621.4175000004</v>
      </c>
      <c r="AM356">
        <v>617.13732330000005</v>
      </c>
    </row>
    <row r="357" spans="1:39" ht="15" x14ac:dyDescent="0.25">
      <c r="A357" t="s">
        <v>530</v>
      </c>
      <c r="B357">
        <v>591110.65</v>
      </c>
      <c r="C357">
        <v>0.54134727975290198</v>
      </c>
      <c r="D357">
        <v>547084.5</v>
      </c>
      <c r="E357">
        <v>6.9102333010802701E-3</v>
      </c>
      <c r="F357">
        <v>0.71283528142812902</v>
      </c>
      <c r="G357">
        <v>59.8</v>
      </c>
      <c r="H357">
        <v>22.449232550000001</v>
      </c>
      <c r="I357">
        <v>1</v>
      </c>
      <c r="J357">
        <v>33.172413550000002</v>
      </c>
      <c r="K357">
        <v>14020.3655530829</v>
      </c>
      <c r="L357">
        <v>979.66214415000002</v>
      </c>
      <c r="M357">
        <v>1172.93655087416</v>
      </c>
      <c r="N357">
        <v>0.32743887876602901</v>
      </c>
      <c r="O357">
        <v>0.152876130505119</v>
      </c>
      <c r="P357">
        <v>5.13838830055808E-3</v>
      </c>
      <c r="Q357">
        <v>11710.1145575722</v>
      </c>
      <c r="R357">
        <v>68.689499999999995</v>
      </c>
      <c r="S357">
        <v>61963.854562924498</v>
      </c>
      <c r="T357">
        <v>14.7038484775694</v>
      </c>
      <c r="U357">
        <v>14.262181907715201</v>
      </c>
      <c r="V357">
        <v>10.1965</v>
      </c>
      <c r="W357">
        <v>96.078276285980493</v>
      </c>
      <c r="X357">
        <v>0.111504128524267</v>
      </c>
      <c r="Y357">
        <v>0.17771585509667501</v>
      </c>
      <c r="Z357">
        <v>0.29513210486969299</v>
      </c>
      <c r="AA357">
        <v>190.36047387725301</v>
      </c>
      <c r="AB357">
        <v>8.6700877799998306</v>
      </c>
      <c r="AC357">
        <v>1.34132494445381</v>
      </c>
      <c r="AD357">
        <v>3.04307743970889</v>
      </c>
      <c r="AE357">
        <v>1.33558022209071</v>
      </c>
      <c r="AF357">
        <v>103.65</v>
      </c>
      <c r="AG357">
        <v>1.1326990016672501E-2</v>
      </c>
      <c r="AH357">
        <v>5.6483333333333299</v>
      </c>
      <c r="AI357">
        <v>4.5244237400968803</v>
      </c>
      <c r="AJ357">
        <v>11896.8735</v>
      </c>
      <c r="AK357">
        <v>0.45490881433529001</v>
      </c>
      <c r="AL357">
        <v>13735221.3795</v>
      </c>
      <c r="AM357">
        <v>979.66214415000002</v>
      </c>
    </row>
    <row r="358" spans="1:39" ht="15" x14ac:dyDescent="0.25">
      <c r="A358" t="s">
        <v>531</v>
      </c>
      <c r="B358">
        <v>329150.90000000002</v>
      </c>
      <c r="C358">
        <v>0.53410368732235602</v>
      </c>
      <c r="D358">
        <v>339436.05</v>
      </c>
      <c r="E358">
        <v>3.9909862576342396E-3</v>
      </c>
      <c r="F358">
        <v>0.72019165421964304</v>
      </c>
      <c r="G358">
        <v>34.200000000000003</v>
      </c>
      <c r="H358">
        <v>13.280083299999999</v>
      </c>
      <c r="I358">
        <v>0.65</v>
      </c>
      <c r="J358">
        <v>42.535632700000001</v>
      </c>
      <c r="K358">
        <v>14926.1614569105</v>
      </c>
      <c r="L358">
        <v>764.08248509999999</v>
      </c>
      <c r="M358">
        <v>902.920634574921</v>
      </c>
      <c r="N358">
        <v>0.28146100583872702</v>
      </c>
      <c r="O358">
        <v>0.14477980709834201</v>
      </c>
      <c r="P358">
        <v>4.6277999678754804E-3</v>
      </c>
      <c r="Q358">
        <v>12631.031014557801</v>
      </c>
      <c r="R358">
        <v>56.179000000000002</v>
      </c>
      <c r="S358">
        <v>64439.763141031297</v>
      </c>
      <c r="T358">
        <v>16.325495291835001</v>
      </c>
      <c r="U358">
        <v>13.6008559265918</v>
      </c>
      <c r="V358">
        <v>7.8144999999999998</v>
      </c>
      <c r="W358">
        <v>97.777527045876198</v>
      </c>
      <c r="X358">
        <v>0.113817081660316</v>
      </c>
      <c r="Y358">
        <v>0.172189938773153</v>
      </c>
      <c r="Z358">
        <v>0.29563858872510101</v>
      </c>
      <c r="AA358">
        <v>208.986729985181</v>
      </c>
      <c r="AB358">
        <v>8.4188751752690205</v>
      </c>
      <c r="AC358">
        <v>1.6371527168498099</v>
      </c>
      <c r="AD358">
        <v>2.96316241981775</v>
      </c>
      <c r="AE358">
        <v>1.19573206608458</v>
      </c>
      <c r="AF358">
        <v>88.7</v>
      </c>
      <c r="AG358">
        <v>2.62021729259799E-2</v>
      </c>
      <c r="AH358">
        <v>4.4821052631578899</v>
      </c>
      <c r="AI358">
        <v>4.64685793301794</v>
      </c>
      <c r="AJ358">
        <v>-4297.84350000002</v>
      </c>
      <c r="AK358">
        <v>0.53357531877228903</v>
      </c>
      <c r="AL358">
        <v>11404818.539000001</v>
      </c>
      <c r="AM358">
        <v>764.08248509999999</v>
      </c>
    </row>
    <row r="359" spans="1:39" ht="15" x14ac:dyDescent="0.25">
      <c r="A359" t="s">
        <v>532</v>
      </c>
      <c r="B359">
        <v>578276.69999999995</v>
      </c>
      <c r="C359">
        <v>0.63811975825008405</v>
      </c>
      <c r="D359">
        <v>595929.5</v>
      </c>
      <c r="E359">
        <v>5.02170275068849E-3</v>
      </c>
      <c r="F359">
        <v>0.68252182592514898</v>
      </c>
      <c r="G359">
        <v>37.35</v>
      </c>
      <c r="H359">
        <v>21.355845049999999</v>
      </c>
      <c r="I359">
        <v>1.4414999500000001</v>
      </c>
      <c r="J359">
        <v>33.923073950000003</v>
      </c>
      <c r="K359">
        <v>15839.742477080499</v>
      </c>
      <c r="L359">
        <v>783.47803905000001</v>
      </c>
      <c r="M359">
        <v>959.86972566888198</v>
      </c>
      <c r="N359">
        <v>0.42772489322909202</v>
      </c>
      <c r="O359">
        <v>0.160822195032781</v>
      </c>
      <c r="P359">
        <v>2.2415251129814001E-3</v>
      </c>
      <c r="Q359">
        <v>12928.9319614202</v>
      </c>
      <c r="R359">
        <v>60.597499999999997</v>
      </c>
      <c r="S359">
        <v>59524.627121580903</v>
      </c>
      <c r="T359">
        <v>15.8447130657205</v>
      </c>
      <c r="U359">
        <v>12.9292138957878</v>
      </c>
      <c r="V359">
        <v>8.7774999999999999</v>
      </c>
      <c r="W359">
        <v>89.259816468242704</v>
      </c>
      <c r="X359">
        <v>0.110727929388792</v>
      </c>
      <c r="Y359">
        <v>0.19229153119689599</v>
      </c>
      <c r="Z359">
        <v>0.30710019228562502</v>
      </c>
      <c r="AA359">
        <v>232.727901628349</v>
      </c>
      <c r="AB359">
        <v>8.4833027873631899</v>
      </c>
      <c r="AC359">
        <v>1.3805669989448099</v>
      </c>
      <c r="AD359">
        <v>2.9955933621883002</v>
      </c>
      <c r="AE359">
        <v>1.4932546248134699</v>
      </c>
      <c r="AF359">
        <v>116.85</v>
      </c>
      <c r="AG359">
        <v>6.7966025601264102E-3</v>
      </c>
      <c r="AH359">
        <v>4.2634999999999996</v>
      </c>
      <c r="AI359">
        <v>3.7351214643804398</v>
      </c>
      <c r="AJ359">
        <v>-184.44699999998599</v>
      </c>
      <c r="AK359">
        <v>0.52409183662930903</v>
      </c>
      <c r="AL359">
        <v>12410090.375</v>
      </c>
      <c r="AM359">
        <v>783.47803905000001</v>
      </c>
    </row>
    <row r="360" spans="1:39" ht="15" x14ac:dyDescent="0.25">
      <c r="A360" t="s">
        <v>533</v>
      </c>
      <c r="B360">
        <v>346008.6</v>
      </c>
      <c r="C360">
        <v>0.51188949337592404</v>
      </c>
      <c r="D360">
        <v>393876.5</v>
      </c>
      <c r="E360">
        <v>1.6318615451753601E-2</v>
      </c>
      <c r="F360">
        <v>0.70464313444056803</v>
      </c>
      <c r="G360">
        <v>59.2</v>
      </c>
      <c r="H360">
        <v>26.073554000000001</v>
      </c>
      <c r="I360">
        <v>0.97150000000000003</v>
      </c>
      <c r="J360">
        <v>29.006258649999999</v>
      </c>
      <c r="K360">
        <v>14578.9919461726</v>
      </c>
      <c r="L360">
        <v>938.05721804999996</v>
      </c>
      <c r="M360">
        <v>1128.7587832502099</v>
      </c>
      <c r="N360">
        <v>0.32650942603127497</v>
      </c>
      <c r="O360">
        <v>0.14089205664313301</v>
      </c>
      <c r="P360">
        <v>2.8307234877632602E-3</v>
      </c>
      <c r="Q360">
        <v>12115.9000753206</v>
      </c>
      <c r="R360">
        <v>68.1965</v>
      </c>
      <c r="S360">
        <v>61587.941433944601</v>
      </c>
      <c r="T360">
        <v>15.393751878762099</v>
      </c>
      <c r="U360">
        <v>13.755210576055999</v>
      </c>
      <c r="V360">
        <v>9.7125000000000004</v>
      </c>
      <c r="W360">
        <v>96.582467752895795</v>
      </c>
      <c r="X360">
        <v>0.10640529020517001</v>
      </c>
      <c r="Y360">
        <v>0.18283643226981899</v>
      </c>
      <c r="Z360">
        <v>0.29306715613474699</v>
      </c>
      <c r="AA360">
        <v>187.080698941593</v>
      </c>
      <c r="AB360">
        <v>8.1442165016832604</v>
      </c>
      <c r="AC360">
        <v>1.4918105285471099</v>
      </c>
      <c r="AD360">
        <v>3.78645040753901</v>
      </c>
      <c r="AE360">
        <v>1.43169283940291</v>
      </c>
      <c r="AF360">
        <v>87.35</v>
      </c>
      <c r="AG360">
        <v>2.22699822795095E-2</v>
      </c>
      <c r="AH360">
        <v>5.9364999999999997</v>
      </c>
      <c r="AI360">
        <v>4.6775094305007796</v>
      </c>
      <c r="AJ360">
        <v>-2304.1810000000401</v>
      </c>
      <c r="AK360">
        <v>0.44936432056959702</v>
      </c>
      <c r="AL360">
        <v>13675928.627</v>
      </c>
      <c r="AM360">
        <v>938.05721804999996</v>
      </c>
    </row>
    <row r="361" spans="1:39" ht="15" x14ac:dyDescent="0.25">
      <c r="A361" t="s">
        <v>534</v>
      </c>
      <c r="B361">
        <v>51934.7</v>
      </c>
      <c r="C361">
        <v>0.51828614633771397</v>
      </c>
      <c r="D361">
        <v>87431.35</v>
      </c>
      <c r="E361">
        <v>1.80106518049302E-3</v>
      </c>
      <c r="F361">
        <v>0.71179210536651705</v>
      </c>
      <c r="G361">
        <v>59.25</v>
      </c>
      <c r="H361">
        <v>25.57978735</v>
      </c>
      <c r="I361">
        <v>0.77149999999999996</v>
      </c>
      <c r="J361">
        <v>52.57068065</v>
      </c>
      <c r="K361">
        <v>14287.617795709901</v>
      </c>
      <c r="L361">
        <v>1015.3184704</v>
      </c>
      <c r="M361">
        <v>1215.6398007364</v>
      </c>
      <c r="N361">
        <v>0.25898892442723398</v>
      </c>
      <c r="O361">
        <v>0.127953448142058</v>
      </c>
      <c r="P361">
        <v>2.9005634545777302E-3</v>
      </c>
      <c r="Q361">
        <v>11933.2077126896</v>
      </c>
      <c r="R361">
        <v>72.308499999999995</v>
      </c>
      <c r="S361">
        <v>61212.209830102998</v>
      </c>
      <c r="T361">
        <v>15.3322223528354</v>
      </c>
      <c r="U361">
        <v>14.041481574088801</v>
      </c>
      <c r="V361">
        <v>10.313000000000001</v>
      </c>
      <c r="W361">
        <v>98.450351052070204</v>
      </c>
      <c r="X361">
        <v>0.10646057989506701</v>
      </c>
      <c r="Y361">
        <v>0.18809940432139999</v>
      </c>
      <c r="Z361">
        <v>0.30063200719704403</v>
      </c>
      <c r="AA361">
        <v>199.623818446</v>
      </c>
      <c r="AB361">
        <v>7.7152327824286102</v>
      </c>
      <c r="AC361">
        <v>1.36615648917576</v>
      </c>
      <c r="AD361">
        <v>3.1660057849313001</v>
      </c>
      <c r="AE361">
        <v>1.4873106072640101</v>
      </c>
      <c r="AF361">
        <v>121.05</v>
      </c>
      <c r="AG361">
        <v>1.58316157356184E-2</v>
      </c>
      <c r="AH361">
        <v>4.58052631578947</v>
      </c>
      <c r="AI361">
        <v>4.6423409487129597</v>
      </c>
      <c r="AJ361">
        <v>5237.7444999999097</v>
      </c>
      <c r="AK361">
        <v>0.487857601111295</v>
      </c>
      <c r="AL361">
        <v>14506482.245999999</v>
      </c>
      <c r="AM361">
        <v>1015.3184704</v>
      </c>
    </row>
    <row r="362" spans="1:39" ht="15" x14ac:dyDescent="0.25">
      <c r="A362" t="s">
        <v>535</v>
      </c>
      <c r="B362">
        <v>222608.3</v>
      </c>
      <c r="C362">
        <v>0.53383213226590798</v>
      </c>
      <c r="D362">
        <v>120340.65</v>
      </c>
      <c r="E362">
        <v>1.0894186909397899E-2</v>
      </c>
      <c r="F362">
        <v>0.71712286291936</v>
      </c>
      <c r="G362">
        <v>74.900000000000006</v>
      </c>
      <c r="H362">
        <v>31.32297865</v>
      </c>
      <c r="I362">
        <v>0.57150000000000001</v>
      </c>
      <c r="J362">
        <v>57.993582000000004</v>
      </c>
      <c r="K362">
        <v>14335.0043691805</v>
      </c>
      <c r="L362">
        <v>1154.4950018</v>
      </c>
      <c r="M362">
        <v>1388.3227769709599</v>
      </c>
      <c r="N362">
        <v>0.30250372015945798</v>
      </c>
      <c r="O362">
        <v>0.12434516998876401</v>
      </c>
      <c r="P362">
        <v>6.3847888804259697E-3</v>
      </c>
      <c r="Q362">
        <v>11920.6363026817</v>
      </c>
      <c r="R362">
        <v>82.790999999999997</v>
      </c>
      <c r="S362">
        <v>61149.123461487397</v>
      </c>
      <c r="T362">
        <v>15.2661521179838</v>
      </c>
      <c r="U362">
        <v>13.944692077641299</v>
      </c>
      <c r="V362">
        <v>10.516</v>
      </c>
      <c r="W362">
        <v>109.784614092811</v>
      </c>
      <c r="X362">
        <v>0.106856310601302</v>
      </c>
      <c r="Y362">
        <v>0.19545667551575499</v>
      </c>
      <c r="Z362">
        <v>0.30655508633630602</v>
      </c>
      <c r="AA362">
        <v>185.06511476176399</v>
      </c>
      <c r="AB362">
        <v>9.1787761538074495</v>
      </c>
      <c r="AC362">
        <v>1.4071555614320601</v>
      </c>
      <c r="AD362">
        <v>3.75293661211265</v>
      </c>
      <c r="AE362">
        <v>1.34201395804014</v>
      </c>
      <c r="AF362">
        <v>94.75</v>
      </c>
      <c r="AG362">
        <v>2.7417706930273601E-2</v>
      </c>
      <c r="AH362">
        <v>6.8040000000000003</v>
      </c>
      <c r="AI362">
        <v>4.1211693530256701</v>
      </c>
      <c r="AJ362">
        <v>5937.9085000000196</v>
      </c>
      <c r="AK362">
        <v>0.48963904776719103</v>
      </c>
      <c r="AL362">
        <v>16549690.895</v>
      </c>
      <c r="AM362">
        <v>1154.4950018</v>
      </c>
    </row>
    <row r="363" spans="1:39" ht="15" x14ac:dyDescent="0.25">
      <c r="A363" t="s">
        <v>537</v>
      </c>
      <c r="B363">
        <v>1099786.3500000001</v>
      </c>
      <c r="C363">
        <v>0.54810748689966804</v>
      </c>
      <c r="D363">
        <v>966832.95</v>
      </c>
      <c r="E363">
        <v>9.6003155712591996E-3</v>
      </c>
      <c r="F363">
        <v>0.69516249514281203</v>
      </c>
      <c r="G363">
        <v>70.55</v>
      </c>
      <c r="H363">
        <v>40.421682300000001</v>
      </c>
      <c r="I363">
        <v>3.0687451499999998</v>
      </c>
      <c r="J363">
        <v>-14.209793149999999</v>
      </c>
      <c r="K363">
        <v>14073.936164131401</v>
      </c>
      <c r="L363">
        <v>1532.0177606</v>
      </c>
      <c r="M363">
        <v>1893.6633636829499</v>
      </c>
      <c r="N363">
        <v>0.45833100213211703</v>
      </c>
      <c r="O363">
        <v>0.161343406327871</v>
      </c>
      <c r="P363">
        <v>1.43727974742123E-3</v>
      </c>
      <c r="Q363">
        <v>11386.142108735399</v>
      </c>
      <c r="R363">
        <v>108.4545</v>
      </c>
      <c r="S363">
        <v>60714.776297894503</v>
      </c>
      <c r="T363">
        <v>15.9633763467629</v>
      </c>
      <c r="U363">
        <v>14.1259031261958</v>
      </c>
      <c r="V363">
        <v>13.794499999999999</v>
      </c>
      <c r="W363">
        <v>111.060042814165</v>
      </c>
      <c r="X363">
        <v>0.107608045187331</v>
      </c>
      <c r="Y363">
        <v>0.20189417562773601</v>
      </c>
      <c r="Z363">
        <v>0.31367511036894002</v>
      </c>
      <c r="AA363">
        <v>192.54838787539299</v>
      </c>
      <c r="AB363">
        <v>7.4654378701745197</v>
      </c>
      <c r="AC363">
        <v>1.42205838856589</v>
      </c>
      <c r="AD363">
        <v>3.6974982350950101</v>
      </c>
      <c r="AE363">
        <v>1.41911748610524</v>
      </c>
      <c r="AF363">
        <v>154.44999999999999</v>
      </c>
      <c r="AG363">
        <v>1.7639694620589001E-2</v>
      </c>
      <c r="AH363">
        <v>6.6733333333333302</v>
      </c>
      <c r="AI363">
        <v>3.7331480562553199</v>
      </c>
      <c r="AJ363">
        <v>-15419.8589999999</v>
      </c>
      <c r="AK363">
        <v>0.49993183117177797</v>
      </c>
      <c r="AL363">
        <v>21561520.164999999</v>
      </c>
      <c r="AM363">
        <v>1532.0177606</v>
      </c>
    </row>
    <row r="364" spans="1:39" ht="15" x14ac:dyDescent="0.25">
      <c r="A364" t="s">
        <v>538</v>
      </c>
      <c r="B364">
        <v>319051.45</v>
      </c>
      <c r="C364">
        <v>0.66976801276128495</v>
      </c>
      <c r="D364">
        <v>424357.85</v>
      </c>
      <c r="E364">
        <v>7.1635354662656203E-3</v>
      </c>
      <c r="F364">
        <v>0.67013362802585497</v>
      </c>
      <c r="G364">
        <v>35.799999999999997</v>
      </c>
      <c r="H364">
        <v>16.042801699999998</v>
      </c>
      <c r="I364">
        <v>1.0545</v>
      </c>
      <c r="J364">
        <v>47.442724499999997</v>
      </c>
      <c r="K364">
        <v>15446.774870749399</v>
      </c>
      <c r="L364">
        <v>657.16992879999998</v>
      </c>
      <c r="M364">
        <v>778.99672054815903</v>
      </c>
      <c r="N364">
        <v>0.28772989330975002</v>
      </c>
      <c r="O364">
        <v>0.13442008714748099</v>
      </c>
      <c r="P364">
        <v>1.00692130147876E-3</v>
      </c>
      <c r="Q364">
        <v>13031.0637698923</v>
      </c>
      <c r="R364">
        <v>50.613</v>
      </c>
      <c r="S364">
        <v>59342.790360184103</v>
      </c>
      <c r="T364">
        <v>14.7649813289076</v>
      </c>
      <c r="U364">
        <v>12.984212135222201</v>
      </c>
      <c r="V364">
        <v>7.1989999999999998</v>
      </c>
      <c r="W364">
        <v>91.286279872204503</v>
      </c>
      <c r="X364">
        <v>0.10876675194943</v>
      </c>
      <c r="Y364">
        <v>0.188461089434419</v>
      </c>
      <c r="Z364">
        <v>0.30207322976797701</v>
      </c>
      <c r="AA364">
        <v>205.48612175024999</v>
      </c>
      <c r="AB364">
        <v>9.2579130445729501</v>
      </c>
      <c r="AC364">
        <v>1.4712777317418</v>
      </c>
      <c r="AD364">
        <v>3.5875324257456902</v>
      </c>
      <c r="AE364">
        <v>1.20551443887763</v>
      </c>
      <c r="AF364">
        <v>70.2</v>
      </c>
      <c r="AG364">
        <v>2.0225806800691699E-2</v>
      </c>
      <c r="AH364">
        <v>6.0179999999999998</v>
      </c>
      <c r="AI364">
        <v>4.5462469699067398</v>
      </c>
      <c r="AJ364">
        <v>-9762.3174999999992</v>
      </c>
      <c r="AK364">
        <v>0.48763516500493098</v>
      </c>
      <c r="AL364">
        <v>10151155.942</v>
      </c>
      <c r="AM364">
        <v>657.16992879999998</v>
      </c>
    </row>
    <row r="365" spans="1:39" ht="15" x14ac:dyDescent="0.25">
      <c r="A365" t="s">
        <v>539</v>
      </c>
      <c r="B365">
        <v>349330.5</v>
      </c>
      <c r="C365">
        <v>0.54539579959746798</v>
      </c>
      <c r="D365">
        <v>357544.1</v>
      </c>
      <c r="E365">
        <v>1.50322879350069E-2</v>
      </c>
      <c r="F365">
        <v>0.707314506987753</v>
      </c>
      <c r="G365">
        <v>48.5</v>
      </c>
      <c r="H365">
        <v>21.815803500000001</v>
      </c>
      <c r="I365">
        <v>0.83299999999999996</v>
      </c>
      <c r="J365">
        <v>38.516252649999998</v>
      </c>
      <c r="K365">
        <v>14377.916768163601</v>
      </c>
      <c r="L365">
        <v>877.85348375000001</v>
      </c>
      <c r="M365">
        <v>1058.4354576446699</v>
      </c>
      <c r="N365">
        <v>0.37813132515235598</v>
      </c>
      <c r="O365">
        <v>0.146391728891968</v>
      </c>
      <c r="P365">
        <v>3.8583342923368602E-3</v>
      </c>
      <c r="Q365">
        <v>11924.8691385368</v>
      </c>
      <c r="R365">
        <v>63.307000000000002</v>
      </c>
      <c r="S365">
        <v>61432.572077337398</v>
      </c>
      <c r="T365">
        <v>15.4564266194892</v>
      </c>
      <c r="U365">
        <v>13.866610070766299</v>
      </c>
      <c r="V365">
        <v>9.4894999999999996</v>
      </c>
      <c r="W365">
        <v>92.5078754149323</v>
      </c>
      <c r="X365">
        <v>0.108255074726017</v>
      </c>
      <c r="Y365">
        <v>0.18037395239079199</v>
      </c>
      <c r="Z365">
        <v>0.29310138742085801</v>
      </c>
      <c r="AA365">
        <v>204.413895167845</v>
      </c>
      <c r="AB365">
        <v>7.2629321947143302</v>
      </c>
      <c r="AC365">
        <v>1.39441488764413</v>
      </c>
      <c r="AD365">
        <v>3.2019004744895998</v>
      </c>
      <c r="AE365">
        <v>1.4784869034363199</v>
      </c>
      <c r="AF365">
        <v>85.65</v>
      </c>
      <c r="AG365">
        <v>2.0970360351273299E-2</v>
      </c>
      <c r="AH365">
        <v>6.1364999999999998</v>
      </c>
      <c r="AI365">
        <v>3.81046916384902</v>
      </c>
      <c r="AJ365">
        <v>14115.1145</v>
      </c>
      <c r="AK365">
        <v>0.495856917218986</v>
      </c>
      <c r="AL365">
        <v>12621704.323999999</v>
      </c>
      <c r="AM365">
        <v>877.85348375000001</v>
      </c>
    </row>
    <row r="366" spans="1:39" ht="15" x14ac:dyDescent="0.25">
      <c r="A366" t="s">
        <v>540</v>
      </c>
      <c r="B366">
        <v>318511.05</v>
      </c>
      <c r="C366">
        <v>0.64292717288279499</v>
      </c>
      <c r="D366">
        <v>429979.55</v>
      </c>
      <c r="E366">
        <v>1.61621547747241E-3</v>
      </c>
      <c r="F366">
        <v>0.69270828029015497</v>
      </c>
      <c r="G366">
        <v>37</v>
      </c>
      <c r="H366">
        <v>16.230543050000001</v>
      </c>
      <c r="I366">
        <v>1.05</v>
      </c>
      <c r="J366">
        <v>19.35558035</v>
      </c>
      <c r="K366">
        <v>15298.640272768</v>
      </c>
      <c r="L366">
        <v>746.31792770000004</v>
      </c>
      <c r="M366">
        <v>901.47978483486497</v>
      </c>
      <c r="N366">
        <v>0.39066138830206198</v>
      </c>
      <c r="O366">
        <v>0.16022415536568399</v>
      </c>
      <c r="P366">
        <v>3.6749842770794302E-3</v>
      </c>
      <c r="Q366">
        <v>12665.452622536101</v>
      </c>
      <c r="R366">
        <v>55.1175</v>
      </c>
      <c r="S366">
        <v>60996.338984895898</v>
      </c>
      <c r="T366">
        <v>14.8020138794394</v>
      </c>
      <c r="U366">
        <v>13.540489457976101</v>
      </c>
      <c r="V366">
        <v>8.3975000000000009</v>
      </c>
      <c r="W366">
        <v>88.873822887764206</v>
      </c>
      <c r="X366">
        <v>0.111987517677334</v>
      </c>
      <c r="Y366">
        <v>0.18006259776262901</v>
      </c>
      <c r="Z366">
        <v>0.29758761249336302</v>
      </c>
      <c r="AA366">
        <v>205.51764108453199</v>
      </c>
      <c r="AB366">
        <v>8.1046358263545493</v>
      </c>
      <c r="AC366">
        <v>1.47591460182617</v>
      </c>
      <c r="AD366">
        <v>3.3127287547715998</v>
      </c>
      <c r="AE366">
        <v>1.4137555950704299</v>
      </c>
      <c r="AF366">
        <v>91.1</v>
      </c>
      <c r="AG366">
        <v>1.78395981065653E-2</v>
      </c>
      <c r="AH366">
        <v>4.7884210526315796</v>
      </c>
      <c r="AI366">
        <v>4.1060214523126604</v>
      </c>
      <c r="AJ366">
        <v>7525.9824999999801</v>
      </c>
      <c r="AK366">
        <v>0.53965755901418999</v>
      </c>
      <c r="AL366">
        <v>11417649.505000001</v>
      </c>
      <c r="AM366">
        <v>746.31792770000004</v>
      </c>
    </row>
    <row r="367" spans="1:39" ht="15" x14ac:dyDescent="0.25">
      <c r="A367" t="s">
        <v>541</v>
      </c>
      <c r="B367">
        <v>388963.25</v>
      </c>
      <c r="C367">
        <v>0.44808487001317399</v>
      </c>
      <c r="D367">
        <v>393778</v>
      </c>
      <c r="E367">
        <v>1.7742492267811199E-2</v>
      </c>
      <c r="F367">
        <v>0.72141488356158801</v>
      </c>
      <c r="G367">
        <v>46.25</v>
      </c>
      <c r="H367">
        <v>26.801659650000001</v>
      </c>
      <c r="I367">
        <v>1.0714999999999999</v>
      </c>
      <c r="J367">
        <v>21.930297500000002</v>
      </c>
      <c r="K367">
        <v>14790.190469367</v>
      </c>
      <c r="L367">
        <v>962.04811759999996</v>
      </c>
      <c r="M367">
        <v>1159.8625363711001</v>
      </c>
      <c r="N367">
        <v>0.37717537014179803</v>
      </c>
      <c r="O367">
        <v>0.14256924439721999</v>
      </c>
      <c r="P367">
        <v>8.2909543234680296E-4</v>
      </c>
      <c r="Q367">
        <v>12267.725229334799</v>
      </c>
      <c r="R367">
        <v>69.867500000000007</v>
      </c>
      <c r="S367">
        <v>59749.684059111903</v>
      </c>
      <c r="T367">
        <v>15.3340251189752</v>
      </c>
      <c r="U367">
        <v>13.7696084388306</v>
      </c>
      <c r="V367">
        <v>10.156000000000001</v>
      </c>
      <c r="W367">
        <v>94.727069476171707</v>
      </c>
      <c r="X367">
        <v>0.107304519636867</v>
      </c>
      <c r="Y367">
        <v>0.19834760620511699</v>
      </c>
      <c r="Z367">
        <v>0.30982709786752799</v>
      </c>
      <c r="AA367">
        <v>192.87101820113801</v>
      </c>
      <c r="AB367">
        <v>7.5728232099819399</v>
      </c>
      <c r="AC367">
        <v>1.40013065665972</v>
      </c>
      <c r="AD367">
        <v>3.44945320482972</v>
      </c>
      <c r="AE367">
        <v>1.4818239894535501</v>
      </c>
      <c r="AF367">
        <v>105.25</v>
      </c>
      <c r="AG367">
        <v>1.87343581941396E-2</v>
      </c>
      <c r="AH367">
        <v>5.9022222222222203</v>
      </c>
      <c r="AI367">
        <v>4.19775503757206</v>
      </c>
      <c r="AJ367">
        <v>8280.1630000000605</v>
      </c>
      <c r="AK367">
        <v>0.46077015010580102</v>
      </c>
      <c r="AL367">
        <v>14228874.9</v>
      </c>
      <c r="AM367">
        <v>962.04811759999996</v>
      </c>
    </row>
    <row r="368" spans="1:39" ht="15" x14ac:dyDescent="0.25">
      <c r="A368" t="s">
        <v>542</v>
      </c>
      <c r="B368">
        <v>378903.10526315798</v>
      </c>
      <c r="C368">
        <v>0.56963654470518998</v>
      </c>
      <c r="D368">
        <v>212775.6</v>
      </c>
      <c r="E368">
        <v>7.0093192702307501E-3</v>
      </c>
      <c r="F368">
        <v>0.71212378731006298</v>
      </c>
      <c r="G368">
        <v>39.176470588235297</v>
      </c>
      <c r="H368">
        <v>25.425867149999998</v>
      </c>
      <c r="I368">
        <v>6.1301797499999999</v>
      </c>
      <c r="J368">
        <v>-12.456987399999999</v>
      </c>
      <c r="K368">
        <v>17742.801717000701</v>
      </c>
      <c r="L368">
        <v>1095.4410796</v>
      </c>
      <c r="M368">
        <v>1530.68305860941</v>
      </c>
      <c r="N368">
        <v>0.90993973684461005</v>
      </c>
      <c r="O368">
        <v>0.18245894176525099</v>
      </c>
      <c r="P368">
        <v>4.6757060652411202E-4</v>
      </c>
      <c r="Q368">
        <v>12697.7258673375</v>
      </c>
      <c r="R368">
        <v>86.665000000000006</v>
      </c>
      <c r="S368">
        <v>63199.911405988598</v>
      </c>
      <c r="T368">
        <v>15.2143310448278</v>
      </c>
      <c r="U368">
        <v>12.639947840535401</v>
      </c>
      <c r="V368">
        <v>12.7745</v>
      </c>
      <c r="W368">
        <v>85.7521687424166</v>
      </c>
      <c r="X368">
        <v>9.8042484197504998E-2</v>
      </c>
      <c r="Y368">
        <v>0.20285280363698699</v>
      </c>
      <c r="Z368">
        <v>0.30440841462833201</v>
      </c>
      <c r="AA368">
        <v>210.701793367363</v>
      </c>
      <c r="AB368">
        <v>10.266006152642399</v>
      </c>
      <c r="AC368">
        <v>1.5436556253287299</v>
      </c>
      <c r="AD368">
        <v>4.1820996514903497</v>
      </c>
      <c r="AE368">
        <v>1.3371853189034999</v>
      </c>
      <c r="AF368">
        <v>145.25</v>
      </c>
      <c r="AG368">
        <v>1.87858537493257E-2</v>
      </c>
      <c r="AH368">
        <v>5.9850000000000003</v>
      </c>
      <c r="AI368">
        <v>3.6432690282954501</v>
      </c>
      <c r="AJ368">
        <v>-123768.1355</v>
      </c>
      <c r="AK368">
        <v>0.67258878876253603</v>
      </c>
      <c r="AL368">
        <v>19436193.868000001</v>
      </c>
      <c r="AM368">
        <v>1095.4410796</v>
      </c>
    </row>
    <row r="369" spans="1:39" ht="15" x14ac:dyDescent="0.25">
      <c r="A369" t="s">
        <v>543</v>
      </c>
      <c r="B369">
        <v>585616.80000000005</v>
      </c>
      <c r="C369">
        <v>0.44471489576490802</v>
      </c>
      <c r="D369">
        <v>466184.25</v>
      </c>
      <c r="E369">
        <v>6.6707520998231101E-3</v>
      </c>
      <c r="F369">
        <v>0.72807059934876595</v>
      </c>
      <c r="G369">
        <v>78</v>
      </c>
      <c r="H369">
        <v>42.190550450000003</v>
      </c>
      <c r="I369">
        <v>4.2637094500000003</v>
      </c>
      <c r="J369">
        <v>-3.6306428499999899</v>
      </c>
      <c r="K369">
        <v>13991.336727599</v>
      </c>
      <c r="L369">
        <v>1590.1806456500001</v>
      </c>
      <c r="M369">
        <v>1974.8260583667</v>
      </c>
      <c r="N369">
        <v>0.49040302677765202</v>
      </c>
      <c r="O369">
        <v>0.16210287702541701</v>
      </c>
      <c r="P369">
        <v>1.9816904504657098E-3</v>
      </c>
      <c r="Q369">
        <v>11266.1835591743</v>
      </c>
      <c r="R369">
        <v>111.82899999999999</v>
      </c>
      <c r="S369">
        <v>60391.344069963903</v>
      </c>
      <c r="T369">
        <v>15.145445278058499</v>
      </c>
      <c r="U369">
        <v>14.2197519932218</v>
      </c>
      <c r="V369">
        <v>13.849</v>
      </c>
      <c r="W369">
        <v>114.822777503791</v>
      </c>
      <c r="X369">
        <v>0.10750896861303</v>
      </c>
      <c r="Y369">
        <v>0.19626272647981999</v>
      </c>
      <c r="Z369">
        <v>0.30788295509444102</v>
      </c>
      <c r="AA369">
        <v>183.782893345769</v>
      </c>
      <c r="AB369">
        <v>7.9796998285702596</v>
      </c>
      <c r="AC369">
        <v>1.55204927322</v>
      </c>
      <c r="AD369">
        <v>3.8650800672716299</v>
      </c>
      <c r="AE369">
        <v>1.406163274144</v>
      </c>
      <c r="AF369">
        <v>137.44999999999999</v>
      </c>
      <c r="AG369">
        <v>1.8228830869553399E-2</v>
      </c>
      <c r="AH369">
        <v>7.1576470588235299</v>
      </c>
      <c r="AI369">
        <v>3.88983972203338</v>
      </c>
      <c r="AJ369">
        <v>-12278.7509999998</v>
      </c>
      <c r="AK369">
        <v>0.50308190663715902</v>
      </c>
      <c r="AL369">
        <v>22248752.870999999</v>
      </c>
      <c r="AM369">
        <v>1590.1806456500001</v>
      </c>
    </row>
    <row r="370" spans="1:39" ht="15" x14ac:dyDescent="0.25">
      <c r="A370" t="s">
        <v>544</v>
      </c>
      <c r="B370">
        <v>680294.85</v>
      </c>
      <c r="C370">
        <v>0.46705315771834099</v>
      </c>
      <c r="D370">
        <v>680612.8</v>
      </c>
      <c r="E370">
        <v>8.6622167584682504E-3</v>
      </c>
      <c r="F370">
        <v>0.73527096614731602</v>
      </c>
      <c r="G370">
        <v>79.5</v>
      </c>
      <c r="H370">
        <v>39.533951899999998</v>
      </c>
      <c r="I370">
        <v>2.738693</v>
      </c>
      <c r="J370">
        <v>12.1280828</v>
      </c>
      <c r="K370">
        <v>14666.6211367427</v>
      </c>
      <c r="L370">
        <v>1366.6872504999999</v>
      </c>
      <c r="M370">
        <v>1678.7552626189699</v>
      </c>
      <c r="N370">
        <v>0.44069275825881399</v>
      </c>
      <c r="O370">
        <v>0.16393523662274001</v>
      </c>
      <c r="P370">
        <v>1.92533935546507E-3</v>
      </c>
      <c r="Q370">
        <v>11940.206271776</v>
      </c>
      <c r="R370">
        <v>100.318</v>
      </c>
      <c r="S370">
        <v>60476.300105663999</v>
      </c>
      <c r="T370">
        <v>14.8502761219323</v>
      </c>
      <c r="U370">
        <v>13.623549617217201</v>
      </c>
      <c r="V370">
        <v>13.0815</v>
      </c>
      <c r="W370">
        <v>104.474811795283</v>
      </c>
      <c r="X370">
        <v>0.106366342448073</v>
      </c>
      <c r="Y370">
        <v>0.19605039846859601</v>
      </c>
      <c r="Z370">
        <v>0.306085482964634</v>
      </c>
      <c r="AA370">
        <v>174.94496265515599</v>
      </c>
      <c r="AB370">
        <v>8.6433876569172003</v>
      </c>
      <c r="AC370">
        <v>1.4836583170584301</v>
      </c>
      <c r="AD370">
        <v>3.7983456851156099</v>
      </c>
      <c r="AE370">
        <v>1.43681987617771</v>
      </c>
      <c r="AF370">
        <v>152</v>
      </c>
      <c r="AG370">
        <v>1.49657387559528E-2</v>
      </c>
      <c r="AH370">
        <v>6.2842105263157899</v>
      </c>
      <c r="AI370">
        <v>4.3251898276947802</v>
      </c>
      <c r="AJ370">
        <v>-20352.012999999901</v>
      </c>
      <c r="AK370">
        <v>0.48871255803247299</v>
      </c>
      <c r="AL370">
        <v>20044684.115499999</v>
      </c>
      <c r="AM370">
        <v>1366.6872504999999</v>
      </c>
    </row>
    <row r="371" spans="1:39" ht="15" x14ac:dyDescent="0.25">
      <c r="A371" t="s">
        <v>545</v>
      </c>
      <c r="B371">
        <v>798322.45</v>
      </c>
      <c r="C371">
        <v>0.39354912594560398</v>
      </c>
      <c r="D371">
        <v>508313</v>
      </c>
      <c r="E371">
        <v>9.6181115236700504E-3</v>
      </c>
      <c r="F371">
        <v>0.729231798710678</v>
      </c>
      <c r="G371">
        <v>88.15</v>
      </c>
      <c r="H371">
        <v>76.840755849999994</v>
      </c>
      <c r="I371">
        <v>11.2996099</v>
      </c>
      <c r="J371">
        <v>-44.205777949999899</v>
      </c>
      <c r="K371">
        <v>13381.520164813001</v>
      </c>
      <c r="L371">
        <v>2095.46168665</v>
      </c>
      <c r="M371">
        <v>2644.77921430792</v>
      </c>
      <c r="N371">
        <v>0.47216128028174098</v>
      </c>
      <c r="O371">
        <v>0.159278899407407</v>
      </c>
      <c r="P371">
        <v>1.9902225278417E-2</v>
      </c>
      <c r="Q371">
        <v>10602.194188008099</v>
      </c>
      <c r="R371">
        <v>134.74850000000001</v>
      </c>
      <c r="S371">
        <v>65750.947134847505</v>
      </c>
      <c r="T371">
        <v>15.8662248559353</v>
      </c>
      <c r="U371">
        <v>15.550909187486299</v>
      </c>
      <c r="V371">
        <v>16.87</v>
      </c>
      <c r="W371">
        <v>124.21231100474201</v>
      </c>
      <c r="X371">
        <v>0.11299570844681101</v>
      </c>
      <c r="Y371">
        <v>0.168492790585026</v>
      </c>
      <c r="Z371">
        <v>0.28636021631613101</v>
      </c>
      <c r="AA371">
        <v>175.55524987341099</v>
      </c>
      <c r="AB371">
        <v>8.1644424568725906</v>
      </c>
      <c r="AC371">
        <v>1.3597508544474901</v>
      </c>
      <c r="AD371">
        <v>3.6243562183634199</v>
      </c>
      <c r="AE371">
        <v>1.26217232025855</v>
      </c>
      <c r="AF371">
        <v>66.650000000000006</v>
      </c>
      <c r="AG371">
        <v>2.81035825989112E-2</v>
      </c>
      <c r="AH371">
        <v>19.817499999999999</v>
      </c>
      <c r="AI371">
        <v>3.84140690785804</v>
      </c>
      <c r="AJ371">
        <v>94855.411000000095</v>
      </c>
      <c r="AK371">
        <v>0.47800311912337201</v>
      </c>
      <c r="AL371">
        <v>28040462.8145</v>
      </c>
      <c r="AM371">
        <v>2095.46168665</v>
      </c>
    </row>
    <row r="372" spans="1:39" ht="15" x14ac:dyDescent="0.25">
      <c r="A372" t="s">
        <v>546</v>
      </c>
      <c r="B372">
        <v>203139.1</v>
      </c>
      <c r="C372">
        <v>0.51031177658999405</v>
      </c>
      <c r="D372">
        <v>215081.45</v>
      </c>
      <c r="E372">
        <v>7.2806288401308797E-3</v>
      </c>
      <c r="F372">
        <v>0.73477186372496395</v>
      </c>
      <c r="G372">
        <v>62.55</v>
      </c>
      <c r="H372">
        <v>17.500872449999999</v>
      </c>
      <c r="I372">
        <v>0.155</v>
      </c>
      <c r="J372">
        <v>74.678303200000002</v>
      </c>
      <c r="K372">
        <v>14703.1408970927</v>
      </c>
      <c r="L372">
        <v>1088.9343710000001</v>
      </c>
      <c r="M372">
        <v>1271.9103542452599</v>
      </c>
      <c r="N372">
        <v>0.21193804135143801</v>
      </c>
      <c r="O372">
        <v>0.13400796290964001</v>
      </c>
      <c r="P372">
        <v>3.5576691333953701E-3</v>
      </c>
      <c r="Q372">
        <v>12587.9590735785</v>
      </c>
      <c r="R372">
        <v>69.225499999999997</v>
      </c>
      <c r="S372">
        <v>66549.989620876702</v>
      </c>
      <c r="T372">
        <v>15.6228557395757</v>
      </c>
      <c r="U372">
        <v>15.7302492723057</v>
      </c>
      <c r="V372">
        <v>9.0329999999999995</v>
      </c>
      <c r="W372">
        <v>120.550688697</v>
      </c>
      <c r="X372">
        <v>0.109661380453457</v>
      </c>
      <c r="Y372">
        <v>0.17416623107321599</v>
      </c>
      <c r="Z372">
        <v>0.29123432335652999</v>
      </c>
      <c r="AA372">
        <v>185.36883890865801</v>
      </c>
      <c r="AB372">
        <v>7.9282180060389997</v>
      </c>
      <c r="AC372">
        <v>1.35057998706989</v>
      </c>
      <c r="AD372">
        <v>3.1194233445377701</v>
      </c>
      <c r="AE372">
        <v>1.25812227992975</v>
      </c>
      <c r="AF372">
        <v>86.8</v>
      </c>
      <c r="AG372">
        <v>2.68737256791515E-2</v>
      </c>
      <c r="AH372">
        <v>7.8821052631578903</v>
      </c>
      <c r="AI372">
        <v>4.5238418325378298</v>
      </c>
      <c r="AJ372">
        <v>9555.7469999999703</v>
      </c>
      <c r="AK372">
        <v>0.46048688824057699</v>
      </c>
      <c r="AL372">
        <v>16010755.4845</v>
      </c>
      <c r="AM372">
        <v>1088.9343710000001</v>
      </c>
    </row>
    <row r="373" spans="1:39" ht="15" x14ac:dyDescent="0.25">
      <c r="A373" t="s">
        <v>547</v>
      </c>
      <c r="B373">
        <v>466348.6</v>
      </c>
      <c r="C373">
        <v>0.70606458775663095</v>
      </c>
      <c r="D373">
        <v>529220.44999999995</v>
      </c>
      <c r="E373">
        <v>2.45320125407111E-3</v>
      </c>
      <c r="F373">
        <v>0.69089410512856797</v>
      </c>
      <c r="G373">
        <v>33.9</v>
      </c>
      <c r="H373">
        <v>14.187258699999999</v>
      </c>
      <c r="I373">
        <v>0.62999994999999998</v>
      </c>
      <c r="J373">
        <v>7.5385566500000003</v>
      </c>
      <c r="K373">
        <v>15989.287392264499</v>
      </c>
      <c r="L373">
        <v>633.68691990000002</v>
      </c>
      <c r="M373">
        <v>770.57017274894099</v>
      </c>
      <c r="N373">
        <v>0.36537380326003499</v>
      </c>
      <c r="O373">
        <v>0.15478649474961301</v>
      </c>
      <c r="P373">
        <v>8.0980753884107408E-3</v>
      </c>
      <c r="Q373">
        <v>13148.967657097701</v>
      </c>
      <c r="R373">
        <v>51.470999999999997</v>
      </c>
      <c r="S373">
        <v>60464.477560179497</v>
      </c>
      <c r="T373">
        <v>15.002622836160199</v>
      </c>
      <c r="U373">
        <v>12.311533094363799</v>
      </c>
      <c r="V373">
        <v>8.6455000000000002</v>
      </c>
      <c r="W373">
        <v>73.296734705916407</v>
      </c>
      <c r="X373">
        <v>0.110648630876512</v>
      </c>
      <c r="Y373">
        <v>0.18502937995863999</v>
      </c>
      <c r="Z373">
        <v>0.300842916006068</v>
      </c>
      <c r="AA373">
        <v>217.562562316666</v>
      </c>
      <c r="AB373">
        <v>8.4842557893847292</v>
      </c>
      <c r="AC373">
        <v>1.57485510082032</v>
      </c>
      <c r="AD373">
        <v>3.07309422408844</v>
      </c>
      <c r="AE373">
        <v>1.34380487118855</v>
      </c>
      <c r="AF373">
        <v>91.3</v>
      </c>
      <c r="AG373">
        <v>2.0378957383188599E-2</v>
      </c>
      <c r="AH373">
        <v>3.7021052631578999</v>
      </c>
      <c r="AI373">
        <v>4.0896378898286896</v>
      </c>
      <c r="AJ373">
        <v>10343.51</v>
      </c>
      <c r="AK373">
        <v>0.57486721264630203</v>
      </c>
      <c r="AL373">
        <v>10132202.278999999</v>
      </c>
      <c r="AM373">
        <v>633.68691990000002</v>
      </c>
    </row>
    <row r="374" spans="1:39" ht="15" x14ac:dyDescent="0.25">
      <c r="A374" t="s">
        <v>548</v>
      </c>
      <c r="B374">
        <v>275953.7</v>
      </c>
      <c r="C374">
        <v>0.47060374503573998</v>
      </c>
      <c r="D374">
        <v>354186.9</v>
      </c>
      <c r="E374">
        <v>3.9432349434578504E-3</v>
      </c>
      <c r="F374">
        <v>0.71915624707713299</v>
      </c>
      <c r="G374">
        <v>49.9</v>
      </c>
      <c r="H374">
        <v>30.023568600000001</v>
      </c>
      <c r="I374">
        <v>4.25</v>
      </c>
      <c r="J374">
        <v>39.185191150000001</v>
      </c>
      <c r="K374">
        <v>14235.986228977799</v>
      </c>
      <c r="L374">
        <v>1035.1775756500001</v>
      </c>
      <c r="M374">
        <v>1244.3802411336301</v>
      </c>
      <c r="N374">
        <v>0.34546498099656697</v>
      </c>
      <c r="O374">
        <v>0.15424895380846901</v>
      </c>
      <c r="P374">
        <v>4.3149463967042398E-3</v>
      </c>
      <c r="Q374">
        <v>11842.6612898279</v>
      </c>
      <c r="R374">
        <v>72.673000000000002</v>
      </c>
      <c r="S374">
        <v>62973.228888307902</v>
      </c>
      <c r="T374">
        <v>16.047225241836699</v>
      </c>
      <c r="U374">
        <v>14.2443214900995</v>
      </c>
      <c r="V374">
        <v>9.8134999999999994</v>
      </c>
      <c r="W374">
        <v>105.485053818719</v>
      </c>
      <c r="X374">
        <v>0.11579843670887401</v>
      </c>
      <c r="Y374">
        <v>0.170697322530141</v>
      </c>
      <c r="Z374">
        <v>0.29087445722108601</v>
      </c>
      <c r="AA374">
        <v>189.84090712803899</v>
      </c>
      <c r="AB374">
        <v>8.0649571479202695</v>
      </c>
      <c r="AC374">
        <v>1.4019995109888801</v>
      </c>
      <c r="AD374">
        <v>3.3381500012339802</v>
      </c>
      <c r="AE374">
        <v>1.1589058393656999</v>
      </c>
      <c r="AF374">
        <v>57.65</v>
      </c>
      <c r="AG374">
        <v>3.30311051503668E-2</v>
      </c>
      <c r="AH374">
        <v>10.451000000000001</v>
      </c>
      <c r="AI374">
        <v>4.6313599883383398</v>
      </c>
      <c r="AJ374">
        <v>9884.1920000001592</v>
      </c>
      <c r="AK374">
        <v>0.44996627724235799</v>
      </c>
      <c r="AL374">
        <v>14736773.7115</v>
      </c>
      <c r="AM374">
        <v>1035.1775756500001</v>
      </c>
    </row>
    <row r="375" spans="1:39" ht="15" x14ac:dyDescent="0.25">
      <c r="A375" t="s">
        <v>549</v>
      </c>
      <c r="B375">
        <v>147487.70000000001</v>
      </c>
      <c r="C375">
        <v>0.51154881484370096</v>
      </c>
      <c r="D375">
        <v>84269.45</v>
      </c>
      <c r="E375">
        <v>5.4643607070323803E-3</v>
      </c>
      <c r="F375">
        <v>0.72578486216232097</v>
      </c>
      <c r="G375">
        <v>65.45</v>
      </c>
      <c r="H375">
        <v>29.02803565</v>
      </c>
      <c r="I375">
        <v>0.97150000000000003</v>
      </c>
      <c r="J375">
        <v>52.888314999999999</v>
      </c>
      <c r="K375">
        <v>13913.316894535399</v>
      </c>
      <c r="L375">
        <v>1131.00396755</v>
      </c>
      <c r="M375">
        <v>1355.5359088805201</v>
      </c>
      <c r="N375">
        <v>0.27794974099956199</v>
      </c>
      <c r="O375">
        <v>0.12568155809207299</v>
      </c>
      <c r="P375">
        <v>2.3260351205476198E-3</v>
      </c>
      <c r="Q375">
        <v>11608.705093246699</v>
      </c>
      <c r="R375">
        <v>77.509500000000003</v>
      </c>
      <c r="S375">
        <v>61823.634954424902</v>
      </c>
      <c r="T375">
        <v>15.205232906934</v>
      </c>
      <c r="U375">
        <v>14.5918109076952</v>
      </c>
      <c r="V375">
        <v>11.692</v>
      </c>
      <c r="W375">
        <v>96.733148096989396</v>
      </c>
      <c r="X375">
        <v>0.10878648243773401</v>
      </c>
      <c r="Y375">
        <v>0.186197648039057</v>
      </c>
      <c r="Z375">
        <v>0.30051122730174001</v>
      </c>
      <c r="AA375">
        <v>187.242137141873</v>
      </c>
      <c r="AB375">
        <v>8.5699623226155008</v>
      </c>
      <c r="AC375">
        <v>1.4638144326245801</v>
      </c>
      <c r="AD375">
        <v>3.4514008606441999</v>
      </c>
      <c r="AE375">
        <v>1.42001206816127</v>
      </c>
      <c r="AF375">
        <v>108.75</v>
      </c>
      <c r="AG375">
        <v>1.7725899696309302E-2</v>
      </c>
      <c r="AH375">
        <v>6.0963157894736799</v>
      </c>
      <c r="AI375">
        <v>4.6463708746164301</v>
      </c>
      <c r="AJ375">
        <v>12439.8</v>
      </c>
      <c r="AK375">
        <v>0.46529530260915603</v>
      </c>
      <c r="AL375">
        <v>15736016.6095</v>
      </c>
      <c r="AM375">
        <v>1131.00396755</v>
      </c>
    </row>
    <row r="376" spans="1:39" ht="15" x14ac:dyDescent="0.25">
      <c r="A376" t="s">
        <v>550</v>
      </c>
      <c r="B376">
        <v>638876.25</v>
      </c>
      <c r="C376">
        <v>0.45272365826692701</v>
      </c>
      <c r="D376">
        <v>549739.1</v>
      </c>
      <c r="E376">
        <v>2.6290265014179701E-3</v>
      </c>
      <c r="F376">
        <v>0.77320087453965702</v>
      </c>
      <c r="G376">
        <v>79.400000000000006</v>
      </c>
      <c r="H376">
        <v>29.340371699999999</v>
      </c>
      <c r="I376">
        <v>0.41917690000000002</v>
      </c>
      <c r="J376">
        <v>12.563157349999999</v>
      </c>
      <c r="K376">
        <v>13785.922945014299</v>
      </c>
      <c r="L376">
        <v>1981.5094164499999</v>
      </c>
      <c r="M376">
        <v>2279.59494401444</v>
      </c>
      <c r="N376">
        <v>0.127535354589811</v>
      </c>
      <c r="O376">
        <v>0.11332602097965699</v>
      </c>
      <c r="P376">
        <v>1.10838405397778E-2</v>
      </c>
      <c r="Q376">
        <v>11983.24123403</v>
      </c>
      <c r="R376">
        <v>124.90300000000001</v>
      </c>
      <c r="S376">
        <v>72551.067356268497</v>
      </c>
      <c r="T376">
        <v>16.451566415538501</v>
      </c>
      <c r="U376">
        <v>15.8643860952099</v>
      </c>
      <c r="V376">
        <v>13.202999999999999</v>
      </c>
      <c r="W376">
        <v>150.08024058547301</v>
      </c>
      <c r="X376">
        <v>0.114692803803373</v>
      </c>
      <c r="Y376">
        <v>0.15677539550845601</v>
      </c>
      <c r="Z376">
        <v>0.276393820977132</v>
      </c>
      <c r="AA376">
        <v>177.02492205585301</v>
      </c>
      <c r="AB376">
        <v>8.5898926325035099</v>
      </c>
      <c r="AC376">
        <v>1.40733211783969</v>
      </c>
      <c r="AD376">
        <v>3.09312869118531</v>
      </c>
      <c r="AE376">
        <v>1.0778338770112399</v>
      </c>
      <c r="AF376">
        <v>45.3</v>
      </c>
      <c r="AG376">
        <v>6.6197984429124501E-2</v>
      </c>
      <c r="AH376">
        <v>27.795000000000002</v>
      </c>
      <c r="AI376">
        <v>5.0237994310271201</v>
      </c>
      <c r="AJ376">
        <v>91051.827000000194</v>
      </c>
      <c r="AK376">
        <v>0.39980646632358202</v>
      </c>
      <c r="AL376">
        <v>27316936.129999999</v>
      </c>
      <c r="AM376">
        <v>1981.5094164499999</v>
      </c>
    </row>
    <row r="377" spans="1:39" ht="15" x14ac:dyDescent="0.25">
      <c r="A377" t="s">
        <v>551</v>
      </c>
      <c r="B377">
        <v>352760.3</v>
      </c>
      <c r="C377">
        <v>0.37333904079283298</v>
      </c>
      <c r="D377">
        <v>132447.04999999999</v>
      </c>
      <c r="E377">
        <v>6.1863000126620897E-3</v>
      </c>
      <c r="F377">
        <v>0.77883994908598098</v>
      </c>
      <c r="G377">
        <v>88.8</v>
      </c>
      <c r="H377">
        <v>78.182604749999996</v>
      </c>
      <c r="I377">
        <v>6.0231390999999999</v>
      </c>
      <c r="J377">
        <v>16.026486949999999</v>
      </c>
      <c r="K377">
        <v>13462.227914954899</v>
      </c>
      <c r="L377">
        <v>2359.9662143</v>
      </c>
      <c r="M377">
        <v>2962.4596677091699</v>
      </c>
      <c r="N377">
        <v>0.43610241534973498</v>
      </c>
      <c r="O377">
        <v>0.16710952536537799</v>
      </c>
      <c r="P377">
        <v>2.28023655694417E-2</v>
      </c>
      <c r="Q377">
        <v>10724.3326870565</v>
      </c>
      <c r="R377">
        <v>155.11949999999999</v>
      </c>
      <c r="S377">
        <v>67112.673912693106</v>
      </c>
      <c r="T377">
        <v>14.6087371349186</v>
      </c>
      <c r="U377">
        <v>15.2138590847701</v>
      </c>
      <c r="V377">
        <v>17.670000000000002</v>
      </c>
      <c r="W377">
        <v>133.55779367855101</v>
      </c>
      <c r="X377">
        <v>0.109936866248368</v>
      </c>
      <c r="Y377">
        <v>0.16897731725258799</v>
      </c>
      <c r="Z377">
        <v>0.285871517986378</v>
      </c>
      <c r="AA377">
        <v>166.37003005420499</v>
      </c>
      <c r="AB377">
        <v>8.1595613643104308</v>
      </c>
      <c r="AC377">
        <v>1.3305528889776399</v>
      </c>
      <c r="AD377">
        <v>3.56795664543748</v>
      </c>
      <c r="AE377">
        <v>1.21915068539426</v>
      </c>
      <c r="AF377">
        <v>46.75</v>
      </c>
      <c r="AG377">
        <v>2.7057256023516E-2</v>
      </c>
      <c r="AH377">
        <v>29.459499999999998</v>
      </c>
      <c r="AI377">
        <v>3.9156612438585601</v>
      </c>
      <c r="AJ377">
        <v>56404.806499999897</v>
      </c>
      <c r="AK377">
        <v>0.47991977070755998</v>
      </c>
      <c r="AL377">
        <v>31770403.048500001</v>
      </c>
      <c r="AM377">
        <v>2359.9662143</v>
      </c>
    </row>
    <row r="378" spans="1:39" ht="15" x14ac:dyDescent="0.25">
      <c r="A378" t="s">
        <v>552</v>
      </c>
      <c r="B378">
        <v>-257980.095238095</v>
      </c>
      <c r="C378">
        <v>0.41766887239864198</v>
      </c>
      <c r="D378">
        <v>-176353.33333333299</v>
      </c>
      <c r="E378">
        <v>1.31511215158336E-3</v>
      </c>
      <c r="F378">
        <v>0.81409537600457704</v>
      </c>
      <c r="G378">
        <v>159.19047619047601</v>
      </c>
      <c r="H378">
        <v>84.807177619047593</v>
      </c>
      <c r="I378">
        <v>10.6709523809524</v>
      </c>
      <c r="J378">
        <v>-55.316385380952397</v>
      </c>
      <c r="K378">
        <v>13597.4619588884</v>
      </c>
      <c r="L378">
        <v>4228.5673325714297</v>
      </c>
      <c r="M378">
        <v>5165.5920449852802</v>
      </c>
      <c r="N378">
        <v>0.247505802876792</v>
      </c>
      <c r="O378">
        <v>0.14875024149662999</v>
      </c>
      <c r="P378">
        <v>2.2143221167469699E-2</v>
      </c>
      <c r="Q378">
        <v>11130.9183815738</v>
      </c>
      <c r="R378">
        <v>260.845714285714</v>
      </c>
      <c r="S378">
        <v>74508.2361038089</v>
      </c>
      <c r="T378">
        <v>15.248021088912299</v>
      </c>
      <c r="U378">
        <v>16.210990255871</v>
      </c>
      <c r="V378">
        <v>29.539047619047601</v>
      </c>
      <c r="W378">
        <v>143.15178292494201</v>
      </c>
      <c r="X378">
        <v>0.117138025082426</v>
      </c>
      <c r="Y378">
        <v>0.154228255017646</v>
      </c>
      <c r="Z378">
        <v>0.27768826618873299</v>
      </c>
      <c r="AA378">
        <v>148.53793667386401</v>
      </c>
      <c r="AB378">
        <v>8.4636214977290596</v>
      </c>
      <c r="AC378">
        <v>1.2278751373372701</v>
      </c>
      <c r="AD378">
        <v>3.6250314423877898</v>
      </c>
      <c r="AE378">
        <v>0.97170720400683497</v>
      </c>
      <c r="AF378">
        <v>39.428571428571402</v>
      </c>
      <c r="AG378">
        <v>5.8402481841397097E-2</v>
      </c>
      <c r="AH378">
        <v>70.421428571428606</v>
      </c>
      <c r="AI378">
        <v>4.5737345511256899</v>
      </c>
      <c r="AJ378">
        <v>262836.73952380999</v>
      </c>
      <c r="AK378">
        <v>0.40791055528216802</v>
      </c>
      <c r="AL378">
        <v>57497783.445238099</v>
      </c>
      <c r="AM378">
        <v>4228.5673325714297</v>
      </c>
    </row>
    <row r="379" spans="1:39" ht="15" x14ac:dyDescent="0.25">
      <c r="A379" t="s">
        <v>553</v>
      </c>
      <c r="B379">
        <v>578672.80000000005</v>
      </c>
      <c r="C379">
        <v>0.368958210558884</v>
      </c>
      <c r="D379">
        <v>675038.15</v>
      </c>
      <c r="E379">
        <v>2.8958543053998601E-3</v>
      </c>
      <c r="F379">
        <v>0.77369022980139102</v>
      </c>
      <c r="G379">
        <v>71.7</v>
      </c>
      <c r="H379">
        <v>52.488777450000001</v>
      </c>
      <c r="I379">
        <v>6.8187426999999996</v>
      </c>
      <c r="J379">
        <v>61.820746749999998</v>
      </c>
      <c r="K379">
        <v>12903.761703632401</v>
      </c>
      <c r="L379">
        <v>1875.6837112999999</v>
      </c>
      <c r="M379">
        <v>2284.3004612834102</v>
      </c>
      <c r="N379">
        <v>0.31990242151973902</v>
      </c>
      <c r="O379">
        <v>0.131830588659652</v>
      </c>
      <c r="P379">
        <v>2.12225882275273E-2</v>
      </c>
      <c r="Q379">
        <v>10595.5306896894</v>
      </c>
      <c r="R379">
        <v>120.6755</v>
      </c>
      <c r="S379">
        <v>66148.401755120096</v>
      </c>
      <c r="T379">
        <v>15.6456778716475</v>
      </c>
      <c r="U379">
        <v>15.543202317786101</v>
      </c>
      <c r="V379">
        <v>14.714499999999999</v>
      </c>
      <c r="W379">
        <v>127.471793897176</v>
      </c>
      <c r="X379">
        <v>0.115835409518454</v>
      </c>
      <c r="Y379">
        <v>0.160303349349566</v>
      </c>
      <c r="Z379">
        <v>0.28190921718276102</v>
      </c>
      <c r="AA379">
        <v>163.30911664616301</v>
      </c>
      <c r="AB379">
        <v>7.38972783520299</v>
      </c>
      <c r="AC379">
        <v>1.3396496578291199</v>
      </c>
      <c r="AD379">
        <v>3.6257398293430398</v>
      </c>
      <c r="AE379">
        <v>1.16820466500437</v>
      </c>
      <c r="AF379">
        <v>34.85</v>
      </c>
      <c r="AG379">
        <v>4.0769538223230303E-2</v>
      </c>
      <c r="AH379">
        <v>33.972499999999997</v>
      </c>
      <c r="AI379">
        <v>4.2430470830207598</v>
      </c>
      <c r="AJ379">
        <v>60359.1415000001</v>
      </c>
      <c r="AK379">
        <v>0.46783725685501298</v>
      </c>
      <c r="AL379">
        <v>24203375.642000001</v>
      </c>
      <c r="AM379">
        <v>1875.6837112999999</v>
      </c>
    </row>
    <row r="380" spans="1:39" ht="15" x14ac:dyDescent="0.25">
      <c r="A380" t="s">
        <v>554</v>
      </c>
      <c r="B380">
        <v>31436.315789473701</v>
      </c>
      <c r="C380">
        <v>0.46259089076738202</v>
      </c>
      <c r="D380">
        <v>-70545.350000000006</v>
      </c>
      <c r="E380">
        <v>7.1554608963803898E-3</v>
      </c>
      <c r="F380">
        <v>0.76425206661227896</v>
      </c>
      <c r="G380">
        <v>43.75</v>
      </c>
      <c r="H380">
        <v>27.19566575</v>
      </c>
      <c r="I380">
        <v>6.5534321000000002</v>
      </c>
      <c r="J380">
        <v>-18.117330200000001</v>
      </c>
      <c r="K380">
        <v>16655.694638157202</v>
      </c>
      <c r="L380">
        <v>1231.2278434499999</v>
      </c>
      <c r="M380">
        <v>1753.55071097206</v>
      </c>
      <c r="N380">
        <v>0.96162741908303995</v>
      </c>
      <c r="O380">
        <v>0.187354375331236</v>
      </c>
      <c r="P380">
        <v>2.3947618758669999E-4</v>
      </c>
      <c r="Q380">
        <v>11694.53204985</v>
      </c>
      <c r="R380">
        <v>92.261499999999998</v>
      </c>
      <c r="S380">
        <v>64976.694357884902</v>
      </c>
      <c r="T380">
        <v>15.430054789917801</v>
      </c>
      <c r="U380">
        <v>13.344979687626999</v>
      </c>
      <c r="V380">
        <v>12.609</v>
      </c>
      <c r="W380">
        <v>97.646747834879804</v>
      </c>
      <c r="X380">
        <v>9.8552066283911194E-2</v>
      </c>
      <c r="Y380">
        <v>0.20089486294459</v>
      </c>
      <c r="Z380">
        <v>0.30279269335423598</v>
      </c>
      <c r="AA380">
        <v>190.972573639291</v>
      </c>
      <c r="AB380">
        <v>9.8141529255531204</v>
      </c>
      <c r="AC380">
        <v>1.56641872022268</v>
      </c>
      <c r="AD380">
        <v>4.2497269816899701</v>
      </c>
      <c r="AE380">
        <v>1.34248894020556</v>
      </c>
      <c r="AF380">
        <v>136.35</v>
      </c>
      <c r="AG380">
        <v>1.7435761167862399E-2</v>
      </c>
      <c r="AH380">
        <v>6.3265000000000002</v>
      </c>
      <c r="AI380">
        <v>3.55888013588357</v>
      </c>
      <c r="AJ380">
        <v>-109777.2755</v>
      </c>
      <c r="AK380">
        <v>0.68375601552795195</v>
      </c>
      <c r="AL380">
        <v>20506954.990499999</v>
      </c>
      <c r="AM380">
        <v>1231.2278434499999</v>
      </c>
    </row>
    <row r="381" spans="1:39" ht="15" x14ac:dyDescent="0.25">
      <c r="A381" t="s">
        <v>555</v>
      </c>
      <c r="B381">
        <v>500298.5</v>
      </c>
      <c r="C381">
        <v>0.51395744300959401</v>
      </c>
      <c r="D381">
        <v>540074.69999999995</v>
      </c>
      <c r="E381">
        <v>8.8209599464848694E-3</v>
      </c>
      <c r="F381">
        <v>0.73808641866887803</v>
      </c>
      <c r="G381">
        <v>65.95</v>
      </c>
      <c r="H381">
        <v>39.561476599999999</v>
      </c>
      <c r="I381">
        <v>2.9714999999999998</v>
      </c>
      <c r="J381">
        <v>28.151123699999999</v>
      </c>
      <c r="K381">
        <v>13549.163540482001</v>
      </c>
      <c r="L381">
        <v>1476.3006348500001</v>
      </c>
      <c r="M381">
        <v>1778.06765897847</v>
      </c>
      <c r="N381">
        <v>0.33238361118083298</v>
      </c>
      <c r="O381">
        <v>0.13598431902076499</v>
      </c>
      <c r="P381">
        <v>4.1771105115229901E-3</v>
      </c>
      <c r="Q381">
        <v>11249.649941887999</v>
      </c>
      <c r="R381">
        <v>95.906999999999996</v>
      </c>
      <c r="S381">
        <v>65621.163152845998</v>
      </c>
      <c r="T381">
        <v>16.099450509347601</v>
      </c>
      <c r="U381">
        <v>15.3930436240316</v>
      </c>
      <c r="V381">
        <v>12.2385</v>
      </c>
      <c r="W381">
        <v>120.62757975650599</v>
      </c>
      <c r="X381">
        <v>0.11370159899163</v>
      </c>
      <c r="Y381">
        <v>0.16849009741097901</v>
      </c>
      <c r="Z381">
        <v>0.28715781642692201</v>
      </c>
      <c r="AA381">
        <v>173.857237435977</v>
      </c>
      <c r="AB381">
        <v>8.3555837197473508</v>
      </c>
      <c r="AC381">
        <v>1.3428059024672401</v>
      </c>
      <c r="AD381">
        <v>3.33225181369296</v>
      </c>
      <c r="AE381">
        <v>1.1882806528852099</v>
      </c>
      <c r="AF381">
        <v>52.7</v>
      </c>
      <c r="AG381">
        <v>2.9326960224114899E-2</v>
      </c>
      <c r="AH381">
        <v>18.6675</v>
      </c>
      <c r="AI381">
        <v>4.5127962155257899</v>
      </c>
      <c r="AJ381">
        <v>27382.119999999901</v>
      </c>
      <c r="AK381">
        <v>0.47612667401076503</v>
      </c>
      <c r="AL381">
        <v>20002638.736499999</v>
      </c>
      <c r="AM381">
        <v>1476.3006348500001</v>
      </c>
    </row>
    <row r="382" spans="1:39" ht="15" x14ac:dyDescent="0.25">
      <c r="A382" t="s">
        <v>556</v>
      </c>
      <c r="B382">
        <v>368592.26315789501</v>
      </c>
      <c r="C382">
        <v>0.50411249674547598</v>
      </c>
      <c r="D382">
        <v>-296456.90000000002</v>
      </c>
      <c r="E382">
        <v>7.9450788098988801E-3</v>
      </c>
      <c r="F382">
        <v>0.71813561743327303</v>
      </c>
      <c r="G382">
        <v>47.117647058823501</v>
      </c>
      <c r="H382">
        <v>25.948697800000001</v>
      </c>
      <c r="I382">
        <v>6.4296107999999998</v>
      </c>
      <c r="J382">
        <v>-13.51277385</v>
      </c>
      <c r="K382">
        <v>17195.177983054298</v>
      </c>
      <c r="L382">
        <v>1168.5885146000001</v>
      </c>
      <c r="M382">
        <v>1632.7206038573199</v>
      </c>
      <c r="N382">
        <v>0.92712934109304701</v>
      </c>
      <c r="O382">
        <v>0.181053617895964</v>
      </c>
      <c r="P382">
        <v>4.3830316967929603E-4</v>
      </c>
      <c r="Q382">
        <v>12307.119448378</v>
      </c>
      <c r="R382">
        <v>90.027500000000003</v>
      </c>
      <c r="S382">
        <v>62749.212568381903</v>
      </c>
      <c r="T382">
        <v>15.2303462830802</v>
      </c>
      <c r="U382">
        <v>12.980350610646701</v>
      </c>
      <c r="V382">
        <v>12.064</v>
      </c>
      <c r="W382">
        <v>96.865758836206894</v>
      </c>
      <c r="X382">
        <v>9.8481442141934702E-2</v>
      </c>
      <c r="Y382">
        <v>0.205593723460371</v>
      </c>
      <c r="Z382">
        <v>0.30723093609472601</v>
      </c>
      <c r="AA382">
        <v>197.38363600035299</v>
      </c>
      <c r="AB382">
        <v>10.184668114683801</v>
      </c>
      <c r="AC382">
        <v>1.64140146600899</v>
      </c>
      <c r="AD382">
        <v>4.1464598820126097</v>
      </c>
      <c r="AE382">
        <v>1.35015636811077</v>
      </c>
      <c r="AF382">
        <v>162.05000000000001</v>
      </c>
      <c r="AG382">
        <v>1.7781257836886701E-2</v>
      </c>
      <c r="AH382">
        <v>5.851</v>
      </c>
      <c r="AI382">
        <v>3.5341794470885399</v>
      </c>
      <c r="AJ382">
        <v>-109760.9385</v>
      </c>
      <c r="AK382">
        <v>0.68610905947600398</v>
      </c>
      <c r="AL382">
        <v>20094087.497499999</v>
      </c>
      <c r="AM382">
        <v>1168.5885146000001</v>
      </c>
    </row>
    <row r="383" spans="1:39" ht="15" x14ac:dyDescent="0.25">
      <c r="A383" t="s">
        <v>557</v>
      </c>
      <c r="B383">
        <v>575442.4</v>
      </c>
      <c r="C383">
        <v>0.33398973410806898</v>
      </c>
      <c r="D383">
        <v>529472.4</v>
      </c>
      <c r="E383">
        <v>6.3978941012896601E-3</v>
      </c>
      <c r="F383">
        <v>0.74116561413030901</v>
      </c>
      <c r="G383">
        <v>45.65</v>
      </c>
      <c r="H383">
        <v>79.732618549999998</v>
      </c>
      <c r="I383">
        <v>35.299179049999999</v>
      </c>
      <c r="J383">
        <v>-107.70946345</v>
      </c>
      <c r="K383">
        <v>15492.6060259362</v>
      </c>
      <c r="L383">
        <v>1556.1102359500001</v>
      </c>
      <c r="M383">
        <v>2209.6221400948298</v>
      </c>
      <c r="N383">
        <v>0.862416993376246</v>
      </c>
      <c r="O383">
        <v>0.188849041835775</v>
      </c>
      <c r="P383">
        <v>1.0195432870676001E-2</v>
      </c>
      <c r="Q383">
        <v>10910.554515653699</v>
      </c>
      <c r="R383">
        <v>111.97750000000001</v>
      </c>
      <c r="S383">
        <v>62957.2360876069</v>
      </c>
      <c r="T383">
        <v>14.234109530932599</v>
      </c>
      <c r="U383">
        <v>13.8966331267442</v>
      </c>
      <c r="V383">
        <v>15.193</v>
      </c>
      <c r="W383">
        <v>102.422841831765</v>
      </c>
      <c r="X383">
        <v>0.105908984528922</v>
      </c>
      <c r="Y383">
        <v>0.196667862784073</v>
      </c>
      <c r="Z383">
        <v>0.306208358913236</v>
      </c>
      <c r="AA383">
        <v>215.30881441407399</v>
      </c>
      <c r="AB383">
        <v>8.1695261058800508</v>
      </c>
      <c r="AC383">
        <v>1.3620661420096001</v>
      </c>
      <c r="AD383">
        <v>3.59500218105519</v>
      </c>
      <c r="AE383">
        <v>1.28945804572308</v>
      </c>
      <c r="AF383">
        <v>33.9</v>
      </c>
      <c r="AG383">
        <v>3.8686240695456002E-2</v>
      </c>
      <c r="AH383">
        <v>42.523157894736798</v>
      </c>
      <c r="AI383">
        <v>3.6091887098097302</v>
      </c>
      <c r="AJ383">
        <v>-4404.5830000000997</v>
      </c>
      <c r="AK383">
        <v>0.64730650471098305</v>
      </c>
      <c r="AL383">
        <v>24108202.818500001</v>
      </c>
      <c r="AM383">
        <v>1556.1102359500001</v>
      </c>
    </row>
    <row r="384" spans="1:39" ht="15" x14ac:dyDescent="0.25">
      <c r="A384" t="s">
        <v>558</v>
      </c>
      <c r="B384">
        <v>51358.842105263197</v>
      </c>
      <c r="C384">
        <v>0.49214417638958502</v>
      </c>
      <c r="D384">
        <v>-495525</v>
      </c>
      <c r="E384">
        <v>9.3463929141876009E-3</v>
      </c>
      <c r="F384">
        <v>0.74487670624560298</v>
      </c>
      <c r="G384">
        <v>52.3125</v>
      </c>
      <c r="H384">
        <v>28.3002316</v>
      </c>
      <c r="I384">
        <v>3.9576107999999999</v>
      </c>
      <c r="J384">
        <v>-35.891761649999999</v>
      </c>
      <c r="K384">
        <v>16853.651003375999</v>
      </c>
      <c r="L384">
        <v>1104.25500945</v>
      </c>
      <c r="M384">
        <v>1544.02397569296</v>
      </c>
      <c r="N384">
        <v>0.93046688913076103</v>
      </c>
      <c r="O384">
        <v>0.17995372862195499</v>
      </c>
      <c r="P384">
        <v>4.1960393752778398E-4</v>
      </c>
      <c r="Q384">
        <v>12053.393497110301</v>
      </c>
      <c r="R384">
        <v>86.583500000000001</v>
      </c>
      <c r="S384">
        <v>61942.698880271601</v>
      </c>
      <c r="T384">
        <v>15.0017035578372</v>
      </c>
      <c r="U384">
        <v>12.7536425467901</v>
      </c>
      <c r="V384">
        <v>12.089499999999999</v>
      </c>
      <c r="W384">
        <v>91.340006571818506</v>
      </c>
      <c r="X384">
        <v>0.10241933444123</v>
      </c>
      <c r="Y384">
        <v>0.192639062192977</v>
      </c>
      <c r="Z384">
        <v>0.29945951949524602</v>
      </c>
      <c r="AA384">
        <v>206.27286998992199</v>
      </c>
      <c r="AB384">
        <v>9.7952189622476507</v>
      </c>
      <c r="AC384">
        <v>1.5101629065337101</v>
      </c>
      <c r="AD384">
        <v>4.0437579531986998</v>
      </c>
      <c r="AE384">
        <v>1.41774653289087</v>
      </c>
      <c r="AF384">
        <v>166.65</v>
      </c>
      <c r="AG384">
        <v>1.4040330689793899E-2</v>
      </c>
      <c r="AH384">
        <v>4.4989473684210504</v>
      </c>
      <c r="AI384">
        <v>3.6776499596795298</v>
      </c>
      <c r="AJ384">
        <v>-113400.12850000001</v>
      </c>
      <c r="AK384">
        <v>0.66256711474640895</v>
      </c>
      <c r="AL384">
        <v>18610728.548</v>
      </c>
      <c r="AM384">
        <v>1104.25500945</v>
      </c>
    </row>
    <row r="385" spans="1:39" ht="15" x14ac:dyDescent="0.25">
      <c r="A385" t="s">
        <v>559</v>
      </c>
      <c r="B385">
        <v>448915.95</v>
      </c>
      <c r="C385">
        <v>0.52158971058674197</v>
      </c>
      <c r="D385">
        <v>367707.4</v>
      </c>
      <c r="E385">
        <v>1.7551519967831501E-4</v>
      </c>
      <c r="F385">
        <v>0.758488566627601</v>
      </c>
      <c r="G385">
        <v>99.95</v>
      </c>
      <c r="H385">
        <v>34.960185950000003</v>
      </c>
      <c r="I385">
        <v>2.2174999999999998</v>
      </c>
      <c r="J385">
        <v>23.426163949999999</v>
      </c>
      <c r="K385">
        <v>13230.9660448328</v>
      </c>
      <c r="L385">
        <v>1883.0660278</v>
      </c>
      <c r="M385">
        <v>2191.9860529492198</v>
      </c>
      <c r="N385">
        <v>0.18316939465100601</v>
      </c>
      <c r="O385">
        <v>0.112289605822817</v>
      </c>
      <c r="P385">
        <v>1.8986564290456899E-2</v>
      </c>
      <c r="Q385">
        <v>11366.3052921702</v>
      </c>
      <c r="R385">
        <v>116.46250000000001</v>
      </c>
      <c r="S385">
        <v>68939.886096382994</v>
      </c>
      <c r="T385">
        <v>16.8088440485135</v>
      </c>
      <c r="U385">
        <v>16.1688614601266</v>
      </c>
      <c r="V385">
        <v>13.631</v>
      </c>
      <c r="W385">
        <v>138.145846071455</v>
      </c>
      <c r="X385">
        <v>0.110851657185309</v>
      </c>
      <c r="Y385">
        <v>0.16774258482976601</v>
      </c>
      <c r="Z385">
        <v>0.28250027762157398</v>
      </c>
      <c r="AA385">
        <v>132.65700528400799</v>
      </c>
      <c r="AB385">
        <v>10.550007547981</v>
      </c>
      <c r="AC385">
        <v>1.73981220919457</v>
      </c>
      <c r="AD385">
        <v>4.4424345851652802</v>
      </c>
      <c r="AE385">
        <v>1.14579010756757</v>
      </c>
      <c r="AF385">
        <v>63.9</v>
      </c>
      <c r="AG385">
        <v>5.5976107372178799E-2</v>
      </c>
      <c r="AH385">
        <v>21.2715</v>
      </c>
      <c r="AI385">
        <v>4.6016736370220901</v>
      </c>
      <c r="AJ385">
        <v>100463.42600000001</v>
      </c>
      <c r="AK385">
        <v>0.43793501841197402</v>
      </c>
      <c r="AL385">
        <v>24914782.673999999</v>
      </c>
      <c r="AM385">
        <v>1883.0660278</v>
      </c>
    </row>
    <row r="386" spans="1:39" ht="15" x14ac:dyDescent="0.25">
      <c r="A386" t="s">
        <v>560</v>
      </c>
      <c r="B386">
        <v>732816.61904761905</v>
      </c>
      <c r="C386">
        <v>0.46720499342807098</v>
      </c>
      <c r="D386">
        <v>599894.42857142899</v>
      </c>
      <c r="E386">
        <v>1.15805992532255E-3</v>
      </c>
      <c r="F386">
        <v>0.71278422034018096</v>
      </c>
      <c r="G386">
        <v>75</v>
      </c>
      <c r="H386">
        <v>44.715310047618999</v>
      </c>
      <c r="I386">
        <v>4.71428571428571</v>
      </c>
      <c r="J386">
        <v>60.914413809523801</v>
      </c>
      <c r="K386">
        <v>13213.675404380199</v>
      </c>
      <c r="L386">
        <v>1549.0200753809499</v>
      </c>
      <c r="M386">
        <v>1854.9123560983501</v>
      </c>
      <c r="N386">
        <v>0.362122563751828</v>
      </c>
      <c r="O386">
        <v>0.14274832982049501</v>
      </c>
      <c r="P386">
        <v>5.3186699172793599E-3</v>
      </c>
      <c r="Q386">
        <v>11034.6175675953</v>
      </c>
      <c r="R386">
        <v>101.888095238095</v>
      </c>
      <c r="S386">
        <v>64220.613006800202</v>
      </c>
      <c r="T386">
        <v>15.756315285210199</v>
      </c>
      <c r="U386">
        <v>15.203150787745701</v>
      </c>
      <c r="V386">
        <v>12.412857142857099</v>
      </c>
      <c r="W386">
        <v>124.791581628112</v>
      </c>
      <c r="X386">
        <v>0.11011530123567601</v>
      </c>
      <c r="Y386">
        <v>0.172333498480508</v>
      </c>
      <c r="Z386">
        <v>0.28849761972232801</v>
      </c>
      <c r="AA386">
        <v>178.14472923270401</v>
      </c>
      <c r="AB386">
        <v>7.2522733520335398</v>
      </c>
      <c r="AC386">
        <v>1.4502024850969299</v>
      </c>
      <c r="AD386">
        <v>3.1683827939695699</v>
      </c>
      <c r="AE386">
        <v>1.2038034236292601</v>
      </c>
      <c r="AF386">
        <v>74.904761904761898</v>
      </c>
      <c r="AG386">
        <v>2.37877431864956E-2</v>
      </c>
      <c r="AH386">
        <v>13.2957142857143</v>
      </c>
      <c r="AI386">
        <v>4.1522982442969596</v>
      </c>
      <c r="AJ386">
        <v>54304.1371428571</v>
      </c>
      <c r="AK386">
        <v>0.48684046989526503</v>
      </c>
      <c r="AL386">
        <v>20468248.470952399</v>
      </c>
      <c r="AM386">
        <v>1549.0200753809499</v>
      </c>
    </row>
    <row r="387" spans="1:39" ht="15" x14ac:dyDescent="0.25">
      <c r="A387" t="s">
        <v>561</v>
      </c>
      <c r="B387">
        <v>-355617.71428571403</v>
      </c>
      <c r="C387">
        <v>0.44348641038813702</v>
      </c>
      <c r="D387">
        <v>-219549.904761905</v>
      </c>
      <c r="E387">
        <v>2.6820151757797699E-3</v>
      </c>
      <c r="F387">
        <v>0.77573828018473701</v>
      </c>
      <c r="G387">
        <v>156.61904761904799</v>
      </c>
      <c r="H387">
        <v>162.486498333333</v>
      </c>
      <c r="I387">
        <v>28.596963571428599</v>
      </c>
      <c r="J387">
        <v>-71.110267666666701</v>
      </c>
      <c r="K387">
        <v>13802.0479207873</v>
      </c>
      <c r="L387">
        <v>5058.1822803333298</v>
      </c>
      <c r="M387">
        <v>6479.5954779088797</v>
      </c>
      <c r="N387">
        <v>0.421260622869364</v>
      </c>
      <c r="O387">
        <v>0.163151842655505</v>
      </c>
      <c r="P387">
        <v>5.8180097640330102E-2</v>
      </c>
      <c r="Q387">
        <v>10774.3260305763</v>
      </c>
      <c r="R387">
        <v>315.36666666666702</v>
      </c>
      <c r="S387">
        <v>73048.091983632097</v>
      </c>
      <c r="T387">
        <v>14.711673486644401</v>
      </c>
      <c r="U387">
        <v>16.0390517292041</v>
      </c>
      <c r="V387">
        <v>36.6052380952381</v>
      </c>
      <c r="W387">
        <v>138.18192541660699</v>
      </c>
      <c r="X387">
        <v>0.11759883932717501</v>
      </c>
      <c r="Y387">
        <v>0.146073040738564</v>
      </c>
      <c r="Z387">
        <v>0.27283390162328802</v>
      </c>
      <c r="AA387">
        <v>150.970665060101</v>
      </c>
      <c r="AB387">
        <v>7.3226059098125704</v>
      </c>
      <c r="AC387">
        <v>1.3101302812729601</v>
      </c>
      <c r="AD387">
        <v>3.5010973567600701</v>
      </c>
      <c r="AE387">
        <v>0.99076306125755298</v>
      </c>
      <c r="AF387">
        <v>34.523809523809497</v>
      </c>
      <c r="AG387">
        <v>8.2232981511357106E-2</v>
      </c>
      <c r="AH387">
        <v>82.979523809523798</v>
      </c>
      <c r="AI387">
        <v>3.94982833686251</v>
      </c>
      <c r="AJ387">
        <v>321792.65047619102</v>
      </c>
      <c r="AK387">
        <v>0.46260741820250201</v>
      </c>
      <c r="AL387">
        <v>69813274.2252381</v>
      </c>
      <c r="AM387">
        <v>5058.1822803333298</v>
      </c>
    </row>
    <row r="388" spans="1:39" ht="15" x14ac:dyDescent="0.25">
      <c r="A388" t="s">
        <v>562</v>
      </c>
      <c r="B388">
        <v>613915.19999999995</v>
      </c>
      <c r="C388">
        <v>0.40806721685814701</v>
      </c>
      <c r="D388">
        <v>680460.9</v>
      </c>
      <c r="E388">
        <v>2.1501036857536999E-3</v>
      </c>
      <c r="F388">
        <v>0.72325104596700696</v>
      </c>
      <c r="G388">
        <v>102.105263157895</v>
      </c>
      <c r="H388">
        <v>36.513185350000001</v>
      </c>
      <c r="I388">
        <v>2.0611136499999998</v>
      </c>
      <c r="J388">
        <v>61.17754395</v>
      </c>
      <c r="K388">
        <v>13519.498324326099</v>
      </c>
      <c r="L388">
        <v>1557.7239493500001</v>
      </c>
      <c r="M388">
        <v>1875.2912216518</v>
      </c>
      <c r="N388">
        <v>0.30729652269244701</v>
      </c>
      <c r="O388">
        <v>0.14145764645394801</v>
      </c>
      <c r="P388">
        <v>1.8073933453837E-3</v>
      </c>
      <c r="Q388">
        <v>11230.067138292399</v>
      </c>
      <c r="R388">
        <v>101.6925</v>
      </c>
      <c r="S388">
        <v>63681.095464267302</v>
      </c>
      <c r="T388">
        <v>16.289795215969701</v>
      </c>
      <c r="U388">
        <v>15.317982637362601</v>
      </c>
      <c r="V388">
        <v>14.214</v>
      </c>
      <c r="W388">
        <v>109.590822382862</v>
      </c>
      <c r="X388">
        <v>0.10987772991870701</v>
      </c>
      <c r="Y388">
        <v>0.16756599467692901</v>
      </c>
      <c r="Z388">
        <v>0.29535159817147499</v>
      </c>
      <c r="AA388">
        <v>156.89580307344099</v>
      </c>
      <c r="AB388">
        <v>8.5154376865663295</v>
      </c>
      <c r="AC388">
        <v>1.72430812394499</v>
      </c>
      <c r="AD388">
        <v>3.3474111841492902</v>
      </c>
      <c r="AE388">
        <v>1.34648409598468</v>
      </c>
      <c r="AF388">
        <v>130.4</v>
      </c>
      <c r="AG388">
        <v>2.9937949429110499E-2</v>
      </c>
      <c r="AH388">
        <v>7.0547368421052603</v>
      </c>
      <c r="AI388">
        <v>4.2896471365613502</v>
      </c>
      <c r="AJ388">
        <v>5135.07149999996</v>
      </c>
      <c r="AK388">
        <v>0.47653251490474802</v>
      </c>
      <c r="AL388">
        <v>21059646.322999999</v>
      </c>
      <c r="AM388">
        <v>1557.7239493500001</v>
      </c>
    </row>
    <row r="389" spans="1:39" ht="15" x14ac:dyDescent="0.25">
      <c r="A389" t="s">
        <v>563</v>
      </c>
      <c r="B389">
        <v>840011.1</v>
      </c>
      <c r="C389">
        <v>0.48267804721674601</v>
      </c>
      <c r="D389">
        <v>859101.3</v>
      </c>
      <c r="E389">
        <v>1.2571809205760001E-2</v>
      </c>
      <c r="F389">
        <v>0.70963895531312005</v>
      </c>
      <c r="G389">
        <v>80.8</v>
      </c>
      <c r="H389">
        <v>36.672871350000001</v>
      </c>
      <c r="I389">
        <v>3.5692472500000001</v>
      </c>
      <c r="J389">
        <v>54.2068181</v>
      </c>
      <c r="K389">
        <v>13392.450797244601</v>
      </c>
      <c r="L389">
        <v>1511.6871635</v>
      </c>
      <c r="M389">
        <v>1831.7478084880399</v>
      </c>
      <c r="N389">
        <v>0.34515247767399598</v>
      </c>
      <c r="O389">
        <v>0.141890775637323</v>
      </c>
      <c r="P389">
        <v>1.36536199409224E-3</v>
      </c>
      <c r="Q389">
        <v>11052.392618780201</v>
      </c>
      <c r="R389">
        <v>101.387</v>
      </c>
      <c r="S389">
        <v>63205.037346997196</v>
      </c>
      <c r="T389">
        <v>15.771252724708299</v>
      </c>
      <c r="U389">
        <v>14.910068978271401</v>
      </c>
      <c r="V389">
        <v>13.236000000000001</v>
      </c>
      <c r="W389">
        <v>114.210272249924</v>
      </c>
      <c r="X389">
        <v>0.108912095093877</v>
      </c>
      <c r="Y389">
        <v>0.17510013418620099</v>
      </c>
      <c r="Z389">
        <v>0.30125070951120902</v>
      </c>
      <c r="AA389">
        <v>151.68065558558899</v>
      </c>
      <c r="AB389">
        <v>9.0822775331376295</v>
      </c>
      <c r="AC389">
        <v>1.82972804311675</v>
      </c>
      <c r="AD389">
        <v>3.8858698123847302</v>
      </c>
      <c r="AE389">
        <v>1.41581776069826</v>
      </c>
      <c r="AF389">
        <v>130.94999999999999</v>
      </c>
      <c r="AG389">
        <v>2.4038537524992399E-2</v>
      </c>
      <c r="AH389">
        <v>7.4015789473684199</v>
      </c>
      <c r="AI389">
        <v>4.1459643979032501</v>
      </c>
      <c r="AJ389">
        <v>1309.2404999999601</v>
      </c>
      <c r="AK389">
        <v>0.48596272353748199</v>
      </c>
      <c r="AL389">
        <v>20245195.958000001</v>
      </c>
      <c r="AM389">
        <v>1511.6871635</v>
      </c>
    </row>
    <row r="390" spans="1:39" ht="15" x14ac:dyDescent="0.25">
      <c r="A390" t="s">
        <v>564</v>
      </c>
      <c r="B390">
        <v>409063.65</v>
      </c>
      <c r="C390">
        <v>0.51533616544382299</v>
      </c>
      <c r="D390">
        <v>363777.95</v>
      </c>
      <c r="E390">
        <v>3.0927279933863801E-3</v>
      </c>
      <c r="F390">
        <v>0.75651838484341305</v>
      </c>
      <c r="G390">
        <v>59.05</v>
      </c>
      <c r="H390">
        <v>17.569007450000001</v>
      </c>
      <c r="I390">
        <v>1.6E-2</v>
      </c>
      <c r="J390">
        <v>82.306826999999998</v>
      </c>
      <c r="K390">
        <v>14178.441902664499</v>
      </c>
      <c r="L390">
        <v>1142.0163647500001</v>
      </c>
      <c r="M390">
        <v>1342.0917980778199</v>
      </c>
      <c r="N390">
        <v>0.224702001101513</v>
      </c>
      <c r="O390">
        <v>0.13665221941382899</v>
      </c>
      <c r="P390">
        <v>2.0940205620639299E-3</v>
      </c>
      <c r="Q390">
        <v>12064.7579418119</v>
      </c>
      <c r="R390">
        <v>72.581000000000003</v>
      </c>
      <c r="S390">
        <v>65800.152347032999</v>
      </c>
      <c r="T390">
        <v>16.0165883633458</v>
      </c>
      <c r="U390">
        <v>15.7343707685207</v>
      </c>
      <c r="V390">
        <v>9.0975000000000001</v>
      </c>
      <c r="W390">
        <v>125.530790299533</v>
      </c>
      <c r="X390">
        <v>0.10968011694787801</v>
      </c>
      <c r="Y390">
        <v>0.18285463895062101</v>
      </c>
      <c r="Z390">
        <v>0.29922930248121499</v>
      </c>
      <c r="AA390">
        <v>181.733516616842</v>
      </c>
      <c r="AB390">
        <v>7.7935399928641198</v>
      </c>
      <c r="AC390">
        <v>1.4744460475955199</v>
      </c>
      <c r="AD390">
        <v>3.07537073464177</v>
      </c>
      <c r="AE390">
        <v>1.2639674629665201</v>
      </c>
      <c r="AF390">
        <v>96.8</v>
      </c>
      <c r="AG390">
        <v>4.5679089341019101E-2</v>
      </c>
      <c r="AH390">
        <v>6.88578947368421</v>
      </c>
      <c r="AI390">
        <v>4.4745621211362101</v>
      </c>
      <c r="AJ390">
        <v>21367.011500000001</v>
      </c>
      <c r="AK390">
        <v>0.47764104414414299</v>
      </c>
      <c r="AL390">
        <v>16192012.679500001</v>
      </c>
      <c r="AM390">
        <v>1142.0163647500001</v>
      </c>
    </row>
    <row r="391" spans="1:39" ht="15" x14ac:dyDescent="0.25">
      <c r="A391" t="s">
        <v>565</v>
      </c>
      <c r="B391">
        <v>459074.47619047598</v>
      </c>
      <c r="C391">
        <v>0.45670137921188902</v>
      </c>
      <c r="D391">
        <v>566709.14285714296</v>
      </c>
      <c r="E391">
        <v>2.6732559021134198E-3</v>
      </c>
      <c r="F391">
        <v>0.77471453869298301</v>
      </c>
      <c r="G391">
        <v>143.142857142857</v>
      </c>
      <c r="H391">
        <v>91.894308666666703</v>
      </c>
      <c r="I391">
        <v>11.0875829047619</v>
      </c>
      <c r="J391">
        <v>-16.519936285714302</v>
      </c>
      <c r="K391">
        <v>12957.7166309284</v>
      </c>
      <c r="L391">
        <v>3728.8161366190502</v>
      </c>
      <c r="M391">
        <v>4587.6280322598604</v>
      </c>
      <c r="N391">
        <v>0.31041492361905298</v>
      </c>
      <c r="O391">
        <v>0.15047634455654799</v>
      </c>
      <c r="P391">
        <v>3.86293041387799E-2</v>
      </c>
      <c r="Q391">
        <v>10532.009685044601</v>
      </c>
      <c r="R391">
        <v>226.18904761904801</v>
      </c>
      <c r="S391">
        <v>70397.723594043797</v>
      </c>
      <c r="T391">
        <v>13.5245064705672</v>
      </c>
      <c r="U391">
        <v>16.485396511767402</v>
      </c>
      <c r="V391">
        <v>25.787619047619</v>
      </c>
      <c r="W391">
        <v>144.59714678324801</v>
      </c>
      <c r="X391">
        <v>0.113757850487699</v>
      </c>
      <c r="Y391">
        <v>0.155235624887652</v>
      </c>
      <c r="Z391">
        <v>0.27575050524049299</v>
      </c>
      <c r="AA391">
        <v>148.44448484340501</v>
      </c>
      <c r="AB391">
        <v>7.5237896213736297</v>
      </c>
      <c r="AC391">
        <v>1.35473502675421</v>
      </c>
      <c r="AD391">
        <v>3.2113257531895698</v>
      </c>
      <c r="AE391">
        <v>1.1747659237521999</v>
      </c>
      <c r="AF391">
        <v>58.428571428571402</v>
      </c>
      <c r="AG391">
        <v>4.9755120622176401E-2</v>
      </c>
      <c r="AH391">
        <v>48.499047619047602</v>
      </c>
      <c r="AI391">
        <v>4.2572828859871201</v>
      </c>
      <c r="AJ391">
        <v>187525.42952380999</v>
      </c>
      <c r="AK391">
        <v>0.44120525661395998</v>
      </c>
      <c r="AL391">
        <v>48316942.867142901</v>
      </c>
      <c r="AM391">
        <v>3728.8161366190502</v>
      </c>
    </row>
    <row r="392" spans="1:39" ht="15" x14ac:dyDescent="0.25">
      <c r="A392" t="s">
        <v>566</v>
      </c>
      <c r="B392">
        <v>500821.75</v>
      </c>
      <c r="C392">
        <v>0.54035731096054995</v>
      </c>
      <c r="D392">
        <v>494189.75</v>
      </c>
      <c r="E392">
        <v>2.70290376145765E-3</v>
      </c>
      <c r="F392">
        <v>0.73830140624249796</v>
      </c>
      <c r="G392">
        <v>79.7</v>
      </c>
      <c r="H392">
        <v>30.633418599999999</v>
      </c>
      <c r="I392">
        <v>2.0484296500000001</v>
      </c>
      <c r="J392">
        <v>46.374444500000003</v>
      </c>
      <c r="K392">
        <v>14333.281213186599</v>
      </c>
      <c r="L392">
        <v>1296.07239265</v>
      </c>
      <c r="M392">
        <v>1567.7705581149501</v>
      </c>
      <c r="N392">
        <v>0.31200351056254699</v>
      </c>
      <c r="O392">
        <v>0.143896914638135</v>
      </c>
      <c r="P392">
        <v>2.8502950305474201E-3</v>
      </c>
      <c r="Q392">
        <v>11849.2913266827</v>
      </c>
      <c r="R392">
        <v>87.096500000000006</v>
      </c>
      <c r="S392">
        <v>62579.189709115803</v>
      </c>
      <c r="T392">
        <v>14.8921024381003</v>
      </c>
      <c r="U392">
        <v>14.880878022078999</v>
      </c>
      <c r="V392">
        <v>12.7845</v>
      </c>
      <c r="W392">
        <v>101.37841860456</v>
      </c>
      <c r="X392">
        <v>0.114365832400424</v>
      </c>
      <c r="Y392">
        <v>0.174662381949727</v>
      </c>
      <c r="Z392">
        <v>0.29498063736635899</v>
      </c>
      <c r="AA392">
        <v>177.01626953947101</v>
      </c>
      <c r="AB392">
        <v>7.9893676324251102</v>
      </c>
      <c r="AC392">
        <v>1.5441756488696301</v>
      </c>
      <c r="AD392">
        <v>3.3771821446488799</v>
      </c>
      <c r="AE392">
        <v>1.41229522914021</v>
      </c>
      <c r="AF392">
        <v>134.30000000000001</v>
      </c>
      <c r="AG392">
        <v>1.4773935020243999E-2</v>
      </c>
      <c r="AH392">
        <v>5.8515789473684201</v>
      </c>
      <c r="AI392">
        <v>4.2947077386010397</v>
      </c>
      <c r="AJ392">
        <v>11282.8219999999</v>
      </c>
      <c r="AK392">
        <v>0.47303256200906202</v>
      </c>
      <c r="AL392">
        <v>18576970.076499999</v>
      </c>
      <c r="AM392">
        <v>1296.07239265</v>
      </c>
    </row>
    <row r="393" spans="1:39" ht="15" x14ac:dyDescent="0.25">
      <c r="A393" t="s">
        <v>567</v>
      </c>
      <c r="B393">
        <v>448480.47619047598</v>
      </c>
      <c r="C393">
        <v>0.42988130439679001</v>
      </c>
      <c r="D393">
        <v>440312.71428571403</v>
      </c>
      <c r="E393">
        <v>3.0380196132178401E-3</v>
      </c>
      <c r="F393">
        <v>0.74738336320902599</v>
      </c>
      <c r="G393">
        <v>64.047619047619094</v>
      </c>
      <c r="H393">
        <v>44.544964380952401</v>
      </c>
      <c r="I393">
        <v>3.28571428571429</v>
      </c>
      <c r="J393">
        <v>-4.0445793809523698</v>
      </c>
      <c r="K393">
        <v>13740.5481546795</v>
      </c>
      <c r="L393">
        <v>1386.15601061905</v>
      </c>
      <c r="M393">
        <v>1682.07251177025</v>
      </c>
      <c r="N393">
        <v>0.364621187373038</v>
      </c>
      <c r="O393">
        <v>0.15445844099852499</v>
      </c>
      <c r="P393">
        <v>6.4286403951239902E-3</v>
      </c>
      <c r="Q393">
        <v>11323.2594198716</v>
      </c>
      <c r="R393">
        <v>94.3857142857143</v>
      </c>
      <c r="S393">
        <v>64123.586221684098</v>
      </c>
      <c r="T393">
        <v>16.705514353463499</v>
      </c>
      <c r="U393">
        <v>14.6860785142021</v>
      </c>
      <c r="V393">
        <v>26.071428571428601</v>
      </c>
      <c r="W393">
        <v>53.167627804566202</v>
      </c>
      <c r="X393">
        <v>0.111597093986047</v>
      </c>
      <c r="Y393">
        <v>0.17345712259087601</v>
      </c>
      <c r="Z393">
        <v>0.28990087952604299</v>
      </c>
      <c r="AA393">
        <v>180.39644681549601</v>
      </c>
      <c r="AB393">
        <v>7.3500986401229396</v>
      </c>
      <c r="AC393">
        <v>1.4078575832998499</v>
      </c>
      <c r="AD393">
        <v>3.1627771961128999</v>
      </c>
      <c r="AE393">
        <v>1.2258919948584901</v>
      </c>
      <c r="AF393">
        <v>82.761904761904802</v>
      </c>
      <c r="AG393">
        <v>4.4697699052246097E-2</v>
      </c>
      <c r="AH393">
        <v>9.9909523809523808</v>
      </c>
      <c r="AI393">
        <v>4.3160523713006604</v>
      </c>
      <c r="AJ393">
        <v>18776.719523809399</v>
      </c>
      <c r="AK393">
        <v>0.52047269115411599</v>
      </c>
      <c r="AL393">
        <v>19046543.413809501</v>
      </c>
      <c r="AM393">
        <v>1386.15601061905</v>
      </c>
    </row>
    <row r="394" spans="1:39" ht="15" x14ac:dyDescent="0.25">
      <c r="A394" t="s">
        <v>568</v>
      </c>
      <c r="B394">
        <v>823441.2</v>
      </c>
      <c r="C394">
        <v>0.74607017526589103</v>
      </c>
      <c r="D394">
        <v>855533.5</v>
      </c>
      <c r="E394">
        <v>1.9742025819720699E-3</v>
      </c>
      <c r="F394">
        <v>0.688872540538781</v>
      </c>
      <c r="G394">
        <v>40.65</v>
      </c>
      <c r="H394">
        <v>17.1063729</v>
      </c>
      <c r="I394">
        <v>1.62999995</v>
      </c>
      <c r="J394">
        <v>12.6627484</v>
      </c>
      <c r="K394">
        <v>15154.201375258899</v>
      </c>
      <c r="L394">
        <v>633.52332354999999</v>
      </c>
      <c r="M394">
        <v>768.39841448526499</v>
      </c>
      <c r="N394">
        <v>0.391317121855631</v>
      </c>
      <c r="O394">
        <v>0.15035268609567201</v>
      </c>
      <c r="P394">
        <v>4.53881197915053E-3</v>
      </c>
      <c r="Q394">
        <v>12494.2215392665</v>
      </c>
      <c r="R394">
        <v>50.517000000000003</v>
      </c>
      <c r="S394">
        <v>58471.586258091302</v>
      </c>
      <c r="T394">
        <v>14.507987410178799</v>
      </c>
      <c r="U394">
        <v>12.5407946542748</v>
      </c>
      <c r="V394">
        <v>7.6535000000000002</v>
      </c>
      <c r="W394">
        <v>82.775635140785297</v>
      </c>
      <c r="X394">
        <v>0.11290547737628</v>
      </c>
      <c r="Y394">
        <v>0.17284739729229001</v>
      </c>
      <c r="Z394">
        <v>0.29176530221556601</v>
      </c>
      <c r="AA394">
        <v>226.64311582944899</v>
      </c>
      <c r="AB394">
        <v>7.68387174867342</v>
      </c>
      <c r="AC394">
        <v>1.5817789763044099</v>
      </c>
      <c r="AD394">
        <v>2.9161907619040299</v>
      </c>
      <c r="AE394">
        <v>1.2829898653665801</v>
      </c>
      <c r="AF394">
        <v>80.2</v>
      </c>
      <c r="AG394">
        <v>1.4789003824202999E-2</v>
      </c>
      <c r="AH394">
        <v>4.4954999999999998</v>
      </c>
      <c r="AI394">
        <v>3.8816463084749202</v>
      </c>
      <c r="AJ394">
        <v>7530.9234999999799</v>
      </c>
      <c r="AK394">
        <v>0.56031963206408997</v>
      </c>
      <c r="AL394">
        <v>9600540.0209999997</v>
      </c>
      <c r="AM394">
        <v>633.52332354999999</v>
      </c>
    </row>
    <row r="395" spans="1:39" ht="15" x14ac:dyDescent="0.25">
      <c r="A395" t="s">
        <v>569</v>
      </c>
      <c r="B395">
        <v>60966.3</v>
      </c>
      <c r="C395">
        <v>0.36793293541637501</v>
      </c>
      <c r="D395">
        <v>802874.45</v>
      </c>
      <c r="E395">
        <v>3.08286654291514E-3</v>
      </c>
      <c r="F395">
        <v>0.79509879942593698</v>
      </c>
      <c r="G395">
        <v>124.1</v>
      </c>
      <c r="H395">
        <v>63.155954199999996</v>
      </c>
      <c r="I395">
        <v>2.12</v>
      </c>
      <c r="J395">
        <v>-17.13257905</v>
      </c>
      <c r="K395">
        <v>14698.2800022625</v>
      </c>
      <c r="L395">
        <v>4859.2051562500001</v>
      </c>
      <c r="M395">
        <v>5785.7375943486404</v>
      </c>
      <c r="N395">
        <v>0.12223135539689101</v>
      </c>
      <c r="O395">
        <v>0.122346928290388</v>
      </c>
      <c r="P395">
        <v>3.7849084394686101E-2</v>
      </c>
      <c r="Q395">
        <v>12344.4862146467</v>
      </c>
      <c r="R395">
        <v>300.28500000000003</v>
      </c>
      <c r="S395">
        <v>81747.381950480398</v>
      </c>
      <c r="T395">
        <v>16.471019198428198</v>
      </c>
      <c r="U395">
        <v>16.181977642073399</v>
      </c>
      <c r="V395">
        <v>30.355</v>
      </c>
      <c r="W395">
        <v>160.07923426947801</v>
      </c>
      <c r="X395">
        <v>0.11500964394681</v>
      </c>
      <c r="Y395">
        <v>0.14916028933575201</v>
      </c>
      <c r="Z395">
        <v>0.27112724836417001</v>
      </c>
      <c r="AA395">
        <v>166.490192117004</v>
      </c>
      <c r="AB395">
        <v>7.3785427905711902</v>
      </c>
      <c r="AC395">
        <v>1.18463998405459</v>
      </c>
      <c r="AD395">
        <v>3.51899934117007</v>
      </c>
      <c r="AE395">
        <v>0.98454750832732996</v>
      </c>
      <c r="AF395">
        <v>23.45</v>
      </c>
      <c r="AG395">
        <v>9.2226357096859599E-2</v>
      </c>
      <c r="AH395">
        <v>132.91800000000001</v>
      </c>
      <c r="AI395">
        <v>4.9473623986007196</v>
      </c>
      <c r="AJ395">
        <v>300638.3505</v>
      </c>
      <c r="AK395">
        <v>0.37813511716988701</v>
      </c>
      <c r="AL395">
        <v>71421957.974999994</v>
      </c>
      <c r="AM395">
        <v>4859.2051562500001</v>
      </c>
    </row>
    <row r="396" spans="1:39" ht="15" x14ac:dyDescent="0.25">
      <c r="A396" t="s">
        <v>570</v>
      </c>
      <c r="B396">
        <v>21677.809523809501</v>
      </c>
      <c r="C396">
        <v>0.35289361644267803</v>
      </c>
      <c r="D396">
        <v>296233.90476190503</v>
      </c>
      <c r="E396">
        <v>4.0764845120810902E-3</v>
      </c>
      <c r="F396">
        <v>0.80405424593585395</v>
      </c>
      <c r="G396">
        <v>125.52380952381</v>
      </c>
      <c r="H396">
        <v>65.861724190476195</v>
      </c>
      <c r="I396">
        <v>3.0928571428571399</v>
      </c>
      <c r="J396">
        <v>8.1274870476190308</v>
      </c>
      <c r="K396">
        <v>14383.273749802</v>
      </c>
      <c r="L396">
        <v>4486.0434601904799</v>
      </c>
      <c r="M396">
        <v>5362.7238154633797</v>
      </c>
      <c r="N396">
        <v>0.15770735699607999</v>
      </c>
      <c r="O396">
        <v>0.12987639004409901</v>
      </c>
      <c r="P396">
        <v>2.7678873240439401E-2</v>
      </c>
      <c r="Q396">
        <v>12031.9437214675</v>
      </c>
      <c r="R396">
        <v>275.86904761904799</v>
      </c>
      <c r="S396">
        <v>80006.335899538302</v>
      </c>
      <c r="T396">
        <v>16.1441332585336</v>
      </c>
      <c r="U396">
        <v>16.261496166055299</v>
      </c>
      <c r="V396">
        <v>26.581428571428599</v>
      </c>
      <c r="W396">
        <v>168.76607847226001</v>
      </c>
      <c r="X396">
        <v>0.11353704670213401</v>
      </c>
      <c r="Y396">
        <v>0.157637071362762</v>
      </c>
      <c r="Z396">
        <v>0.27793628670707199</v>
      </c>
      <c r="AA396">
        <v>153.14277468635399</v>
      </c>
      <c r="AB396">
        <v>7.5862081104542902</v>
      </c>
      <c r="AC396">
        <v>1.25280510619315</v>
      </c>
      <c r="AD396">
        <v>3.7579341341313901</v>
      </c>
      <c r="AE396">
        <v>0.94877402473864902</v>
      </c>
      <c r="AF396">
        <v>24.761904761904798</v>
      </c>
      <c r="AG396">
        <v>9.0385295940118598E-2</v>
      </c>
      <c r="AH396">
        <v>110.305714285714</v>
      </c>
      <c r="AI396">
        <v>4.4014411502250104</v>
      </c>
      <c r="AJ396">
        <v>387155.435238095</v>
      </c>
      <c r="AK396">
        <v>0.409073307293085</v>
      </c>
      <c r="AL396">
        <v>64523991.141428597</v>
      </c>
      <c r="AM396">
        <v>4486.0434601904799</v>
      </c>
    </row>
    <row r="397" spans="1:39" ht="15" x14ac:dyDescent="0.25">
      <c r="A397" t="s">
        <v>571</v>
      </c>
      <c r="B397">
        <v>1065118.3999999999</v>
      </c>
      <c r="C397">
        <v>0.37037213459858698</v>
      </c>
      <c r="D397">
        <v>946097.75</v>
      </c>
      <c r="E397">
        <v>5.7650867168598501E-3</v>
      </c>
      <c r="F397">
        <v>0.72679418200779</v>
      </c>
      <c r="G397">
        <v>48.6</v>
      </c>
      <c r="H397">
        <v>349.35776099999998</v>
      </c>
      <c r="I397">
        <v>160.09789305000001</v>
      </c>
      <c r="J397">
        <v>-134.13557965000001</v>
      </c>
      <c r="K397">
        <v>18356.266186082001</v>
      </c>
      <c r="L397">
        <v>2337.47543335</v>
      </c>
      <c r="M397">
        <v>3439.81068746341</v>
      </c>
      <c r="N397">
        <v>0.92149929833186595</v>
      </c>
      <c r="O397">
        <v>0.18536270581420999</v>
      </c>
      <c r="P397">
        <v>4.3451381649148697E-2</v>
      </c>
      <c r="Q397">
        <v>12473.744969273501</v>
      </c>
      <c r="R397">
        <v>173.667</v>
      </c>
      <c r="S397">
        <v>65340.280030172697</v>
      </c>
      <c r="T397">
        <v>12.941721800917801</v>
      </c>
      <c r="U397">
        <v>13.459525605613001</v>
      </c>
      <c r="V397">
        <v>26.7165</v>
      </c>
      <c r="W397">
        <v>87.491828396309401</v>
      </c>
      <c r="X397">
        <v>0.111463830146383</v>
      </c>
      <c r="Y397">
        <v>0.16508031192070899</v>
      </c>
      <c r="Z397">
        <v>0.28132578718662998</v>
      </c>
      <c r="AA397">
        <v>215.34598516767801</v>
      </c>
      <c r="AB397">
        <v>10.9000905077111</v>
      </c>
      <c r="AC397">
        <v>1.48649219916444</v>
      </c>
      <c r="AD397">
        <v>3.9289785572504501</v>
      </c>
      <c r="AE397">
        <v>0.98826704674115196</v>
      </c>
      <c r="AF397">
        <v>10.199999999999999</v>
      </c>
      <c r="AG397">
        <v>6.8263161484899096E-2</v>
      </c>
      <c r="AH397">
        <v>100.614</v>
      </c>
      <c r="AI397">
        <v>3.7821886085465599</v>
      </c>
      <c r="AJ397">
        <v>64807.212473683998</v>
      </c>
      <c r="AK397">
        <v>0.68215274266757397</v>
      </c>
      <c r="AL397">
        <v>42907321.258000001</v>
      </c>
      <c r="AM397">
        <v>2337.47543335</v>
      </c>
    </row>
    <row r="398" spans="1:39" ht="15" x14ac:dyDescent="0.25">
      <c r="A398" t="s">
        <v>572</v>
      </c>
      <c r="B398">
        <v>270509.45</v>
      </c>
      <c r="C398">
        <v>0.43863608643930802</v>
      </c>
      <c r="D398">
        <v>259806.05</v>
      </c>
      <c r="E398">
        <v>4.7003207507127099E-3</v>
      </c>
      <c r="F398">
        <v>0.70222735244186396</v>
      </c>
      <c r="G398">
        <v>85.052631578947398</v>
      </c>
      <c r="H398">
        <v>29.835020149999998</v>
      </c>
      <c r="I398">
        <v>2.9015</v>
      </c>
      <c r="J398">
        <v>49.744078549999998</v>
      </c>
      <c r="K398">
        <v>13459.141063253401</v>
      </c>
      <c r="L398">
        <v>1303.2920216499999</v>
      </c>
      <c r="M398">
        <v>1542.69795016896</v>
      </c>
      <c r="N398">
        <v>0.27812019449877501</v>
      </c>
      <c r="O398">
        <v>0.13807771037543201</v>
      </c>
      <c r="P398">
        <v>1.62576619038724E-2</v>
      </c>
      <c r="Q398">
        <v>11370.463780080199</v>
      </c>
      <c r="R398">
        <v>82.974999999999994</v>
      </c>
      <c r="S398">
        <v>63821.4665501657</v>
      </c>
      <c r="T398">
        <v>15.3606507984333</v>
      </c>
      <c r="U398">
        <v>15.707044551370901</v>
      </c>
      <c r="V398">
        <v>11.747</v>
      </c>
      <c r="W398">
        <v>110.946796769388</v>
      </c>
      <c r="X398">
        <v>0.115057559752164</v>
      </c>
      <c r="Y398">
        <v>0.16683538205470999</v>
      </c>
      <c r="Z398">
        <v>0.28667776755867802</v>
      </c>
      <c r="AA398">
        <v>157.47038774945801</v>
      </c>
      <c r="AB398">
        <v>8.7210266023615493</v>
      </c>
      <c r="AC398">
        <v>1.65831400541539</v>
      </c>
      <c r="AD398">
        <v>3.7647298882862601</v>
      </c>
      <c r="AE398">
        <v>1.21486037838978</v>
      </c>
      <c r="AF398">
        <v>62.3</v>
      </c>
      <c r="AG398">
        <v>4.01399515833578E-2</v>
      </c>
      <c r="AH398">
        <v>14.1</v>
      </c>
      <c r="AI398">
        <v>4.2319074834318604</v>
      </c>
      <c r="AJ398">
        <v>74955.049499999994</v>
      </c>
      <c r="AK398">
        <v>0.42451558713397702</v>
      </c>
      <c r="AL398">
        <v>17541191.166000001</v>
      </c>
      <c r="AM398">
        <v>1303.2920216499999</v>
      </c>
    </row>
    <row r="399" spans="1:39" ht="15" x14ac:dyDescent="0.25">
      <c r="A399" t="s">
        <v>573</v>
      </c>
      <c r="B399">
        <v>508753.8</v>
      </c>
      <c r="C399">
        <v>0.42320074283556097</v>
      </c>
      <c r="D399">
        <v>667926.75</v>
      </c>
      <c r="E399">
        <v>1.42395703625657E-3</v>
      </c>
      <c r="F399">
        <v>0.70895412304036598</v>
      </c>
      <c r="G399">
        <v>90.894736842105303</v>
      </c>
      <c r="H399">
        <v>40.839964649999999</v>
      </c>
      <c r="I399">
        <v>3.17</v>
      </c>
      <c r="J399">
        <v>53.977033499999997</v>
      </c>
      <c r="K399">
        <v>13732.002050225699</v>
      </c>
      <c r="L399">
        <v>1579.9171701</v>
      </c>
      <c r="M399">
        <v>1895.02715108805</v>
      </c>
      <c r="N399">
        <v>0.32677571848106601</v>
      </c>
      <c r="O399">
        <v>0.150850272982928</v>
      </c>
      <c r="P399">
        <v>4.0630446465707397E-3</v>
      </c>
      <c r="Q399">
        <v>11448.6094864358</v>
      </c>
      <c r="R399">
        <v>103.08199999999999</v>
      </c>
      <c r="S399">
        <v>65078.173861585899</v>
      </c>
      <c r="T399">
        <v>15.960109427446101</v>
      </c>
      <c r="U399">
        <v>15.326799733222099</v>
      </c>
      <c r="V399">
        <v>13.702500000000001</v>
      </c>
      <c r="W399">
        <v>115.30138077722999</v>
      </c>
      <c r="X399">
        <v>0.11122627601608499</v>
      </c>
      <c r="Y399">
        <v>0.17319687503256001</v>
      </c>
      <c r="Z399">
        <v>0.29024507717437698</v>
      </c>
      <c r="AA399">
        <v>175.772252657032</v>
      </c>
      <c r="AB399">
        <v>7.2413753377677601</v>
      </c>
      <c r="AC399">
        <v>1.4357471653434399</v>
      </c>
      <c r="AD399">
        <v>3.4405851106351499</v>
      </c>
      <c r="AE399">
        <v>1.2122494490509199</v>
      </c>
      <c r="AF399">
        <v>92.3</v>
      </c>
      <c r="AG399">
        <v>3.4943370694501701E-2</v>
      </c>
      <c r="AH399">
        <v>9.7240000000000002</v>
      </c>
      <c r="AI399">
        <v>4.1818181285342302</v>
      </c>
      <c r="AJ399">
        <v>56758.116500000098</v>
      </c>
      <c r="AK399">
        <v>0.46514287972179502</v>
      </c>
      <c r="AL399">
        <v>21695425.818999998</v>
      </c>
      <c r="AM399">
        <v>1579.9171701</v>
      </c>
    </row>
    <row r="400" spans="1:39" ht="15" x14ac:dyDescent="0.25">
      <c r="A400" t="s">
        <v>574</v>
      </c>
      <c r="B400">
        <v>485927.95238095202</v>
      </c>
      <c r="C400">
        <v>0.426727766116828</v>
      </c>
      <c r="D400">
        <v>483823.95238095202</v>
      </c>
      <c r="E400">
        <v>3.4607096550162901E-3</v>
      </c>
      <c r="F400">
        <v>0.72735607730599705</v>
      </c>
      <c r="G400">
        <v>74</v>
      </c>
      <c r="H400">
        <v>42.242309285714299</v>
      </c>
      <c r="I400">
        <v>3.4671428571428602</v>
      </c>
      <c r="J400">
        <v>59.278253047619003</v>
      </c>
      <c r="K400">
        <v>13559.574515619101</v>
      </c>
      <c r="L400">
        <v>1448.5569703809499</v>
      </c>
      <c r="M400">
        <v>1731.0067285970099</v>
      </c>
      <c r="N400">
        <v>0.333935535147109</v>
      </c>
      <c r="O400">
        <v>0.14624231125519499</v>
      </c>
      <c r="P400">
        <v>5.2844976492355403E-3</v>
      </c>
      <c r="Q400">
        <v>11347.0478511194</v>
      </c>
      <c r="R400">
        <v>96.215714285714299</v>
      </c>
      <c r="S400">
        <v>64932.3625484402</v>
      </c>
      <c r="T400">
        <v>16.374416613462799</v>
      </c>
      <c r="U400">
        <v>15.0553054782656</v>
      </c>
      <c r="V400">
        <v>12.370952380952399</v>
      </c>
      <c r="W400">
        <v>117.093407667732</v>
      </c>
      <c r="X400">
        <v>0.110173054161939</v>
      </c>
      <c r="Y400">
        <v>0.173271254885835</v>
      </c>
      <c r="Z400">
        <v>0.28988904412432898</v>
      </c>
      <c r="AA400">
        <v>181.43885893587199</v>
      </c>
      <c r="AB400">
        <v>7.1414174277061599</v>
      </c>
      <c r="AC400">
        <v>1.4524194614730299</v>
      </c>
      <c r="AD400">
        <v>3.13929029961146</v>
      </c>
      <c r="AE400">
        <v>1.24635093596283</v>
      </c>
      <c r="AF400">
        <v>72</v>
      </c>
      <c r="AG400">
        <v>2.8678461743308799E-2</v>
      </c>
      <c r="AH400">
        <v>12.9628571428571</v>
      </c>
      <c r="AI400">
        <v>4.2912832625915103</v>
      </c>
      <c r="AJ400">
        <v>55309.927619047601</v>
      </c>
      <c r="AK400">
        <v>0.450021110843697</v>
      </c>
      <c r="AL400">
        <v>19641816.18</v>
      </c>
      <c r="AM400">
        <v>1448.5569703809499</v>
      </c>
    </row>
    <row r="401" spans="1:39" ht="15" x14ac:dyDescent="0.25">
      <c r="A401" t="s">
        <v>575</v>
      </c>
      <c r="B401">
        <v>596016.35</v>
      </c>
      <c r="C401">
        <v>0.31670020315722403</v>
      </c>
      <c r="D401">
        <v>471249.35</v>
      </c>
      <c r="E401">
        <v>8.5248126512899904E-3</v>
      </c>
      <c r="F401">
        <v>0.76077756496790705</v>
      </c>
      <c r="G401">
        <v>86.4</v>
      </c>
      <c r="H401">
        <v>76.544577000000004</v>
      </c>
      <c r="I401">
        <v>5.9281242499999998</v>
      </c>
      <c r="J401">
        <v>40.31853555</v>
      </c>
      <c r="K401">
        <v>12941.6506453575</v>
      </c>
      <c r="L401">
        <v>2511.6189236</v>
      </c>
      <c r="M401">
        <v>3110.4561912305799</v>
      </c>
      <c r="N401">
        <v>0.41057706860319498</v>
      </c>
      <c r="O401">
        <v>0.159254470310601</v>
      </c>
      <c r="P401">
        <v>2.7751442145568302E-2</v>
      </c>
      <c r="Q401">
        <v>10450.073129189501</v>
      </c>
      <c r="R401">
        <v>155.161</v>
      </c>
      <c r="S401">
        <v>68853.132694427099</v>
      </c>
      <c r="T401">
        <v>14.712137715018599</v>
      </c>
      <c r="U401">
        <v>16.187179275720101</v>
      </c>
      <c r="V401">
        <v>17.345500000000001</v>
      </c>
      <c r="W401">
        <v>144.79945366809801</v>
      </c>
      <c r="X401">
        <v>0.11035006467618</v>
      </c>
      <c r="Y401">
        <v>0.165877391655987</v>
      </c>
      <c r="Z401">
        <v>0.28229173467810398</v>
      </c>
      <c r="AA401">
        <v>159.387595083973</v>
      </c>
      <c r="AB401">
        <v>7.7277474221305997</v>
      </c>
      <c r="AC401">
        <v>1.37509691724814</v>
      </c>
      <c r="AD401">
        <v>3.2860133245603702</v>
      </c>
      <c r="AE401">
        <v>1.30774360899876</v>
      </c>
      <c r="AF401">
        <v>63.55</v>
      </c>
      <c r="AG401">
        <v>2.4100210518976199E-2</v>
      </c>
      <c r="AH401">
        <v>25.563157894736801</v>
      </c>
      <c r="AI401">
        <v>3.8457236062823998</v>
      </c>
      <c r="AJ401">
        <v>102301.345</v>
      </c>
      <c r="AK401">
        <v>0.46919527128467398</v>
      </c>
      <c r="AL401">
        <v>32504494.6635</v>
      </c>
      <c r="AM401">
        <v>2511.6189236</v>
      </c>
    </row>
    <row r="402" spans="1:39" ht="15" x14ac:dyDescent="0.25">
      <c r="A402" t="s">
        <v>576</v>
      </c>
      <c r="B402">
        <v>147015.95000000001</v>
      </c>
      <c r="C402">
        <v>0.46411640800952197</v>
      </c>
      <c r="D402">
        <v>292490.55</v>
      </c>
      <c r="E402">
        <v>1.1343826211602499E-3</v>
      </c>
      <c r="F402">
        <v>0.80740685509571997</v>
      </c>
      <c r="G402">
        <v>155</v>
      </c>
      <c r="H402">
        <v>50.233290099999998</v>
      </c>
      <c r="I402">
        <v>2.5201300999999998</v>
      </c>
      <c r="J402">
        <v>-34.275264649999997</v>
      </c>
      <c r="K402">
        <v>13751.379430859801</v>
      </c>
      <c r="L402">
        <v>3424.39041365</v>
      </c>
      <c r="M402">
        <v>4023.5772877222898</v>
      </c>
      <c r="N402">
        <v>0.149632392003995</v>
      </c>
      <c r="O402">
        <v>0.12661172079613101</v>
      </c>
      <c r="P402">
        <v>1.42987548980461E-2</v>
      </c>
      <c r="Q402">
        <v>11703.5385504319</v>
      </c>
      <c r="R402">
        <v>207.58500000000001</v>
      </c>
      <c r="S402">
        <v>76647.697752727807</v>
      </c>
      <c r="T402">
        <v>16.058482067586802</v>
      </c>
      <c r="U402">
        <v>16.496328798564399</v>
      </c>
      <c r="V402">
        <v>21.6035</v>
      </c>
      <c r="W402">
        <v>158.51090858657199</v>
      </c>
      <c r="X402">
        <v>0.11853944856675</v>
      </c>
      <c r="Y402">
        <v>0.147946462224301</v>
      </c>
      <c r="Z402">
        <v>0.27089520158118502</v>
      </c>
      <c r="AA402">
        <v>189.13961954169801</v>
      </c>
      <c r="AB402">
        <v>7.0022349838556499</v>
      </c>
      <c r="AC402">
        <v>1.1621127413373</v>
      </c>
      <c r="AD402">
        <v>2.8738676660471798</v>
      </c>
      <c r="AE402">
        <v>1.04479279901962</v>
      </c>
      <c r="AF402">
        <v>49.3</v>
      </c>
      <c r="AG402">
        <v>7.0982799302798702E-2</v>
      </c>
      <c r="AH402">
        <v>54.655999999999999</v>
      </c>
      <c r="AI402">
        <v>4.6230944880160498</v>
      </c>
      <c r="AJ402">
        <v>269272.63650000002</v>
      </c>
      <c r="AK402">
        <v>0.422035292865653</v>
      </c>
      <c r="AL402">
        <v>47090091.897500001</v>
      </c>
      <c r="AM402">
        <v>3424.39041365</v>
      </c>
    </row>
    <row r="403" spans="1:39" ht="15" x14ac:dyDescent="0.25">
      <c r="A403" t="s">
        <v>577</v>
      </c>
      <c r="B403">
        <v>224984.444444444</v>
      </c>
      <c r="C403">
        <v>0.456999388764047</v>
      </c>
      <c r="D403">
        <v>454892.38888888899</v>
      </c>
      <c r="E403">
        <v>4.4032918565507896E-3</v>
      </c>
      <c r="F403">
        <v>0.77687293770653199</v>
      </c>
      <c r="G403">
        <v>45.3333333333333</v>
      </c>
      <c r="H403">
        <v>20.773752333333299</v>
      </c>
      <c r="I403">
        <v>0.62444444444444402</v>
      </c>
      <c r="J403">
        <v>-5.3924613888888899</v>
      </c>
      <c r="K403">
        <v>17120.145060854</v>
      </c>
      <c r="L403">
        <v>2793.8261617777798</v>
      </c>
      <c r="M403">
        <v>3312.0097361778498</v>
      </c>
      <c r="N403">
        <v>7.2006900658728404E-2</v>
      </c>
      <c r="O403">
        <v>0.12719955622375301</v>
      </c>
      <c r="P403">
        <v>2.47912272316002E-2</v>
      </c>
      <c r="Q403">
        <v>14441.5967869836</v>
      </c>
      <c r="R403">
        <v>191.85722222222199</v>
      </c>
      <c r="S403">
        <v>85070.140141829994</v>
      </c>
      <c r="T403">
        <v>16.438439464532401</v>
      </c>
      <c r="U403">
        <v>14.562006733016201</v>
      </c>
      <c r="V403">
        <v>20.9172222222222</v>
      </c>
      <c r="W403">
        <v>133.5658306871</v>
      </c>
      <c r="X403">
        <v>0.11681060671075</v>
      </c>
      <c r="Y403">
        <v>0.13681655783302099</v>
      </c>
      <c r="Z403">
        <v>0.259933449562541</v>
      </c>
      <c r="AA403">
        <v>186.16631931113801</v>
      </c>
      <c r="AB403">
        <v>8.01211371088562</v>
      </c>
      <c r="AC403">
        <v>1.3391146628094099</v>
      </c>
      <c r="AD403">
        <v>3.4802422032934102</v>
      </c>
      <c r="AE403">
        <v>0.83473824658275897</v>
      </c>
      <c r="AF403">
        <v>14.9444444444444</v>
      </c>
      <c r="AG403">
        <v>0.14953789719316801</v>
      </c>
      <c r="AH403">
        <v>105.39937500000001</v>
      </c>
      <c r="AI403">
        <v>6.2310964384080796</v>
      </c>
      <c r="AJ403">
        <v>104518.54941176499</v>
      </c>
      <c r="AK403">
        <v>0.30907335396729102</v>
      </c>
      <c r="AL403">
        <v>47830709.164444402</v>
      </c>
      <c r="AM403">
        <v>2793.8261617777798</v>
      </c>
    </row>
    <row r="404" spans="1:39" ht="15" x14ac:dyDescent="0.25">
      <c r="A404" t="s">
        <v>578</v>
      </c>
      <c r="B404">
        <v>1171893.3500000001</v>
      </c>
      <c r="C404">
        <v>0.39788656813735501</v>
      </c>
      <c r="D404">
        <v>1810415.5</v>
      </c>
      <c r="E404">
        <v>3.65778751438325E-3</v>
      </c>
      <c r="F404">
        <v>0.77768353825425895</v>
      </c>
      <c r="G404">
        <v>121.3</v>
      </c>
      <c r="H404">
        <v>132.90880315000001</v>
      </c>
      <c r="I404">
        <v>13.743078150000001</v>
      </c>
      <c r="J404">
        <v>-29.453360499999999</v>
      </c>
      <c r="K404">
        <v>14086.8317725988</v>
      </c>
      <c r="L404">
        <v>4101.2881729999999</v>
      </c>
      <c r="M404">
        <v>5209.0747191415603</v>
      </c>
      <c r="N404">
        <v>0.39391570415259403</v>
      </c>
      <c r="O404">
        <v>0.163319097487374</v>
      </c>
      <c r="P404">
        <v>4.0210909949145897E-2</v>
      </c>
      <c r="Q404">
        <v>11091.0592876888</v>
      </c>
      <c r="R404">
        <v>261.21699999999998</v>
      </c>
      <c r="S404">
        <v>73878.8922198785</v>
      </c>
      <c r="T404">
        <v>15.2691057626418</v>
      </c>
      <c r="U404">
        <v>15.7006939556001</v>
      </c>
      <c r="V404">
        <v>30.925000000000001</v>
      </c>
      <c r="W404">
        <v>132.62047447049301</v>
      </c>
      <c r="X404">
        <v>0.11802048375655</v>
      </c>
      <c r="Y404">
        <v>0.15499020291355201</v>
      </c>
      <c r="Z404">
        <v>0.28024184080462</v>
      </c>
      <c r="AA404">
        <v>162.37775106470201</v>
      </c>
      <c r="AB404">
        <v>6.96798005639846</v>
      </c>
      <c r="AC404">
        <v>1.26466462259366</v>
      </c>
      <c r="AD404">
        <v>3.72231671759456</v>
      </c>
      <c r="AE404">
        <v>0.90543505634580501</v>
      </c>
      <c r="AF404">
        <v>26.75</v>
      </c>
      <c r="AG404">
        <v>8.6321549729498598E-2</v>
      </c>
      <c r="AH404">
        <v>77.513000000000005</v>
      </c>
      <c r="AI404">
        <v>4.1615230269105901</v>
      </c>
      <c r="AJ404">
        <v>173657.788</v>
      </c>
      <c r="AK404">
        <v>0.44417636628670498</v>
      </c>
      <c r="AL404">
        <v>57774156.544</v>
      </c>
      <c r="AM404">
        <v>4101.2881729999999</v>
      </c>
    </row>
    <row r="405" spans="1:39" ht="15" x14ac:dyDescent="0.25">
      <c r="A405" t="s">
        <v>579</v>
      </c>
      <c r="B405">
        <v>911021.1</v>
      </c>
      <c r="C405">
        <v>0.43093070182947502</v>
      </c>
      <c r="D405">
        <v>1395248.3</v>
      </c>
      <c r="E405">
        <v>3.8560597546670001E-3</v>
      </c>
      <c r="F405">
        <v>0.77585622386757502</v>
      </c>
      <c r="G405">
        <v>135.35</v>
      </c>
      <c r="H405">
        <v>363.1818318</v>
      </c>
      <c r="I405">
        <v>69.118135600000002</v>
      </c>
      <c r="J405">
        <v>-35.13519625</v>
      </c>
      <c r="K405">
        <v>14226.829285693701</v>
      </c>
      <c r="L405">
        <v>5617.6310003500002</v>
      </c>
      <c r="M405">
        <v>7355.2093549908004</v>
      </c>
      <c r="N405">
        <v>0.54627226155630404</v>
      </c>
      <c r="O405">
        <v>0.174529185690359</v>
      </c>
      <c r="P405">
        <v>5.1947803207761101E-2</v>
      </c>
      <c r="Q405">
        <v>10865.914670093</v>
      </c>
      <c r="R405">
        <v>356.654</v>
      </c>
      <c r="S405">
        <v>71974.202245032997</v>
      </c>
      <c r="T405">
        <v>14.8132363579267</v>
      </c>
      <c r="U405">
        <v>15.7509266694051</v>
      </c>
      <c r="V405">
        <v>36.375500000000002</v>
      </c>
      <c r="W405">
        <v>154.434468264354</v>
      </c>
      <c r="X405">
        <v>0.115708112199315</v>
      </c>
      <c r="Y405">
        <v>0.16386748197943399</v>
      </c>
      <c r="Z405">
        <v>0.28488176453319303</v>
      </c>
      <c r="AA405">
        <v>152.77212048041801</v>
      </c>
      <c r="AB405">
        <v>7.9918199514481998</v>
      </c>
      <c r="AC405">
        <v>1.3248370080820999</v>
      </c>
      <c r="AD405">
        <v>3.88812979846365</v>
      </c>
      <c r="AE405">
        <v>0.98361281185952398</v>
      </c>
      <c r="AF405">
        <v>26.75</v>
      </c>
      <c r="AG405">
        <v>7.7390520327774007E-2</v>
      </c>
      <c r="AH405">
        <v>120.50449999999999</v>
      </c>
      <c r="AI405">
        <v>3.77160967415064</v>
      </c>
      <c r="AJ405">
        <v>141816.19349999999</v>
      </c>
      <c r="AK405">
        <v>0.48181124349554899</v>
      </c>
      <c r="AL405">
        <v>79921077.231999993</v>
      </c>
      <c r="AM405">
        <v>5617.6310003500002</v>
      </c>
    </row>
    <row r="406" spans="1:39" ht="15" x14ac:dyDescent="0.25">
      <c r="A406" t="s">
        <v>580</v>
      </c>
      <c r="B406">
        <v>495150.2</v>
      </c>
      <c r="C406">
        <v>0.51879034192604401</v>
      </c>
      <c r="D406">
        <v>495674.55</v>
      </c>
      <c r="E406">
        <v>3.2288133685447499E-3</v>
      </c>
      <c r="F406">
        <v>0.713024319469169</v>
      </c>
      <c r="G406">
        <v>54.2</v>
      </c>
      <c r="H406">
        <v>31.71467685</v>
      </c>
      <c r="I406">
        <v>3.9744999999999999</v>
      </c>
      <c r="J406">
        <v>12.974250850000001</v>
      </c>
      <c r="K406">
        <v>13567.584744035399</v>
      </c>
      <c r="L406">
        <v>1091.4443933</v>
      </c>
      <c r="M406">
        <v>1324.4481051253399</v>
      </c>
      <c r="N406">
        <v>0.38581390489057699</v>
      </c>
      <c r="O406">
        <v>0.15144004290520699</v>
      </c>
      <c r="P406">
        <v>2.5171702441874602E-3</v>
      </c>
      <c r="Q406">
        <v>11180.7055649784</v>
      </c>
      <c r="R406">
        <v>75.304500000000004</v>
      </c>
      <c r="S406">
        <v>61606.384844199201</v>
      </c>
      <c r="T406">
        <v>15.354992065547201</v>
      </c>
      <c r="U406">
        <v>14.493747296642301</v>
      </c>
      <c r="V406">
        <v>9.6524999999999999</v>
      </c>
      <c r="W406">
        <v>113.073752219632</v>
      </c>
      <c r="X406">
        <v>0.113464500502298</v>
      </c>
      <c r="Y406">
        <v>0.17151603490365899</v>
      </c>
      <c r="Z406">
        <v>0.29161630188472498</v>
      </c>
      <c r="AA406">
        <v>170.99547273839099</v>
      </c>
      <c r="AB406">
        <v>8.4537038225749495</v>
      </c>
      <c r="AC406">
        <v>1.48097986653418</v>
      </c>
      <c r="AD406">
        <v>3.4576293112570999</v>
      </c>
      <c r="AE406">
        <v>1.0980981716954601</v>
      </c>
      <c r="AF406">
        <v>53.65</v>
      </c>
      <c r="AG406">
        <v>5.3844196981044701E-2</v>
      </c>
      <c r="AH406">
        <v>12.019</v>
      </c>
      <c r="AI406">
        <v>4.6612222047797003</v>
      </c>
      <c r="AJ406">
        <v>13489.172500000001</v>
      </c>
      <c r="AK406">
        <v>0.45477631164955101</v>
      </c>
      <c r="AL406">
        <v>14808264.2995</v>
      </c>
      <c r="AM406">
        <v>1091.4443933</v>
      </c>
    </row>
    <row r="407" spans="1:39" ht="15" x14ac:dyDescent="0.25">
      <c r="A407" t="s">
        <v>581</v>
      </c>
      <c r="B407">
        <v>659477.80000000005</v>
      </c>
      <c r="C407">
        <v>0.58907440316062598</v>
      </c>
      <c r="D407">
        <v>558363.5</v>
      </c>
      <c r="E407">
        <v>1.22149266606697E-3</v>
      </c>
      <c r="F407">
        <v>0.72885421168271303</v>
      </c>
      <c r="G407">
        <v>101.5</v>
      </c>
      <c r="H407">
        <v>36.840989499999999</v>
      </c>
      <c r="I407">
        <v>0.83550000000000002</v>
      </c>
      <c r="J407">
        <v>85.802994749999996</v>
      </c>
      <c r="K407">
        <v>13415.662901191001</v>
      </c>
      <c r="L407">
        <v>1800.1410087500001</v>
      </c>
      <c r="M407">
        <v>2114.0309135430398</v>
      </c>
      <c r="N407">
        <v>0.222403468924917</v>
      </c>
      <c r="O407">
        <v>0.121559003398266</v>
      </c>
      <c r="P407">
        <v>1.48405278087358E-2</v>
      </c>
      <c r="Q407">
        <v>11423.714191352699</v>
      </c>
      <c r="R407">
        <v>111.2285</v>
      </c>
      <c r="S407">
        <v>68402.321684640207</v>
      </c>
      <c r="T407">
        <v>16.563650503243299</v>
      </c>
      <c r="U407">
        <v>16.184170502613998</v>
      </c>
      <c r="V407">
        <v>12.834</v>
      </c>
      <c r="W407">
        <v>140.26344154199799</v>
      </c>
      <c r="X407">
        <v>0.109129967533138</v>
      </c>
      <c r="Y407">
        <v>0.17180527443275501</v>
      </c>
      <c r="Z407">
        <v>0.28610052181294299</v>
      </c>
      <c r="AA407">
        <v>157.88857573849799</v>
      </c>
      <c r="AB407">
        <v>8.6755515360016506</v>
      </c>
      <c r="AC407">
        <v>1.5577130388003499</v>
      </c>
      <c r="AD407">
        <v>3.6498621903253698</v>
      </c>
      <c r="AE407">
        <v>1.23849400240528</v>
      </c>
      <c r="AF407">
        <v>83.2</v>
      </c>
      <c r="AG407">
        <v>5.0695111874722802E-2</v>
      </c>
      <c r="AH407">
        <v>15.030526315789499</v>
      </c>
      <c r="AI407">
        <v>4.5566262660012704</v>
      </c>
      <c r="AJ407">
        <v>62022.859500000297</v>
      </c>
      <c r="AK407">
        <v>0.43789023350677903</v>
      </c>
      <c r="AL407">
        <v>24150084.947999999</v>
      </c>
      <c r="AM407">
        <v>1800.1410087500001</v>
      </c>
    </row>
    <row r="408" spans="1:39" ht="15" x14ac:dyDescent="0.25">
      <c r="A408" t="s">
        <v>582</v>
      </c>
      <c r="B408">
        <v>723725.9</v>
      </c>
      <c r="C408">
        <v>0.63087904492191804</v>
      </c>
      <c r="D408">
        <v>660114.44999999995</v>
      </c>
      <c r="E408">
        <v>1.9593053005397799E-3</v>
      </c>
      <c r="F408">
        <v>0.72160842232746103</v>
      </c>
      <c r="G408">
        <v>60.8</v>
      </c>
      <c r="H408">
        <v>23.223795500000001</v>
      </c>
      <c r="I408">
        <v>2.2606136000000001</v>
      </c>
      <c r="J408">
        <v>32.751323249999999</v>
      </c>
      <c r="K408">
        <v>13866.6520748769</v>
      </c>
      <c r="L408">
        <v>1034.7563224</v>
      </c>
      <c r="M408">
        <v>1247.60830921977</v>
      </c>
      <c r="N408">
        <v>0.34281131825051597</v>
      </c>
      <c r="O408">
        <v>0.15552045212611099</v>
      </c>
      <c r="P408">
        <v>4.5290378019921702E-3</v>
      </c>
      <c r="Q408">
        <v>11500.8899820276</v>
      </c>
      <c r="R408">
        <v>73.399500000000003</v>
      </c>
      <c r="S408">
        <v>63097.8168039292</v>
      </c>
      <c r="T408">
        <v>15.579125198400501</v>
      </c>
      <c r="U408">
        <v>14.0975936130355</v>
      </c>
      <c r="V408">
        <v>11.478</v>
      </c>
      <c r="W408">
        <v>90.151273950165503</v>
      </c>
      <c r="X408">
        <v>0.11502042679511</v>
      </c>
      <c r="Y408">
        <v>0.16770405089791399</v>
      </c>
      <c r="Z408">
        <v>0.28784039060519201</v>
      </c>
      <c r="AA408">
        <v>188.39348528729499</v>
      </c>
      <c r="AB408">
        <v>7.6521417569951202</v>
      </c>
      <c r="AC408">
        <v>1.5576797431637801</v>
      </c>
      <c r="AD408">
        <v>3.0539387846652302</v>
      </c>
      <c r="AE408">
        <v>1.3834865077365499</v>
      </c>
      <c r="AF408">
        <v>114.8</v>
      </c>
      <c r="AG408">
        <v>1.7536634340729201E-2</v>
      </c>
      <c r="AH408">
        <v>5.2427777777777802</v>
      </c>
      <c r="AI408">
        <v>4.3981957575509396</v>
      </c>
      <c r="AJ408">
        <v>7580.3950000000204</v>
      </c>
      <c r="AK408">
        <v>0.47809270041184398</v>
      </c>
      <c r="AL408">
        <v>14348605.904999999</v>
      </c>
      <c r="AM408">
        <v>1034.7563224</v>
      </c>
    </row>
    <row r="409" spans="1:39" ht="15" x14ac:dyDescent="0.25">
      <c r="A409" t="s">
        <v>583</v>
      </c>
      <c r="B409">
        <v>434738.3</v>
      </c>
      <c r="C409">
        <v>0.44956307012077201</v>
      </c>
      <c r="D409">
        <v>960974.1</v>
      </c>
      <c r="E409">
        <v>1.80958171092076E-3</v>
      </c>
      <c r="F409">
        <v>0.78227931790534799</v>
      </c>
      <c r="G409">
        <v>122.1</v>
      </c>
      <c r="H409">
        <v>203.18182899999999</v>
      </c>
      <c r="I409">
        <v>35.238418199999998</v>
      </c>
      <c r="J409">
        <v>-62.732861700000001</v>
      </c>
      <c r="K409">
        <v>13909.6636899119</v>
      </c>
      <c r="L409">
        <v>4105.0199785499999</v>
      </c>
      <c r="M409">
        <v>5326.6926187381096</v>
      </c>
      <c r="N409">
        <v>0.55210833573106199</v>
      </c>
      <c r="O409">
        <v>0.17539271444771901</v>
      </c>
      <c r="P409">
        <v>2.40581930455998E-2</v>
      </c>
      <c r="Q409">
        <v>10719.4935824036</v>
      </c>
      <c r="R409">
        <v>257.423</v>
      </c>
      <c r="S409">
        <v>70634.242684220095</v>
      </c>
      <c r="T409">
        <v>15.243781635673599</v>
      </c>
      <c r="U409">
        <v>15.9465936553843</v>
      </c>
      <c r="V409">
        <v>27.046500000000002</v>
      </c>
      <c r="W409">
        <v>151.77638432144599</v>
      </c>
      <c r="X409">
        <v>0.10976887878694699</v>
      </c>
      <c r="Y409">
        <v>0.17310518049478299</v>
      </c>
      <c r="Z409">
        <v>0.28781555778727402</v>
      </c>
      <c r="AA409">
        <v>168.05641716844499</v>
      </c>
      <c r="AB409">
        <v>7.8513084219103799</v>
      </c>
      <c r="AC409">
        <v>1.1883575030518201</v>
      </c>
      <c r="AD409">
        <v>3.85779405890879</v>
      </c>
      <c r="AE409">
        <v>1.0378816496199099</v>
      </c>
      <c r="AF409">
        <v>26.9</v>
      </c>
      <c r="AG409">
        <v>5.3406986557288899E-2</v>
      </c>
      <c r="AH409">
        <v>85.744500000000002</v>
      </c>
      <c r="AI409">
        <v>3.7092678884500399</v>
      </c>
      <c r="AJ409">
        <v>88351.621499999907</v>
      </c>
      <c r="AK409">
        <v>0.47312789087337898</v>
      </c>
      <c r="AL409">
        <v>57099447.342</v>
      </c>
      <c r="AM409">
        <v>4105.0199785499999</v>
      </c>
    </row>
    <row r="410" spans="1:39" ht="15" x14ac:dyDescent="0.25">
      <c r="A410" t="s">
        <v>584</v>
      </c>
      <c r="B410">
        <v>1130361.75</v>
      </c>
      <c r="C410">
        <v>0.41282714827933598</v>
      </c>
      <c r="D410">
        <v>1606576.1</v>
      </c>
      <c r="E410">
        <v>4.0303376348750199E-3</v>
      </c>
      <c r="F410">
        <v>0.78676116370359905</v>
      </c>
      <c r="G410">
        <v>124.75</v>
      </c>
      <c r="H410">
        <v>147.30603464999999</v>
      </c>
      <c r="I410">
        <v>20.571166850000001</v>
      </c>
      <c r="J410">
        <v>9.1064890000000709</v>
      </c>
      <c r="K410">
        <v>14484.6155368123</v>
      </c>
      <c r="L410">
        <v>4041.2535908</v>
      </c>
      <c r="M410">
        <v>5135.7167557113198</v>
      </c>
      <c r="N410">
        <v>0.42916176007818202</v>
      </c>
      <c r="O410">
        <v>0.165066944813514</v>
      </c>
      <c r="P410">
        <v>3.4785641470267498E-2</v>
      </c>
      <c r="Q410">
        <v>11397.8257240147</v>
      </c>
      <c r="R410">
        <v>262.77</v>
      </c>
      <c r="S410">
        <v>73695.970932754906</v>
      </c>
      <c r="T410">
        <v>16.074323552917001</v>
      </c>
      <c r="U410">
        <v>15.3794329291776</v>
      </c>
      <c r="V410">
        <v>29.766500000000001</v>
      </c>
      <c r="W410">
        <v>135.765158510406</v>
      </c>
      <c r="X410">
        <v>0.118418789552981</v>
      </c>
      <c r="Y410">
        <v>0.16082204571686801</v>
      </c>
      <c r="Z410">
        <v>0.28421545994159297</v>
      </c>
      <c r="AA410">
        <v>172.880180444627</v>
      </c>
      <c r="AB410">
        <v>7.1499632256458199</v>
      </c>
      <c r="AC410">
        <v>1.15058274165281</v>
      </c>
      <c r="AD410">
        <v>3.5426623759317302</v>
      </c>
      <c r="AE410">
        <v>0.97333489828617603</v>
      </c>
      <c r="AF410">
        <v>25.35</v>
      </c>
      <c r="AG410">
        <v>8.0651652387584594E-2</v>
      </c>
      <c r="AH410">
        <v>83.985500000000002</v>
      </c>
      <c r="AI410">
        <v>4.1344927561574698</v>
      </c>
      <c r="AJ410">
        <v>95985.576500000199</v>
      </c>
      <c r="AK410">
        <v>0.45422126874496799</v>
      </c>
      <c r="AL410">
        <v>58536004.549500003</v>
      </c>
      <c r="AM410">
        <v>4041.2535908</v>
      </c>
    </row>
    <row r="411" spans="1:39" ht="15" x14ac:dyDescent="0.25">
      <c r="A411" t="s">
        <v>585</v>
      </c>
      <c r="B411">
        <v>-683096.636363636</v>
      </c>
      <c r="C411">
        <v>0.37121423530888897</v>
      </c>
      <c r="D411">
        <v>-687459.27272727306</v>
      </c>
      <c r="E411">
        <v>4.6004766938766203E-3</v>
      </c>
      <c r="F411">
        <v>0.80741497204180002</v>
      </c>
      <c r="G411">
        <v>97.318181818181799</v>
      </c>
      <c r="H411">
        <v>54.0869261818182</v>
      </c>
      <c r="I411">
        <v>3.4206153636363599</v>
      </c>
      <c r="J411">
        <v>2.16659299999999</v>
      </c>
      <c r="K411">
        <v>13889.973337275</v>
      </c>
      <c r="L411">
        <v>3714.0902632727302</v>
      </c>
      <c r="M411">
        <v>4429.3229840486401</v>
      </c>
      <c r="N411">
        <v>0.188240119575519</v>
      </c>
      <c r="O411">
        <v>0.132453683782914</v>
      </c>
      <c r="P411">
        <v>2.2460456102290499E-2</v>
      </c>
      <c r="Q411">
        <v>11647.065457831201</v>
      </c>
      <c r="R411">
        <v>227.19227272727301</v>
      </c>
      <c r="S411">
        <v>77202.796960123902</v>
      </c>
      <c r="T411">
        <v>16.0344762045764</v>
      </c>
      <c r="U411">
        <v>16.347784274033</v>
      </c>
      <c r="V411">
        <v>22.897727272727298</v>
      </c>
      <c r="W411">
        <v>162.20344574094301</v>
      </c>
      <c r="X411">
        <v>0.117609341607939</v>
      </c>
      <c r="Y411">
        <v>0.15230611911264499</v>
      </c>
      <c r="Z411">
        <v>0.27531505555761598</v>
      </c>
      <c r="AA411">
        <v>161.118042946581</v>
      </c>
      <c r="AB411">
        <v>7.6741253166646297</v>
      </c>
      <c r="AC411">
        <v>1.20309225106994</v>
      </c>
      <c r="AD411">
        <v>3.4327343060016999</v>
      </c>
      <c r="AE411">
        <v>0.95894800659101798</v>
      </c>
      <c r="AF411">
        <v>27.727272727272702</v>
      </c>
      <c r="AG411">
        <v>6.9235058812404895E-2</v>
      </c>
      <c r="AH411">
        <v>83.448181818181794</v>
      </c>
      <c r="AI411">
        <v>4.2695984807226104</v>
      </c>
      <c r="AJ411">
        <v>344470.55363636301</v>
      </c>
      <c r="AK411">
        <v>0.42355900156561399</v>
      </c>
      <c r="AL411">
        <v>51588614.729090899</v>
      </c>
      <c r="AM411">
        <v>3714.0902632727302</v>
      </c>
    </row>
    <row r="412" spans="1:39" ht="15" x14ac:dyDescent="0.25">
      <c r="A412" t="s">
        <v>586</v>
      </c>
      <c r="B412">
        <v>283304.3</v>
      </c>
      <c r="C412">
        <v>0.50561150946472899</v>
      </c>
      <c r="D412">
        <v>323282.75</v>
      </c>
      <c r="E412">
        <v>1.7811382058646099E-2</v>
      </c>
      <c r="F412">
        <v>0.694394171612296</v>
      </c>
      <c r="G412">
        <v>58.75</v>
      </c>
      <c r="H412">
        <v>24.577196300000001</v>
      </c>
      <c r="I412">
        <v>0.85</v>
      </c>
      <c r="J412">
        <v>29.860717149999999</v>
      </c>
      <c r="K412">
        <v>14510.029475265201</v>
      </c>
      <c r="L412">
        <v>840.5067391</v>
      </c>
      <c r="M412">
        <v>1011.76143762178</v>
      </c>
      <c r="N412">
        <v>0.32360957485153402</v>
      </c>
      <c r="O412">
        <v>0.14847883032280099</v>
      </c>
      <c r="P412">
        <v>3.3628387120685698E-3</v>
      </c>
      <c r="Q412">
        <v>12054.005129081601</v>
      </c>
      <c r="R412">
        <v>62.277999999999999</v>
      </c>
      <c r="S412">
        <v>60817.0897026237</v>
      </c>
      <c r="T412">
        <v>15.234914416005701</v>
      </c>
      <c r="U412">
        <v>13.496045780211301</v>
      </c>
      <c r="V412">
        <v>8.6110000000000007</v>
      </c>
      <c r="W412">
        <v>97.608493682499102</v>
      </c>
      <c r="X412">
        <v>0.10736227590393201</v>
      </c>
      <c r="Y412">
        <v>0.18158128357247699</v>
      </c>
      <c r="Z412">
        <v>0.29241470331096903</v>
      </c>
      <c r="AA412">
        <v>196.900741304241</v>
      </c>
      <c r="AB412">
        <v>8.1366928011727104</v>
      </c>
      <c r="AC412">
        <v>1.43085421193452</v>
      </c>
      <c r="AD412">
        <v>3.6363860784887199</v>
      </c>
      <c r="AE412">
        <v>1.42215816908449</v>
      </c>
      <c r="AF412">
        <v>75</v>
      </c>
      <c r="AG412">
        <v>2.2984991307704799E-2</v>
      </c>
      <c r="AH412">
        <v>5.8979999999999997</v>
      </c>
      <c r="AI412">
        <v>4.3592828088445801</v>
      </c>
      <c r="AJ412">
        <v>-5393.9434999999403</v>
      </c>
      <c r="AK412">
        <v>0.45853852716862997</v>
      </c>
      <c r="AL412">
        <v>12195777.558499999</v>
      </c>
      <c r="AM412">
        <v>840.5067391</v>
      </c>
    </row>
    <row r="413" spans="1:39" ht="15" x14ac:dyDescent="0.25">
      <c r="A413" t="s">
        <v>587</v>
      </c>
      <c r="B413">
        <v>687820.85</v>
      </c>
      <c r="C413">
        <v>0.469683062349187</v>
      </c>
      <c r="D413">
        <v>711085.55</v>
      </c>
      <c r="E413">
        <v>5.9550986305111396E-3</v>
      </c>
      <c r="F413">
        <v>0.70081115798341498</v>
      </c>
      <c r="G413">
        <v>29.05</v>
      </c>
      <c r="H413">
        <v>25.200454499999999</v>
      </c>
      <c r="I413">
        <v>1.8166788</v>
      </c>
      <c r="J413">
        <v>26.283517700000001</v>
      </c>
      <c r="K413">
        <v>14912.4030336425</v>
      </c>
      <c r="L413">
        <v>806.07326869999997</v>
      </c>
      <c r="M413">
        <v>993.31412787199804</v>
      </c>
      <c r="N413">
        <v>0.449470849944338</v>
      </c>
      <c r="O413">
        <v>0.159650359275089</v>
      </c>
      <c r="P413">
        <v>6.3464556494354299E-3</v>
      </c>
      <c r="Q413">
        <v>12101.3978561362</v>
      </c>
      <c r="R413">
        <v>61.228000000000002</v>
      </c>
      <c r="S413">
        <v>59191.724121316998</v>
      </c>
      <c r="T413">
        <v>15.0658195596786</v>
      </c>
      <c r="U413">
        <v>13.1651085892076</v>
      </c>
      <c r="V413">
        <v>9.2620000000000005</v>
      </c>
      <c r="W413">
        <v>87.030152094580004</v>
      </c>
      <c r="X413">
        <v>0.10865396304159</v>
      </c>
      <c r="Y413">
        <v>0.175759555072312</v>
      </c>
      <c r="Z413">
        <v>0.28911296121646601</v>
      </c>
      <c r="AA413">
        <v>594.38765507347</v>
      </c>
      <c r="AB413">
        <v>2.90286431478544</v>
      </c>
      <c r="AC413">
        <v>0.56275983365336402</v>
      </c>
      <c r="AD413">
        <v>1.18293709613458</v>
      </c>
      <c r="AE413">
        <v>1.1431161750534</v>
      </c>
      <c r="AF413">
        <v>31.2</v>
      </c>
      <c r="AG413">
        <v>3.8296031843784301E-2</v>
      </c>
      <c r="AH413">
        <v>16.733000000000001</v>
      </c>
      <c r="AI413">
        <v>4.2902926306402902</v>
      </c>
      <c r="AJ413">
        <v>-9440.3424999999697</v>
      </c>
      <c r="AK413">
        <v>0.50540243016110897</v>
      </c>
      <c r="AL413">
        <v>12020489.4575</v>
      </c>
      <c r="AM413">
        <v>806.07326869999997</v>
      </c>
    </row>
    <row r="414" spans="1:39" ht="15" x14ac:dyDescent="0.25">
      <c r="A414" t="s">
        <v>588</v>
      </c>
      <c r="B414">
        <v>496390.47619047598</v>
      </c>
      <c r="C414">
        <v>0.39698924321193402</v>
      </c>
      <c r="D414">
        <v>270602.09523809497</v>
      </c>
      <c r="E414">
        <v>4.5717536624027199E-3</v>
      </c>
      <c r="F414">
        <v>0.78542488486180095</v>
      </c>
      <c r="G414">
        <v>69</v>
      </c>
      <c r="H414">
        <v>43.277225999999999</v>
      </c>
      <c r="I414">
        <v>1.69714285714286</v>
      </c>
      <c r="J414">
        <v>-9.4362987619047392</v>
      </c>
      <c r="K414">
        <v>13258.117279649099</v>
      </c>
      <c r="L414">
        <v>2473.5136234761899</v>
      </c>
      <c r="M414">
        <v>2953.4735656604298</v>
      </c>
      <c r="N414">
        <v>0.21009320428552</v>
      </c>
      <c r="O414">
        <v>0.12678900951133301</v>
      </c>
      <c r="P414">
        <v>2.1286176002272599E-2</v>
      </c>
      <c r="Q414">
        <v>11103.581252308901</v>
      </c>
      <c r="R414">
        <v>156.431904761905</v>
      </c>
      <c r="S414">
        <v>72218.770020121301</v>
      </c>
      <c r="T414">
        <v>15.665724018057499</v>
      </c>
      <c r="U414">
        <v>15.8120789185619</v>
      </c>
      <c r="V414">
        <v>16.440000000000001</v>
      </c>
      <c r="W414">
        <v>150.45703305816201</v>
      </c>
      <c r="X414">
        <v>0.11251014465015199</v>
      </c>
      <c r="Y414">
        <v>0.16030232464986499</v>
      </c>
      <c r="Z414">
        <v>0.27766506597738699</v>
      </c>
      <c r="AA414">
        <v>146.98718700115899</v>
      </c>
      <c r="AB414">
        <v>8.1759817898222593</v>
      </c>
      <c r="AC414">
        <v>1.37271465451991</v>
      </c>
      <c r="AD414">
        <v>3.4803882085706901</v>
      </c>
      <c r="AE414">
        <v>0.94476563183529305</v>
      </c>
      <c r="AF414">
        <v>24.619047619047599</v>
      </c>
      <c r="AG414">
        <v>6.8503613598871096E-2</v>
      </c>
      <c r="AH414">
        <v>64.352380952380898</v>
      </c>
      <c r="AI414">
        <v>4.7053214633879898</v>
      </c>
      <c r="AJ414">
        <v>138969.79809523799</v>
      </c>
      <c r="AK414">
        <v>0.36785717564433501</v>
      </c>
      <c r="AL414">
        <v>32794133.712857101</v>
      </c>
      <c r="AM414">
        <v>2473.5136234761899</v>
      </c>
    </row>
    <row r="415" spans="1:39" ht="15" x14ac:dyDescent="0.25">
      <c r="A415" t="s">
        <v>589</v>
      </c>
      <c r="B415">
        <v>772828.61111111101</v>
      </c>
      <c r="C415">
        <v>0.46340632536961301</v>
      </c>
      <c r="D415">
        <v>720201.11111111101</v>
      </c>
      <c r="E415">
        <v>7.9122235636499699E-3</v>
      </c>
      <c r="F415">
        <v>0.702585832129069</v>
      </c>
      <c r="G415">
        <v>25.0555555555556</v>
      </c>
      <c r="H415">
        <v>71.308140388888901</v>
      </c>
      <c r="I415">
        <v>20.549954611111101</v>
      </c>
      <c r="J415">
        <v>-55.372889777777701</v>
      </c>
      <c r="K415">
        <v>15705.697450170899</v>
      </c>
      <c r="L415">
        <v>1114.57626238889</v>
      </c>
      <c r="M415">
        <v>1552.3097299446299</v>
      </c>
      <c r="N415">
        <v>0.83192426665793895</v>
      </c>
      <c r="O415">
        <v>0.18138960427288001</v>
      </c>
      <c r="P415">
        <v>5.3042963297158397E-3</v>
      </c>
      <c r="Q415">
        <v>11276.8716349195</v>
      </c>
      <c r="R415">
        <v>83.209444444444401</v>
      </c>
      <c r="S415">
        <v>60607.712112006499</v>
      </c>
      <c r="T415">
        <v>14.2852373862476</v>
      </c>
      <c r="U415">
        <v>13.394828794140601</v>
      </c>
      <c r="V415">
        <v>11.6361111111111</v>
      </c>
      <c r="W415">
        <v>95.785976237765595</v>
      </c>
      <c r="X415">
        <v>0.10820048711138</v>
      </c>
      <c r="Y415">
        <v>0.18172002962828199</v>
      </c>
      <c r="Z415">
        <v>0.29434618343706698</v>
      </c>
      <c r="AA415">
        <v>204.3113273088</v>
      </c>
      <c r="AB415">
        <v>8.6161189981873498</v>
      </c>
      <c r="AC415">
        <v>1.4906713832987299</v>
      </c>
      <c r="AD415">
        <v>3.6550550186998199</v>
      </c>
      <c r="AE415">
        <v>1.13584365446045</v>
      </c>
      <c r="AF415">
        <v>12.7777777777778</v>
      </c>
      <c r="AG415">
        <v>3.4327060409909599E-2</v>
      </c>
      <c r="AH415">
        <v>60.858235294117698</v>
      </c>
      <c r="AI415">
        <v>3.6394287795855602</v>
      </c>
      <c r="AJ415">
        <v>7543.6529411764304</v>
      </c>
      <c r="AK415">
        <v>0.63645651260078895</v>
      </c>
      <c r="AL415">
        <v>17505197.562222201</v>
      </c>
      <c r="AM415">
        <v>1114.57626238889</v>
      </c>
    </row>
    <row r="416" spans="1:39" ht="15" x14ac:dyDescent="0.25">
      <c r="A416" t="s">
        <v>590</v>
      </c>
      <c r="B416">
        <v>303096.3</v>
      </c>
      <c r="C416">
        <v>0.458786493016897</v>
      </c>
      <c r="D416">
        <v>320958.45</v>
      </c>
      <c r="E416">
        <v>4.8189418137032499E-3</v>
      </c>
      <c r="F416">
        <v>0.70770628133065605</v>
      </c>
      <c r="G416">
        <v>71.650000000000006</v>
      </c>
      <c r="H416">
        <v>21.76134965</v>
      </c>
      <c r="I416">
        <v>0.90849999999999997</v>
      </c>
      <c r="J416">
        <v>74.098986499999995</v>
      </c>
      <c r="K416">
        <v>13143.9312749241</v>
      </c>
      <c r="L416">
        <v>1279.0873668500001</v>
      </c>
      <c r="M416">
        <v>1502.8241253972701</v>
      </c>
      <c r="N416">
        <v>0.23961380797215101</v>
      </c>
      <c r="O416">
        <v>0.12805271402481799</v>
      </c>
      <c r="P416">
        <v>2.2281003032799201E-3</v>
      </c>
      <c r="Q416">
        <v>11187.095123360299</v>
      </c>
      <c r="R416">
        <v>82.724999999999994</v>
      </c>
      <c r="S416">
        <v>65193.663384708401</v>
      </c>
      <c r="T416">
        <v>16.219401631913001</v>
      </c>
      <c r="U416">
        <v>15.4619204212753</v>
      </c>
      <c r="V416">
        <v>9.6605000000000008</v>
      </c>
      <c r="W416">
        <v>132.40384730086399</v>
      </c>
      <c r="X416">
        <v>0.106618356959365</v>
      </c>
      <c r="Y416">
        <v>0.16947472243595399</v>
      </c>
      <c r="Z416">
        <v>0.29649155779007202</v>
      </c>
      <c r="AA416">
        <v>168.893818826477</v>
      </c>
      <c r="AB416">
        <v>9.14230277329602</v>
      </c>
      <c r="AC416">
        <v>1.4902510369511299</v>
      </c>
      <c r="AD416">
        <v>3.3787159882229298</v>
      </c>
      <c r="AE416">
        <v>1.3578053978710101</v>
      </c>
      <c r="AF416">
        <v>102</v>
      </c>
      <c r="AG416">
        <v>2.9553671321732099E-2</v>
      </c>
      <c r="AH416">
        <v>6.79</v>
      </c>
      <c r="AI416">
        <v>4.1570077540077204</v>
      </c>
      <c r="AJ416">
        <v>645.38850000011701</v>
      </c>
      <c r="AK416">
        <v>0.49651308235115099</v>
      </c>
      <c r="AL416">
        <v>16812236.444499999</v>
      </c>
      <c r="AM416">
        <v>1279.0873668500001</v>
      </c>
    </row>
    <row r="417" spans="1:39" ht="15" x14ac:dyDescent="0.25">
      <c r="A417" t="s">
        <v>591</v>
      </c>
      <c r="B417">
        <v>235841.45</v>
      </c>
      <c r="C417">
        <v>0.382687723665601</v>
      </c>
      <c r="D417">
        <v>264612.25</v>
      </c>
      <c r="E417">
        <v>3.1154176637198301E-3</v>
      </c>
      <c r="F417">
        <v>0.72543268617937895</v>
      </c>
      <c r="G417">
        <v>64.400000000000006</v>
      </c>
      <c r="H417">
        <v>31.007584850000001</v>
      </c>
      <c r="I417">
        <v>4.0999999999999996</v>
      </c>
      <c r="J417">
        <v>45.750885699999998</v>
      </c>
      <c r="K417">
        <v>13544.3090581905</v>
      </c>
      <c r="L417">
        <v>1137.8232890500001</v>
      </c>
      <c r="M417">
        <v>1360.3116101681001</v>
      </c>
      <c r="N417">
        <v>0.33360393433054403</v>
      </c>
      <c r="O417">
        <v>0.146282379480005</v>
      </c>
      <c r="P417">
        <v>6.45009213700274E-3</v>
      </c>
      <c r="Q417">
        <v>11329.0441434927</v>
      </c>
      <c r="R417">
        <v>78.168499999999995</v>
      </c>
      <c r="S417">
        <v>62401.117067616797</v>
      </c>
      <c r="T417">
        <v>16.278935888497301</v>
      </c>
      <c r="U417">
        <v>14.556033300498299</v>
      </c>
      <c r="V417">
        <v>10.276</v>
      </c>
      <c r="W417">
        <v>110.726283480926</v>
      </c>
      <c r="X417">
        <v>0.11544192540760199</v>
      </c>
      <c r="Y417">
        <v>0.16975415630045301</v>
      </c>
      <c r="Z417">
        <v>0.29046246989788299</v>
      </c>
      <c r="AA417">
        <v>162.23635231980899</v>
      </c>
      <c r="AB417">
        <v>8.1280392050111505</v>
      </c>
      <c r="AC417">
        <v>1.4833882017136899</v>
      </c>
      <c r="AD417">
        <v>3.7391044836759999</v>
      </c>
      <c r="AE417">
        <v>1.2093260384284701</v>
      </c>
      <c r="AF417">
        <v>55.95</v>
      </c>
      <c r="AG417">
        <v>4.6127556692213398E-2</v>
      </c>
      <c r="AH417">
        <v>13.164999999999999</v>
      </c>
      <c r="AI417">
        <v>4.1355772646058702</v>
      </c>
      <c r="AJ417">
        <v>16994.558499999999</v>
      </c>
      <c r="AK417">
        <v>0.4404836012967</v>
      </c>
      <c r="AL417">
        <v>15411030.2805</v>
      </c>
      <c r="AM417">
        <v>1137.8232890500001</v>
      </c>
    </row>
    <row r="418" spans="1:39" ht="15" x14ac:dyDescent="0.25">
      <c r="A418" t="s">
        <v>592</v>
      </c>
      <c r="B418">
        <v>345037.95</v>
      </c>
      <c r="C418">
        <v>0.44304066629358801</v>
      </c>
      <c r="D418">
        <v>313783.84999999998</v>
      </c>
      <c r="E418">
        <v>9.1177605945271592E-3</v>
      </c>
      <c r="F418">
        <v>0.73984539736506805</v>
      </c>
      <c r="G418">
        <v>96.45</v>
      </c>
      <c r="H418">
        <v>38.144543349999999</v>
      </c>
      <c r="I418">
        <v>1.34627685</v>
      </c>
      <c r="J418">
        <v>50.430449699999997</v>
      </c>
      <c r="K418">
        <v>13718.0020997391</v>
      </c>
      <c r="L418">
        <v>1476.73292395</v>
      </c>
      <c r="M418">
        <v>1789.3489221484001</v>
      </c>
      <c r="N418">
        <v>0.35122756016887002</v>
      </c>
      <c r="O418">
        <v>0.14434320031264999</v>
      </c>
      <c r="P418">
        <v>5.8501396629608198E-3</v>
      </c>
      <c r="Q418">
        <v>11321.3387845995</v>
      </c>
      <c r="R418">
        <v>102.0775</v>
      </c>
      <c r="S418">
        <v>62065.945511988502</v>
      </c>
      <c r="T418">
        <v>15.552888736499201</v>
      </c>
      <c r="U418">
        <v>14.466781846636099</v>
      </c>
      <c r="V418">
        <v>14.5375</v>
      </c>
      <c r="W418">
        <v>101.580940598452</v>
      </c>
      <c r="X418">
        <v>0.107261551789017</v>
      </c>
      <c r="Y418">
        <v>0.191450694365838</v>
      </c>
      <c r="Z418">
        <v>0.30299373792238599</v>
      </c>
      <c r="AA418">
        <v>175.045836527142</v>
      </c>
      <c r="AB418">
        <v>8.2078624906889299</v>
      </c>
      <c r="AC418">
        <v>1.47853436388462</v>
      </c>
      <c r="AD418">
        <v>3.7400232498807</v>
      </c>
      <c r="AE418">
        <v>1.37205486539137</v>
      </c>
      <c r="AF418">
        <v>128</v>
      </c>
      <c r="AG418">
        <v>2.6091999134143E-2</v>
      </c>
      <c r="AH418">
        <v>7.4657894736842101</v>
      </c>
      <c r="AI418">
        <v>4.2516470211740698</v>
      </c>
      <c r="AJ418">
        <v>-20493.104500000001</v>
      </c>
      <c r="AK418">
        <v>0.48284778557992297</v>
      </c>
      <c r="AL418">
        <v>20257825.351500001</v>
      </c>
      <c r="AM418">
        <v>1476.73292395</v>
      </c>
    </row>
    <row r="419" spans="1:39" ht="15" x14ac:dyDescent="0.25">
      <c r="A419" t="s">
        <v>593</v>
      </c>
      <c r="B419">
        <v>329125.09999999998</v>
      </c>
      <c r="C419">
        <v>0.59390385356047604</v>
      </c>
      <c r="D419">
        <v>339225.7</v>
      </c>
      <c r="E419">
        <v>7.0630060756521097E-3</v>
      </c>
      <c r="F419">
        <v>0.67336715720152296</v>
      </c>
      <c r="G419">
        <v>48.8</v>
      </c>
      <c r="H419">
        <v>15.3216568</v>
      </c>
      <c r="I419">
        <v>0.8</v>
      </c>
      <c r="J419">
        <v>31.169613349999999</v>
      </c>
      <c r="K419">
        <v>15261.8325791509</v>
      </c>
      <c r="L419">
        <v>700.76856399999997</v>
      </c>
      <c r="M419">
        <v>826.30244519237601</v>
      </c>
      <c r="N419">
        <v>0.29887593316757299</v>
      </c>
      <c r="O419">
        <v>0.148958410040779</v>
      </c>
      <c r="P419">
        <v>3.3264556513411198E-3</v>
      </c>
      <c r="Q419">
        <v>12943.2177802766</v>
      </c>
      <c r="R419">
        <v>52.900500000000001</v>
      </c>
      <c r="S419">
        <v>59868.849377605096</v>
      </c>
      <c r="T419">
        <v>14.5802024555533</v>
      </c>
      <c r="U419">
        <v>13.246917590571</v>
      </c>
      <c r="V419">
        <v>7.73</v>
      </c>
      <c r="W419">
        <v>90.655700388098296</v>
      </c>
      <c r="X419">
        <v>0.10955939836932101</v>
      </c>
      <c r="Y419">
        <v>0.18319029853013399</v>
      </c>
      <c r="Z419">
        <v>0.29794529703880601</v>
      </c>
      <c r="AA419">
        <v>203.43378302568999</v>
      </c>
      <c r="AB419">
        <v>8.6503449389730598</v>
      </c>
      <c r="AC419">
        <v>1.4728531390291799</v>
      </c>
      <c r="AD419">
        <v>3.47620649551066</v>
      </c>
      <c r="AE419">
        <v>1.2855774022769</v>
      </c>
      <c r="AF419">
        <v>73.25</v>
      </c>
      <c r="AG419">
        <v>2.2057615988185099E-2</v>
      </c>
      <c r="AH419">
        <v>5.5765000000000002</v>
      </c>
      <c r="AI419">
        <v>4.5484986214126097</v>
      </c>
      <c r="AJ419">
        <v>5806.4985000000497</v>
      </c>
      <c r="AK419">
        <v>0.479623794565331</v>
      </c>
      <c r="AL419">
        <v>10695012.500499999</v>
      </c>
      <c r="AM419">
        <v>700.76856399999997</v>
      </c>
    </row>
    <row r="420" spans="1:39" ht="15" x14ac:dyDescent="0.25">
      <c r="A420" t="s">
        <v>594</v>
      </c>
      <c r="B420">
        <v>1003258.3</v>
      </c>
      <c r="C420">
        <v>0.65791437802201302</v>
      </c>
      <c r="D420">
        <v>954007.7</v>
      </c>
      <c r="E420">
        <v>2.1735939362289899E-3</v>
      </c>
      <c r="F420">
        <v>0.70967683991512898</v>
      </c>
      <c r="G420">
        <v>59.4</v>
      </c>
      <c r="H420">
        <v>32.441002650000001</v>
      </c>
      <c r="I420">
        <v>3.15</v>
      </c>
      <c r="J420">
        <v>-9.1901092000000109</v>
      </c>
      <c r="K420">
        <v>15063.9781315074</v>
      </c>
      <c r="L420">
        <v>931.52435990000004</v>
      </c>
      <c r="M420">
        <v>1144.7179462128399</v>
      </c>
      <c r="N420">
        <v>0.41891208045476303</v>
      </c>
      <c r="O420">
        <v>0.162360761307666</v>
      </c>
      <c r="P420">
        <v>3.2783095981814502E-3</v>
      </c>
      <c r="Q420">
        <v>12258.445526188099</v>
      </c>
      <c r="R420">
        <v>69.407499999999999</v>
      </c>
      <c r="S420">
        <v>59611.621582681997</v>
      </c>
      <c r="T420">
        <v>14.8334113748514</v>
      </c>
      <c r="U420">
        <v>13.4210908028671</v>
      </c>
      <c r="V420">
        <v>9.5630000000000006</v>
      </c>
      <c r="W420">
        <v>97.409218853916101</v>
      </c>
      <c r="X420">
        <v>0.112868250496441</v>
      </c>
      <c r="Y420">
        <v>0.18564333385214499</v>
      </c>
      <c r="Z420">
        <v>0.30303214578625498</v>
      </c>
      <c r="AA420">
        <v>202.03577931145401</v>
      </c>
      <c r="AB420">
        <v>7.9830459069745796</v>
      </c>
      <c r="AC420">
        <v>1.4386115926435099</v>
      </c>
      <c r="AD420">
        <v>3.2113525335246198</v>
      </c>
      <c r="AE420">
        <v>1.4091857265204399</v>
      </c>
      <c r="AF420">
        <v>134.85</v>
      </c>
      <c r="AG420">
        <v>1.3215643888985801E-2</v>
      </c>
      <c r="AH420">
        <v>4.4327777777777797</v>
      </c>
      <c r="AI420">
        <v>3.9027257966144102</v>
      </c>
      <c r="AJ420">
        <v>11067.7775</v>
      </c>
      <c r="AK420">
        <v>0.50321431093783797</v>
      </c>
      <c r="AL420">
        <v>14032462.5865</v>
      </c>
      <c r="AM420">
        <v>931.52435990000004</v>
      </c>
    </row>
    <row r="421" spans="1:39" ht="15" x14ac:dyDescent="0.25">
      <c r="A421" t="s">
        <v>595</v>
      </c>
      <c r="B421">
        <v>837983.65</v>
      </c>
      <c r="C421">
        <v>0.50623596505653001</v>
      </c>
      <c r="D421">
        <v>820469.95</v>
      </c>
      <c r="E421">
        <v>2.5503866996700701E-3</v>
      </c>
      <c r="F421">
        <v>0.72059418435457101</v>
      </c>
      <c r="G421">
        <v>72.5</v>
      </c>
      <c r="H421">
        <v>35.645643999999997</v>
      </c>
      <c r="I421">
        <v>4.3</v>
      </c>
      <c r="J421">
        <v>0.36431114999997799</v>
      </c>
      <c r="K421">
        <v>13560.2362675598</v>
      </c>
      <c r="L421">
        <v>1404.0043088</v>
      </c>
      <c r="M421">
        <v>1690.3480941780499</v>
      </c>
      <c r="N421">
        <v>0.34692611963300302</v>
      </c>
      <c r="O421">
        <v>0.150335291442519</v>
      </c>
      <c r="P421">
        <v>4.0409861027059001E-3</v>
      </c>
      <c r="Q421">
        <v>11263.141724224401</v>
      </c>
      <c r="R421">
        <v>92.756</v>
      </c>
      <c r="S421">
        <v>64842.770796498298</v>
      </c>
      <c r="T421">
        <v>15.899241019448899</v>
      </c>
      <c r="U421">
        <v>15.136533580577</v>
      </c>
      <c r="V421">
        <v>11.9445</v>
      </c>
      <c r="W421">
        <v>117.544000066976</v>
      </c>
      <c r="X421">
        <v>0.11210299203330699</v>
      </c>
      <c r="Y421">
        <v>0.168269230904981</v>
      </c>
      <c r="Z421">
        <v>0.285683357875884</v>
      </c>
      <c r="AA421">
        <v>171.84466492571801</v>
      </c>
      <c r="AB421">
        <v>8.2381071754894393</v>
      </c>
      <c r="AC421">
        <v>1.40014483112637</v>
      </c>
      <c r="AD421">
        <v>3.3417399443322302</v>
      </c>
      <c r="AE421">
        <v>1.17687321037662</v>
      </c>
      <c r="AF421">
        <v>60.05</v>
      </c>
      <c r="AG421">
        <v>3.4009405638304797E-2</v>
      </c>
      <c r="AH421">
        <v>15.3635</v>
      </c>
      <c r="AI421">
        <v>4.52749138583619</v>
      </c>
      <c r="AJ421">
        <v>40371.1775000001</v>
      </c>
      <c r="AK421">
        <v>0.48092326291394499</v>
      </c>
      <c r="AL421">
        <v>19038630.147999998</v>
      </c>
      <c r="AM421">
        <v>1404.0043088</v>
      </c>
    </row>
    <row r="422" spans="1:39" ht="15" x14ac:dyDescent="0.25">
      <c r="A422" t="s">
        <v>596</v>
      </c>
      <c r="B422">
        <v>366534.65</v>
      </c>
      <c r="C422">
        <v>0.68151597349905002</v>
      </c>
      <c r="D422">
        <v>371620.8</v>
      </c>
      <c r="E422">
        <v>4.1889940530985602E-4</v>
      </c>
      <c r="F422">
        <v>0.70801568545238502</v>
      </c>
      <c r="G422">
        <v>48.1</v>
      </c>
      <c r="H422">
        <v>15.625478899999999</v>
      </c>
      <c r="I422">
        <v>1.7799999500000001</v>
      </c>
      <c r="J422">
        <v>24.889144250000001</v>
      </c>
      <c r="K422">
        <v>15006.7821217115</v>
      </c>
      <c r="L422">
        <v>718.37655785000004</v>
      </c>
      <c r="M422">
        <v>876.50695882683601</v>
      </c>
      <c r="N422">
        <v>0.374520670336487</v>
      </c>
      <c r="O422">
        <v>0.16731072052200299</v>
      </c>
      <c r="P422">
        <v>5.4104601653935996E-3</v>
      </c>
      <c r="Q422">
        <v>12299.4123166224</v>
      </c>
      <c r="R422">
        <v>55.472499999999997</v>
      </c>
      <c r="S422">
        <v>59727.936031366902</v>
      </c>
      <c r="T422">
        <v>14.948848528550201</v>
      </c>
      <c r="U422">
        <v>12.950138498355001</v>
      </c>
      <c r="V422">
        <v>9.4484999999999992</v>
      </c>
      <c r="W422">
        <v>76.030751743663004</v>
      </c>
      <c r="X422">
        <v>0.111286459074054</v>
      </c>
      <c r="Y422">
        <v>0.17429448001013001</v>
      </c>
      <c r="Z422">
        <v>0.29087354359073198</v>
      </c>
      <c r="AA422">
        <v>204.03825597912399</v>
      </c>
      <c r="AB422">
        <v>7.4721436480522403</v>
      </c>
      <c r="AC422">
        <v>1.40385084082488</v>
      </c>
      <c r="AD422">
        <v>3.1194046752442199</v>
      </c>
      <c r="AE422">
        <v>1.3563207367555601</v>
      </c>
      <c r="AF422">
        <v>91.05</v>
      </c>
      <c r="AG422">
        <v>1.9574768620211E-2</v>
      </c>
      <c r="AH422">
        <v>4.2350000000000003</v>
      </c>
      <c r="AI422">
        <v>4.0668573054722499</v>
      </c>
      <c r="AJ422">
        <v>13748.6525</v>
      </c>
      <c r="AK422">
        <v>0.51981249531402896</v>
      </c>
      <c r="AL422">
        <v>10780520.484999999</v>
      </c>
      <c r="AM422">
        <v>718.37655785000004</v>
      </c>
    </row>
    <row r="423" spans="1:39" ht="15" x14ac:dyDescent="0.25">
      <c r="A423" t="s">
        <v>597</v>
      </c>
      <c r="B423">
        <v>809759.5</v>
      </c>
      <c r="C423">
        <v>0.45089705063855201</v>
      </c>
      <c r="D423">
        <v>799280.45</v>
      </c>
      <c r="E423">
        <v>6.5084181512872E-3</v>
      </c>
      <c r="F423">
        <v>0.71517088759481895</v>
      </c>
      <c r="G423">
        <v>77.849999999999994</v>
      </c>
      <c r="H423">
        <v>44.091616000000002</v>
      </c>
      <c r="I423">
        <v>8.9337911499999993</v>
      </c>
      <c r="J423">
        <v>32.27498155</v>
      </c>
      <c r="K423">
        <v>13808.0569214678</v>
      </c>
      <c r="L423">
        <v>1555.2603025999999</v>
      </c>
      <c r="M423">
        <v>1898.67145046884</v>
      </c>
      <c r="N423">
        <v>0.37928853389612599</v>
      </c>
      <c r="O423">
        <v>0.157188284135659</v>
      </c>
      <c r="P423">
        <v>4.7884956862525897E-3</v>
      </c>
      <c r="Q423">
        <v>11310.6049920838</v>
      </c>
      <c r="R423">
        <v>104.52849999999999</v>
      </c>
      <c r="S423">
        <v>66321.881510784093</v>
      </c>
      <c r="T423">
        <v>16.0831734885701</v>
      </c>
      <c r="U423">
        <v>14.878815850222701</v>
      </c>
      <c r="V423">
        <v>27.568000000000001</v>
      </c>
      <c r="W423">
        <v>56.415420146546701</v>
      </c>
      <c r="X423">
        <v>0.109931562371908</v>
      </c>
      <c r="Y423">
        <v>0.172440085817606</v>
      </c>
      <c r="Z423">
        <v>0.289711063767501</v>
      </c>
      <c r="AA423">
        <v>188.371875441193</v>
      </c>
      <c r="AB423">
        <v>6.9854794733064098</v>
      </c>
      <c r="AC423">
        <v>1.41480256499616</v>
      </c>
      <c r="AD423">
        <v>2.8439058505846901</v>
      </c>
      <c r="AE423">
        <v>1.16326312734592</v>
      </c>
      <c r="AF423">
        <v>75.150000000000006</v>
      </c>
      <c r="AG423">
        <v>2.7505227947948799E-2</v>
      </c>
      <c r="AH423">
        <v>11.4015</v>
      </c>
      <c r="AI423">
        <v>4.0394043170989402</v>
      </c>
      <c r="AJ423">
        <v>40009.378500000101</v>
      </c>
      <c r="AK423">
        <v>0.48537587699715401</v>
      </c>
      <c r="AL423">
        <v>21475122.785999998</v>
      </c>
      <c r="AM423">
        <v>1555.2603025999999</v>
      </c>
    </row>
    <row r="424" spans="1:39" ht="15" x14ac:dyDescent="0.25">
      <c r="A424" t="s">
        <v>598</v>
      </c>
      <c r="B424">
        <v>425858</v>
      </c>
      <c r="C424">
        <v>0.55874225068735395</v>
      </c>
      <c r="D424">
        <v>416476</v>
      </c>
      <c r="E424">
        <v>5.8877680390321801E-3</v>
      </c>
      <c r="F424">
        <v>0.71648274686720304</v>
      </c>
      <c r="G424">
        <v>57.85</v>
      </c>
      <c r="H424">
        <v>25.276781450000001</v>
      </c>
      <c r="I424">
        <v>1.3214999999999999</v>
      </c>
      <c r="J424">
        <v>57.064920999999998</v>
      </c>
      <c r="K424">
        <v>13783.444809541499</v>
      </c>
      <c r="L424">
        <v>1041.9069181499999</v>
      </c>
      <c r="M424">
        <v>1250.4969812203501</v>
      </c>
      <c r="N424">
        <v>0.27608379773574698</v>
      </c>
      <c r="O424">
        <v>0.12702642318087201</v>
      </c>
      <c r="P424">
        <v>1.6471883621305601E-3</v>
      </c>
      <c r="Q424">
        <v>11484.2872223372</v>
      </c>
      <c r="R424">
        <v>71.322500000000005</v>
      </c>
      <c r="S424">
        <v>62191.487258579</v>
      </c>
      <c r="T424">
        <v>15.0737845700866</v>
      </c>
      <c r="U424">
        <v>14.608390313715899</v>
      </c>
      <c r="V424">
        <v>10.509</v>
      </c>
      <c r="W424">
        <v>99.144249514701698</v>
      </c>
      <c r="X424">
        <v>0.108839402354848</v>
      </c>
      <c r="Y424">
        <v>0.185199831650814</v>
      </c>
      <c r="Z424">
        <v>0.300278689312929</v>
      </c>
      <c r="AA424">
        <v>183.56716580747801</v>
      </c>
      <c r="AB424">
        <v>8.5242833573582306</v>
      </c>
      <c r="AC424">
        <v>1.4962634796943799</v>
      </c>
      <c r="AD424">
        <v>3.3979601657221399</v>
      </c>
      <c r="AE424">
        <v>1.40504901435226</v>
      </c>
      <c r="AF424">
        <v>97.5</v>
      </c>
      <c r="AG424">
        <v>1.4006301037033399E-2</v>
      </c>
      <c r="AH424">
        <v>6.2294736842105296</v>
      </c>
      <c r="AI424">
        <v>4.61908139178884</v>
      </c>
      <c r="AJ424">
        <v>14490.9905</v>
      </c>
      <c r="AK424">
        <v>0.46472801446897</v>
      </c>
      <c r="AL424">
        <v>14361066.503</v>
      </c>
      <c r="AM424">
        <v>1041.9069181499999</v>
      </c>
    </row>
    <row r="425" spans="1:39" ht="15" x14ac:dyDescent="0.25">
      <c r="A425" t="s">
        <v>599</v>
      </c>
      <c r="B425">
        <v>526905.4</v>
      </c>
      <c r="C425">
        <v>0.53817160982129897</v>
      </c>
      <c r="D425">
        <v>493387.5</v>
      </c>
      <c r="E425">
        <v>1.19274435206135E-3</v>
      </c>
      <c r="F425">
        <v>0.737309079457378</v>
      </c>
      <c r="G425">
        <v>104.8</v>
      </c>
      <c r="H425">
        <v>34.098499199999999</v>
      </c>
      <c r="I425">
        <v>1.1855</v>
      </c>
      <c r="J425">
        <v>61.202614799999999</v>
      </c>
      <c r="K425">
        <v>13608.769714158099</v>
      </c>
      <c r="L425">
        <v>1777.19988805</v>
      </c>
      <c r="M425">
        <v>2085.9824929394099</v>
      </c>
      <c r="N425">
        <v>0.236518247540073</v>
      </c>
      <c r="O425">
        <v>0.128133920433599</v>
      </c>
      <c r="P425">
        <v>1.8681502105218399E-2</v>
      </c>
      <c r="Q425">
        <v>11594.298655124199</v>
      </c>
      <c r="R425">
        <v>109.776</v>
      </c>
      <c r="S425">
        <v>68076.995071782498</v>
      </c>
      <c r="T425">
        <v>15.8563802652675</v>
      </c>
      <c r="U425">
        <v>16.1893299815078</v>
      </c>
      <c r="V425">
        <v>13.0105</v>
      </c>
      <c r="W425">
        <v>136.597355063218</v>
      </c>
      <c r="X425">
        <v>0.109958178278778</v>
      </c>
      <c r="Y425">
        <v>0.17175888026276401</v>
      </c>
      <c r="Z425">
        <v>0.28647700582154301</v>
      </c>
      <c r="AA425">
        <v>152.78742803542201</v>
      </c>
      <c r="AB425">
        <v>9.4495677517863292</v>
      </c>
      <c r="AC425">
        <v>1.7010085355856199</v>
      </c>
      <c r="AD425">
        <v>3.9376085150356999</v>
      </c>
      <c r="AE425">
        <v>1.2556252349380199</v>
      </c>
      <c r="AF425">
        <v>85.85</v>
      </c>
      <c r="AG425">
        <v>3.9589990097774197E-2</v>
      </c>
      <c r="AH425">
        <v>16.394210526315799</v>
      </c>
      <c r="AI425">
        <v>4.5978189200429904</v>
      </c>
      <c r="AJ425">
        <v>73423.867499999804</v>
      </c>
      <c r="AK425">
        <v>0.422596745554015</v>
      </c>
      <c r="AL425">
        <v>24185504.012499999</v>
      </c>
      <c r="AM425">
        <v>1777.19988805</v>
      </c>
    </row>
    <row r="426" spans="1:39" ht="15" x14ac:dyDescent="0.25">
      <c r="A426" t="s">
        <v>600</v>
      </c>
      <c r="B426">
        <v>650839.42857142899</v>
      </c>
      <c r="C426">
        <v>0.454261347687207</v>
      </c>
      <c r="D426">
        <v>636390.47619047598</v>
      </c>
      <c r="E426">
        <v>1.52147604312903E-3</v>
      </c>
      <c r="F426">
        <v>0.74533199004466999</v>
      </c>
      <c r="G426">
        <v>78.904761904761898</v>
      </c>
      <c r="H426">
        <v>47.957302666666699</v>
      </c>
      <c r="I426">
        <v>3.1314285714285699</v>
      </c>
      <c r="J426">
        <v>60.960220333333403</v>
      </c>
      <c r="K426">
        <v>12788.9870583416</v>
      </c>
      <c r="L426">
        <v>1797.8016950476199</v>
      </c>
      <c r="M426">
        <v>2147.4864148204701</v>
      </c>
      <c r="N426">
        <v>0.33825842792918898</v>
      </c>
      <c r="O426">
        <v>0.14264339744517401</v>
      </c>
      <c r="P426">
        <v>4.9502287926422202E-3</v>
      </c>
      <c r="Q426">
        <v>10706.499679231099</v>
      </c>
      <c r="R426">
        <v>113.318571428571</v>
      </c>
      <c r="S426">
        <v>64942.588227878397</v>
      </c>
      <c r="T426">
        <v>15.4125117137106</v>
      </c>
      <c r="U426">
        <v>15.8650225852947</v>
      </c>
      <c r="V426">
        <v>13.5657142857143</v>
      </c>
      <c r="W426">
        <v>132.525398750351</v>
      </c>
      <c r="X426">
        <v>0.112895216035929</v>
      </c>
      <c r="Y426">
        <v>0.16817355353499</v>
      </c>
      <c r="Z426">
        <v>0.28741709397253001</v>
      </c>
      <c r="AA426">
        <v>170.44911857066501</v>
      </c>
      <c r="AB426">
        <v>6.9103659519001104</v>
      </c>
      <c r="AC426">
        <v>1.40640216916328</v>
      </c>
      <c r="AD426">
        <v>3.13223339219793</v>
      </c>
      <c r="AE426">
        <v>1.3228997493757799</v>
      </c>
      <c r="AF426">
        <v>80.523809523809504</v>
      </c>
      <c r="AG426">
        <v>2.8481665892095501E-2</v>
      </c>
      <c r="AH426">
        <v>14.1709523809524</v>
      </c>
      <c r="AI426">
        <v>4.2598438527131197</v>
      </c>
      <c r="AJ426">
        <v>43024.232857142903</v>
      </c>
      <c r="AK426">
        <v>0.47907862260945699</v>
      </c>
      <c r="AL426">
        <v>22992062.6114286</v>
      </c>
      <c r="AM426">
        <v>1797.8016950476199</v>
      </c>
    </row>
    <row r="427" spans="1:39" ht="15" x14ac:dyDescent="0.25">
      <c r="A427" t="s">
        <v>601</v>
      </c>
      <c r="B427">
        <v>1553482.15</v>
      </c>
      <c r="C427">
        <v>0.49093183775261801</v>
      </c>
      <c r="D427">
        <v>1459908.8</v>
      </c>
      <c r="E427">
        <v>7.04619954876652E-4</v>
      </c>
      <c r="F427">
        <v>0.74808555969269996</v>
      </c>
      <c r="G427">
        <v>121.85</v>
      </c>
      <c r="H427">
        <v>40.639885800000002</v>
      </c>
      <c r="I427">
        <v>1.8144532</v>
      </c>
      <c r="J427">
        <v>10.66097875</v>
      </c>
      <c r="K427">
        <v>13613.072129017301</v>
      </c>
      <c r="L427">
        <v>2322.8387464500001</v>
      </c>
      <c r="M427">
        <v>2676.2111012096202</v>
      </c>
      <c r="N427">
        <v>0.14259004324178501</v>
      </c>
      <c r="O427">
        <v>0.110781411190628</v>
      </c>
      <c r="P427">
        <v>2.03641062567484E-2</v>
      </c>
      <c r="Q427">
        <v>11815.5744086136</v>
      </c>
      <c r="R427">
        <v>140.809</v>
      </c>
      <c r="S427">
        <v>71725.944414064405</v>
      </c>
      <c r="T427">
        <v>14.921986520748</v>
      </c>
      <c r="U427">
        <v>16.496379822667599</v>
      </c>
      <c r="V427">
        <v>15.307</v>
      </c>
      <c r="W427">
        <v>151.75009776246199</v>
      </c>
      <c r="X427">
        <v>0.11176100713911501</v>
      </c>
      <c r="Y427">
        <v>0.164454075602877</v>
      </c>
      <c r="Z427">
        <v>0.28126332310713198</v>
      </c>
      <c r="AA427">
        <v>156.28910984665899</v>
      </c>
      <c r="AB427">
        <v>9.3846661445857507</v>
      </c>
      <c r="AC427">
        <v>1.49108881692754</v>
      </c>
      <c r="AD427">
        <v>3.37274768176239</v>
      </c>
      <c r="AE427">
        <v>1.1837325152226701</v>
      </c>
      <c r="AF427">
        <v>70.5</v>
      </c>
      <c r="AG427">
        <v>5.8335786554472899E-2</v>
      </c>
      <c r="AH427">
        <v>23.195</v>
      </c>
      <c r="AI427">
        <v>4.8415095076731598</v>
      </c>
      <c r="AJ427">
        <v>146334.72399999999</v>
      </c>
      <c r="AK427">
        <v>0.38882619679729802</v>
      </c>
      <c r="AL427">
        <v>31620971.399500001</v>
      </c>
      <c r="AM427">
        <v>2322.8387464500001</v>
      </c>
    </row>
    <row r="428" spans="1:39" ht="15" x14ac:dyDescent="0.25">
      <c r="A428" t="s">
        <v>602</v>
      </c>
      <c r="B428">
        <v>-25897.35</v>
      </c>
      <c r="C428">
        <v>0.56104783687954896</v>
      </c>
      <c r="D428">
        <v>24737.7</v>
      </c>
      <c r="E428">
        <v>1.4487851632927999E-2</v>
      </c>
      <c r="F428">
        <v>0.68219307859275002</v>
      </c>
      <c r="G428">
        <v>37.65</v>
      </c>
      <c r="H428">
        <v>23.0738211</v>
      </c>
      <c r="I428">
        <v>0.8115</v>
      </c>
      <c r="J428">
        <v>44.983716800000003</v>
      </c>
      <c r="K428">
        <v>15601.0439343205</v>
      </c>
      <c r="L428">
        <v>856.71960624999997</v>
      </c>
      <c r="M428">
        <v>1032.1035776226399</v>
      </c>
      <c r="N428">
        <v>0.33660643242691002</v>
      </c>
      <c r="O428">
        <v>0.132580717041341</v>
      </c>
      <c r="P428">
        <v>6.5536378052279403E-4</v>
      </c>
      <c r="Q428">
        <v>12949.9795430288</v>
      </c>
      <c r="R428">
        <v>64.097499999999997</v>
      </c>
      <c r="S428">
        <v>59555.355801708298</v>
      </c>
      <c r="T428">
        <v>15.838371231327301</v>
      </c>
      <c r="U428">
        <v>13.3658817621592</v>
      </c>
      <c r="V428">
        <v>8.4109999999999996</v>
      </c>
      <c r="W428">
        <v>101.85704508976301</v>
      </c>
      <c r="X428">
        <v>0.10891716177102199</v>
      </c>
      <c r="Y428">
        <v>0.19547500097644399</v>
      </c>
      <c r="Z428">
        <v>0.31045462650884798</v>
      </c>
      <c r="AA428">
        <v>226.11382835969701</v>
      </c>
      <c r="AB428">
        <v>8.1889246869711201</v>
      </c>
      <c r="AC428">
        <v>1.2470017652116301</v>
      </c>
      <c r="AD428">
        <v>3.0925263691230702</v>
      </c>
      <c r="AE428">
        <v>1.4746630280261499</v>
      </c>
      <c r="AF428">
        <v>123.7</v>
      </c>
      <c r="AG428">
        <v>1.33809588554255E-2</v>
      </c>
      <c r="AH428">
        <v>4.4342105263157903</v>
      </c>
      <c r="AI428">
        <v>3.9281488276768202</v>
      </c>
      <c r="AJ428">
        <v>4713.9260000000904</v>
      </c>
      <c r="AK428">
        <v>0.50267191943220302</v>
      </c>
      <c r="AL428">
        <v>13365720.216499999</v>
      </c>
      <c r="AM428">
        <v>856.71960624999997</v>
      </c>
    </row>
    <row r="429" spans="1:39" ht="15" x14ac:dyDescent="0.25">
      <c r="A429" t="s">
        <v>604</v>
      </c>
      <c r="B429">
        <v>-158633.473684211</v>
      </c>
      <c r="C429">
        <v>0.35921878435022803</v>
      </c>
      <c r="D429">
        <v>-726721.55</v>
      </c>
      <c r="E429">
        <v>8.7263614581681095E-3</v>
      </c>
      <c r="F429">
        <v>0.77266027523514003</v>
      </c>
      <c r="G429">
        <v>59</v>
      </c>
      <c r="H429">
        <v>32.335496200000001</v>
      </c>
      <c r="I429">
        <v>5.8793631499999996</v>
      </c>
      <c r="J429">
        <v>-19.079351200000001</v>
      </c>
      <c r="K429">
        <v>16350.447933220001</v>
      </c>
      <c r="L429">
        <v>1357.4094372</v>
      </c>
      <c r="M429">
        <v>1916.5624523747299</v>
      </c>
      <c r="N429">
        <v>0.946551846803383</v>
      </c>
      <c r="O429">
        <v>0.18874438145095301</v>
      </c>
      <c r="P429">
        <v>3.1352655163343702E-4</v>
      </c>
      <c r="Q429">
        <v>11580.2395583301</v>
      </c>
      <c r="R429">
        <v>101.57299999999999</v>
      </c>
      <c r="S429">
        <v>63887.6114420171</v>
      </c>
      <c r="T429">
        <v>15.0921012473787</v>
      </c>
      <c r="U429">
        <v>13.363880531243501</v>
      </c>
      <c r="V429">
        <v>12.660500000000001</v>
      </c>
      <c r="W429">
        <v>107.21610024880501</v>
      </c>
      <c r="X429">
        <v>0.10081847985309</v>
      </c>
      <c r="Y429">
        <v>0.202613117629829</v>
      </c>
      <c r="Z429">
        <v>0.30773044086367302</v>
      </c>
      <c r="AA429">
        <v>195.41517299832699</v>
      </c>
      <c r="AB429">
        <v>9.4613747877541297</v>
      </c>
      <c r="AC429">
        <v>1.52604737870695</v>
      </c>
      <c r="AD429">
        <v>3.9001390493194501</v>
      </c>
      <c r="AE429">
        <v>1.34566980004089</v>
      </c>
      <c r="AF429">
        <v>151.94999999999999</v>
      </c>
      <c r="AG429">
        <v>1.47196498356415E-2</v>
      </c>
      <c r="AH429">
        <v>6.8615789473684199</v>
      </c>
      <c r="AI429">
        <v>3.5083592088294</v>
      </c>
      <c r="AJ429">
        <v>-102544.841</v>
      </c>
      <c r="AK429">
        <v>0.67025547795499796</v>
      </c>
      <c r="AL429">
        <v>22194252.327</v>
      </c>
      <c r="AM429">
        <v>1357.4094372</v>
      </c>
    </row>
    <row r="430" spans="1:39" ht="15" x14ac:dyDescent="0.25">
      <c r="A430" t="s">
        <v>605</v>
      </c>
      <c r="B430">
        <v>-23662.526315789499</v>
      </c>
      <c r="C430">
        <v>0.48537819835562301</v>
      </c>
      <c r="D430">
        <v>-89953.65</v>
      </c>
      <c r="E430">
        <v>8.0965260943494394E-3</v>
      </c>
      <c r="F430">
        <v>0.745369447182053</v>
      </c>
      <c r="G430">
        <v>36.6875</v>
      </c>
      <c r="H430">
        <v>26.7556218</v>
      </c>
      <c r="I430">
        <v>5.8801797499999999</v>
      </c>
      <c r="J430">
        <v>-19.752764500000001</v>
      </c>
      <c r="K430">
        <v>17524.775020939</v>
      </c>
      <c r="L430">
        <v>1060.7631448499999</v>
      </c>
      <c r="M430">
        <v>1502.9921277056901</v>
      </c>
      <c r="N430">
        <v>0.96593106187233702</v>
      </c>
      <c r="O430">
        <v>0.18409322509749701</v>
      </c>
      <c r="P430">
        <v>3.0294826093853601E-4</v>
      </c>
      <c r="Q430">
        <v>12368.418384450901</v>
      </c>
      <c r="R430">
        <v>83.036500000000004</v>
      </c>
      <c r="S430">
        <v>62868.447261144203</v>
      </c>
      <c r="T430">
        <v>15.0488038392755</v>
      </c>
      <c r="U430">
        <v>12.7746610809704</v>
      </c>
      <c r="V430">
        <v>11.669</v>
      </c>
      <c r="W430">
        <v>90.904374397977506</v>
      </c>
      <c r="X430">
        <v>0.100199914559936</v>
      </c>
      <c r="Y430">
        <v>0.197531283917113</v>
      </c>
      <c r="Z430">
        <v>0.30209775459688099</v>
      </c>
      <c r="AA430">
        <v>207.526393680588</v>
      </c>
      <c r="AB430">
        <v>10.4059521360284</v>
      </c>
      <c r="AC430">
        <v>1.46015149928669</v>
      </c>
      <c r="AD430">
        <v>4.2422715762299097</v>
      </c>
      <c r="AE430">
        <v>1.36576035458908</v>
      </c>
      <c r="AF430">
        <v>130.94999999999999</v>
      </c>
      <c r="AG430">
        <v>1.6202102428234E-2</v>
      </c>
      <c r="AH430">
        <v>6.2357894736842097</v>
      </c>
      <c r="AI430">
        <v>3.5913267735600201</v>
      </c>
      <c r="AJ430">
        <v>-116502.118</v>
      </c>
      <c r="AK430">
        <v>0.69137514942742795</v>
      </c>
      <c r="AL430">
        <v>18589635.464000002</v>
      </c>
      <c r="AM430">
        <v>1060.7631448499999</v>
      </c>
    </row>
    <row r="431" spans="1:39" ht="15" x14ac:dyDescent="0.25">
      <c r="A431" t="s">
        <v>606</v>
      </c>
      <c r="B431">
        <v>401743.95</v>
      </c>
      <c r="C431">
        <v>0.64256999393428105</v>
      </c>
      <c r="D431">
        <v>345845.35</v>
      </c>
      <c r="E431">
        <v>5.5117514673498399E-3</v>
      </c>
      <c r="F431">
        <v>0.73252566121991702</v>
      </c>
      <c r="G431">
        <v>42.85</v>
      </c>
      <c r="H431">
        <v>9.9816974500000004</v>
      </c>
      <c r="I431">
        <v>0.66949999999999998</v>
      </c>
      <c r="J431">
        <v>66.061605850000007</v>
      </c>
      <c r="K431">
        <v>14490.2156928645</v>
      </c>
      <c r="L431">
        <v>857.85483414999999</v>
      </c>
      <c r="M431">
        <v>994.60440529152299</v>
      </c>
      <c r="N431">
        <v>0.18127265425284</v>
      </c>
      <c r="O431">
        <v>0.117754990446713</v>
      </c>
      <c r="P431">
        <v>1.5840736053512601E-3</v>
      </c>
      <c r="Q431">
        <v>12497.9353739707</v>
      </c>
      <c r="R431">
        <v>53.651000000000003</v>
      </c>
      <c r="S431">
        <v>65132.773033121499</v>
      </c>
      <c r="T431">
        <v>16.413487167061199</v>
      </c>
      <c r="U431">
        <v>15.989540440066399</v>
      </c>
      <c r="V431">
        <v>6.359</v>
      </c>
      <c r="W431">
        <v>134.90404688630301</v>
      </c>
      <c r="X431">
        <v>0.10620073943776399</v>
      </c>
      <c r="Y431">
        <v>0.19453887347479801</v>
      </c>
      <c r="Z431">
        <v>0.30721038516555899</v>
      </c>
      <c r="AA431">
        <v>171.50046155043901</v>
      </c>
      <c r="AB431">
        <v>8.4428275518700406</v>
      </c>
      <c r="AC431">
        <v>1.5449197573450699</v>
      </c>
      <c r="AD431">
        <v>3.5798127852639801</v>
      </c>
      <c r="AE431">
        <v>1.3249518389565</v>
      </c>
      <c r="AF431">
        <v>69.25</v>
      </c>
      <c r="AG431">
        <v>2.15505545792605E-2</v>
      </c>
      <c r="AH431">
        <v>6.3330000000000002</v>
      </c>
      <c r="AI431">
        <v>4.4719749302589298</v>
      </c>
      <c r="AJ431">
        <v>8323.3830000001508</v>
      </c>
      <c r="AK431">
        <v>0.55049620813905498</v>
      </c>
      <c r="AL431">
        <v>12430501.58</v>
      </c>
      <c r="AM431">
        <v>857.85483414999999</v>
      </c>
    </row>
    <row r="432" spans="1:39" ht="15" x14ac:dyDescent="0.25">
      <c r="A432" t="s">
        <v>607</v>
      </c>
      <c r="B432">
        <v>42578.85</v>
      </c>
      <c r="C432">
        <v>0.58586951847137103</v>
      </c>
      <c r="D432">
        <v>61535.65</v>
      </c>
      <c r="E432">
        <v>4.8355414404316196E-3</v>
      </c>
      <c r="F432">
        <v>0.70763693122328897</v>
      </c>
      <c r="G432">
        <v>44.2</v>
      </c>
      <c r="H432">
        <v>21.082670700000001</v>
      </c>
      <c r="I432">
        <v>0.6</v>
      </c>
      <c r="J432">
        <v>46.150411499999997</v>
      </c>
      <c r="K432">
        <v>15066.983091869201</v>
      </c>
      <c r="L432">
        <v>906.20775790000005</v>
      </c>
      <c r="M432">
        <v>1090.1769503609301</v>
      </c>
      <c r="N432">
        <v>0.33661990844892098</v>
      </c>
      <c r="O432">
        <v>0.150998498365427</v>
      </c>
      <c r="P432">
        <v>3.1362776087750402E-3</v>
      </c>
      <c r="Q432">
        <v>12524.4043744271</v>
      </c>
      <c r="R432">
        <v>69.013000000000005</v>
      </c>
      <c r="S432">
        <v>60693.612659933598</v>
      </c>
      <c r="T432">
        <v>15.0841145871068</v>
      </c>
      <c r="U432">
        <v>13.1309718154551</v>
      </c>
      <c r="V432">
        <v>10.205</v>
      </c>
      <c r="W432">
        <v>88.800368241058294</v>
      </c>
      <c r="X432">
        <v>0.10897821802284401</v>
      </c>
      <c r="Y432">
        <v>0.18710669136777</v>
      </c>
      <c r="Z432">
        <v>0.30014912169649499</v>
      </c>
      <c r="AA432">
        <v>210.85385590032101</v>
      </c>
      <c r="AB432">
        <v>7.9355027962490601</v>
      </c>
      <c r="AC432">
        <v>1.2941899565307</v>
      </c>
      <c r="AD432">
        <v>3.2816040829527702</v>
      </c>
      <c r="AE432">
        <v>1.5172304673622199</v>
      </c>
      <c r="AF432">
        <v>125.3</v>
      </c>
      <c r="AG432">
        <v>1.36177626016321E-2</v>
      </c>
      <c r="AH432">
        <v>4.1604999999999999</v>
      </c>
      <c r="AI432">
        <v>4.5796927242231797</v>
      </c>
      <c r="AJ432">
        <v>3056.5715000000801</v>
      </c>
      <c r="AK432">
        <v>0.500644638716081</v>
      </c>
      <c r="AL432">
        <v>13653816.966</v>
      </c>
      <c r="AM432">
        <v>906.20775790000005</v>
      </c>
    </row>
    <row r="433" spans="1:39" ht="15" x14ac:dyDescent="0.25">
      <c r="A433" t="s">
        <v>608</v>
      </c>
      <c r="B433">
        <v>-4275.3999999999996</v>
      </c>
      <c r="C433">
        <v>0.53073506183664898</v>
      </c>
      <c r="D433">
        <v>-39966.25</v>
      </c>
      <c r="E433">
        <v>4.0262094273520697E-3</v>
      </c>
      <c r="F433">
        <v>0.74238421082670403</v>
      </c>
      <c r="G433">
        <v>58.315789473684198</v>
      </c>
      <c r="H433">
        <v>12.401498999999999</v>
      </c>
      <c r="I433">
        <v>0.71750000000000003</v>
      </c>
      <c r="J433">
        <v>88.291626800000003</v>
      </c>
      <c r="K433">
        <v>13290.166489967</v>
      </c>
      <c r="L433">
        <v>1013.4508824</v>
      </c>
      <c r="M433">
        <v>1175.72205763229</v>
      </c>
      <c r="N433">
        <v>0.17809762854275299</v>
      </c>
      <c r="O433">
        <v>0.119471378537131</v>
      </c>
      <c r="P433">
        <v>2.4338909688041898E-3</v>
      </c>
      <c r="Q433">
        <v>11455.880128356301</v>
      </c>
      <c r="R433">
        <v>63.357999999999997</v>
      </c>
      <c r="S433">
        <v>65835.536301650907</v>
      </c>
      <c r="T433">
        <v>15.9395814261814</v>
      </c>
      <c r="U433">
        <v>15.995626162442001</v>
      </c>
      <c r="V433">
        <v>7.7729999999999997</v>
      </c>
      <c r="W433">
        <v>130.38091887302201</v>
      </c>
      <c r="X433">
        <v>0.108108533669656</v>
      </c>
      <c r="Y433">
        <v>0.183829036614194</v>
      </c>
      <c r="Z433">
        <v>0.29814977181171198</v>
      </c>
      <c r="AA433">
        <v>168.393804735613</v>
      </c>
      <c r="AB433">
        <v>8.1640802777002204</v>
      </c>
      <c r="AC433">
        <v>1.4917241619757799</v>
      </c>
      <c r="AD433">
        <v>3.4993190391239599</v>
      </c>
      <c r="AE433">
        <v>1.2811257307594499</v>
      </c>
      <c r="AF433">
        <v>78.599999999999994</v>
      </c>
      <c r="AG433">
        <v>2.5118841883572499E-2</v>
      </c>
      <c r="AH433">
        <v>7.0389473684210504</v>
      </c>
      <c r="AI433">
        <v>4.5114529972944499</v>
      </c>
      <c r="AJ433">
        <v>9274.9240000000591</v>
      </c>
      <c r="AK433">
        <v>0.52579865523348701</v>
      </c>
      <c r="AL433">
        <v>13468930.956499999</v>
      </c>
      <c r="AM433">
        <v>1013.4508824</v>
      </c>
    </row>
    <row r="434" spans="1:39" ht="15" x14ac:dyDescent="0.25">
      <c r="A434" t="s">
        <v>609</v>
      </c>
      <c r="B434">
        <v>265267.65000000002</v>
      </c>
      <c r="C434">
        <v>0.60587639958058603</v>
      </c>
      <c r="D434">
        <v>194451.75</v>
      </c>
      <c r="E434">
        <v>3.74569779579427E-3</v>
      </c>
      <c r="F434">
        <v>0.72173032717517005</v>
      </c>
      <c r="G434">
        <v>58.85</v>
      </c>
      <c r="H434">
        <v>18.591165100000001</v>
      </c>
      <c r="I434">
        <v>0.45700000000000002</v>
      </c>
      <c r="J434">
        <v>78.334580700000004</v>
      </c>
      <c r="K434">
        <v>15080.0991199076</v>
      </c>
      <c r="L434">
        <v>957.53630424999994</v>
      </c>
      <c r="M434">
        <v>1122.80592884923</v>
      </c>
      <c r="N434">
        <v>0.21802249645617</v>
      </c>
      <c r="O434">
        <v>0.126368142610296</v>
      </c>
      <c r="P434">
        <v>1.7197077987447999E-3</v>
      </c>
      <c r="Q434">
        <v>12860.408025988399</v>
      </c>
      <c r="R434">
        <v>62.5</v>
      </c>
      <c r="S434">
        <v>63635.453712000002</v>
      </c>
      <c r="T434">
        <v>15.813599999999999</v>
      </c>
      <c r="U434">
        <v>15.320580868</v>
      </c>
      <c r="V434">
        <v>7.2149999999999999</v>
      </c>
      <c r="W434">
        <v>132.71466448371399</v>
      </c>
      <c r="X434">
        <v>0.107961881472539</v>
      </c>
      <c r="Y434">
        <v>0.18997939394973701</v>
      </c>
      <c r="Z434">
        <v>0.30398808041952202</v>
      </c>
      <c r="AA434">
        <v>184.738896285039</v>
      </c>
      <c r="AB434">
        <v>8.5284552291708806</v>
      </c>
      <c r="AC434">
        <v>1.50005062630657</v>
      </c>
      <c r="AD434">
        <v>3.20400357388767</v>
      </c>
      <c r="AE434">
        <v>1.3549017688216001</v>
      </c>
      <c r="AF434">
        <v>94.25</v>
      </c>
      <c r="AG434">
        <v>1.4742436884448699E-2</v>
      </c>
      <c r="AH434">
        <v>5.5705</v>
      </c>
      <c r="AI434">
        <v>4.5307453589126396</v>
      </c>
      <c r="AJ434">
        <v>-2050.76750000007</v>
      </c>
      <c r="AK434">
        <v>0.48304869968241398</v>
      </c>
      <c r="AL434">
        <v>14439742.379000001</v>
      </c>
      <c r="AM434">
        <v>957.53630424999994</v>
      </c>
    </row>
    <row r="435" spans="1:39" ht="15" x14ac:dyDescent="0.25">
      <c r="A435" t="s">
        <v>610</v>
      </c>
      <c r="B435">
        <v>653776.9</v>
      </c>
      <c r="C435">
        <v>0.58218131999435896</v>
      </c>
      <c r="D435">
        <v>646661.25</v>
      </c>
      <c r="E435">
        <v>1.00199868366262E-3</v>
      </c>
      <c r="F435">
        <v>0.73196552670019199</v>
      </c>
      <c r="G435">
        <v>97.15</v>
      </c>
      <c r="H435">
        <v>30.415512400000001</v>
      </c>
      <c r="I435">
        <v>1.1835</v>
      </c>
      <c r="J435">
        <v>75.007845399999994</v>
      </c>
      <c r="K435">
        <v>13686.1940169188</v>
      </c>
      <c r="L435">
        <v>1625.66398445</v>
      </c>
      <c r="M435">
        <v>1892.4724784232001</v>
      </c>
      <c r="N435">
        <v>0.21267662401770701</v>
      </c>
      <c r="O435">
        <v>0.12786006750978299</v>
      </c>
      <c r="P435">
        <v>1.1086021879298301E-2</v>
      </c>
      <c r="Q435">
        <v>11756.6585253794</v>
      </c>
      <c r="R435">
        <v>101.86150000000001</v>
      </c>
      <c r="S435">
        <v>67110.724164674597</v>
      </c>
      <c r="T435">
        <v>16.524889187769698</v>
      </c>
      <c r="U435">
        <v>15.9595527696922</v>
      </c>
      <c r="V435">
        <v>12.0215</v>
      </c>
      <c r="W435">
        <v>135.229712136589</v>
      </c>
      <c r="X435">
        <v>0.10898681569704299</v>
      </c>
      <c r="Y435">
        <v>0.171299966299571</v>
      </c>
      <c r="Z435">
        <v>0.28537780922524603</v>
      </c>
      <c r="AA435">
        <v>148.99856447391801</v>
      </c>
      <c r="AB435">
        <v>10.183934490152801</v>
      </c>
      <c r="AC435">
        <v>1.5791794414701199</v>
      </c>
      <c r="AD435">
        <v>4.09442975151679</v>
      </c>
      <c r="AE435">
        <v>1.1975294447551901</v>
      </c>
      <c r="AF435">
        <v>75.3</v>
      </c>
      <c r="AG435">
        <v>5.0753618394850299E-2</v>
      </c>
      <c r="AH435">
        <v>14.731052631578899</v>
      </c>
      <c r="AI435">
        <v>4.4851767055138199</v>
      </c>
      <c r="AJ435">
        <v>75168.230499999903</v>
      </c>
      <c r="AK435">
        <v>0.43588599701087899</v>
      </c>
      <c r="AL435">
        <v>22249152.697500002</v>
      </c>
      <c r="AM435">
        <v>1625.66398445</v>
      </c>
    </row>
    <row r="436" spans="1:39" ht="15" x14ac:dyDescent="0.25">
      <c r="A436" t="s">
        <v>611</v>
      </c>
      <c r="B436">
        <v>246504.05</v>
      </c>
      <c r="C436">
        <v>0.53376840895662003</v>
      </c>
      <c r="D436">
        <v>219126.8</v>
      </c>
      <c r="E436">
        <v>3.9802248530495304E-3</v>
      </c>
      <c r="F436">
        <v>0.72424185304768196</v>
      </c>
      <c r="G436">
        <v>58.105263157894697</v>
      </c>
      <c r="H436">
        <v>15.0966404</v>
      </c>
      <c r="I436">
        <v>0.97631599999999996</v>
      </c>
      <c r="J436">
        <v>89.512531899999999</v>
      </c>
      <c r="K436">
        <v>13790.095366056201</v>
      </c>
      <c r="L436">
        <v>1115.9688487999999</v>
      </c>
      <c r="M436">
        <v>1299.9109080757</v>
      </c>
      <c r="N436">
        <v>0.208774640977236</v>
      </c>
      <c r="O436">
        <v>0.12031195023443</v>
      </c>
      <c r="P436">
        <v>2.1505818039461401E-3</v>
      </c>
      <c r="Q436">
        <v>11838.7473748346</v>
      </c>
      <c r="R436">
        <v>69.120500000000007</v>
      </c>
      <c r="S436">
        <v>64534.162766473099</v>
      </c>
      <c r="T436">
        <v>15.487445837341999</v>
      </c>
      <c r="U436">
        <v>16.1452658588986</v>
      </c>
      <c r="V436">
        <v>8.9570000000000007</v>
      </c>
      <c r="W436">
        <v>124.591810740203</v>
      </c>
      <c r="X436">
        <v>0.109025486406819</v>
      </c>
      <c r="Y436">
        <v>0.15728566483588299</v>
      </c>
      <c r="Z436">
        <v>0.29048338288369402</v>
      </c>
      <c r="AA436">
        <v>149.987430365986</v>
      </c>
      <c r="AB436">
        <v>8.8420598866181592</v>
      </c>
      <c r="AC436">
        <v>1.6944701319681501</v>
      </c>
      <c r="AD436">
        <v>3.4591707496596098</v>
      </c>
      <c r="AE436">
        <v>1.3194638959237699</v>
      </c>
      <c r="AF436">
        <v>87.65</v>
      </c>
      <c r="AG436">
        <v>1.84314910220576E-2</v>
      </c>
      <c r="AH436">
        <v>6.718</v>
      </c>
      <c r="AI436">
        <v>3.9601218903011399</v>
      </c>
      <c r="AJ436">
        <v>8650.3249999999498</v>
      </c>
      <c r="AK436">
        <v>0.53156800386607095</v>
      </c>
      <c r="AL436">
        <v>15389316.850500001</v>
      </c>
      <c r="AM436">
        <v>1115.9688487999999</v>
      </c>
    </row>
    <row r="437" spans="1:39" ht="15" x14ac:dyDescent="0.25">
      <c r="A437" t="s">
        <v>612</v>
      </c>
      <c r="B437">
        <v>447988.85</v>
      </c>
      <c r="C437">
        <v>0.66832266104780802</v>
      </c>
      <c r="D437">
        <v>365926.3</v>
      </c>
      <c r="E437">
        <v>6.8015421817810597E-3</v>
      </c>
      <c r="F437">
        <v>0.71150413968631898</v>
      </c>
      <c r="G437">
        <v>28</v>
      </c>
      <c r="H437">
        <v>8.8538463000000007</v>
      </c>
      <c r="I437">
        <v>0.4</v>
      </c>
      <c r="J437">
        <v>68.702571199999994</v>
      </c>
      <c r="K437">
        <v>13918.0268438027</v>
      </c>
      <c r="L437">
        <v>687.26947104999999</v>
      </c>
      <c r="M437">
        <v>793.57675742511105</v>
      </c>
      <c r="N437">
        <v>0.15331673162932399</v>
      </c>
      <c r="O437">
        <v>0.11761236487997501</v>
      </c>
      <c r="P437">
        <v>2.0287436132872599E-3</v>
      </c>
      <c r="Q437">
        <v>12053.5724584936</v>
      </c>
      <c r="R437">
        <v>48.536499999999997</v>
      </c>
      <c r="S437">
        <v>63088.339260144399</v>
      </c>
      <c r="T437">
        <v>15.965304461590801</v>
      </c>
      <c r="U437">
        <v>14.159848177144999</v>
      </c>
      <c r="V437">
        <v>6.0345000000000004</v>
      </c>
      <c r="W437">
        <v>113.89004408816</v>
      </c>
      <c r="X437">
        <v>0.109948689783784</v>
      </c>
      <c r="Y437">
        <v>0.18586417292852001</v>
      </c>
      <c r="Z437">
        <v>0.30097319957318103</v>
      </c>
      <c r="AA437">
        <v>187.43688673264</v>
      </c>
      <c r="AB437">
        <v>8.4002355541254694</v>
      </c>
      <c r="AC437">
        <v>1.4287753498786899</v>
      </c>
      <c r="AD437">
        <v>3.5647029199349598</v>
      </c>
      <c r="AE437">
        <v>1.2484081988285001</v>
      </c>
      <c r="AF437">
        <v>58.9</v>
      </c>
      <c r="AG437">
        <v>2.43885799645253E-2</v>
      </c>
      <c r="AH437">
        <v>5.8879999999999999</v>
      </c>
      <c r="AI437">
        <v>4.4885270983445604</v>
      </c>
      <c r="AJ437">
        <v>4436.6450000000204</v>
      </c>
      <c r="AK437">
        <v>0.57747686888502603</v>
      </c>
      <c r="AL437">
        <v>9565434.9470000006</v>
      </c>
      <c r="AM437">
        <v>687.26947104999999</v>
      </c>
    </row>
    <row r="438" spans="1:39" ht="15" x14ac:dyDescent="0.25">
      <c r="A438" t="s">
        <v>613</v>
      </c>
      <c r="B438">
        <v>168027.3</v>
      </c>
      <c r="C438">
        <v>0.49160386047683602</v>
      </c>
      <c r="D438">
        <v>93475.35</v>
      </c>
      <c r="E438">
        <v>1.0276342307117801E-2</v>
      </c>
      <c r="F438">
        <v>0.71715397728353003</v>
      </c>
      <c r="G438">
        <v>75.650000000000006</v>
      </c>
      <c r="H438">
        <v>37.902628350000001</v>
      </c>
      <c r="I438">
        <v>4.6091236999999996</v>
      </c>
      <c r="J438">
        <v>0.627854899999988</v>
      </c>
      <c r="K438">
        <v>15017.9005220401</v>
      </c>
      <c r="L438">
        <v>1446.5622255000001</v>
      </c>
      <c r="M438">
        <v>1795.6264361583701</v>
      </c>
      <c r="N438">
        <v>0.48602320412244199</v>
      </c>
      <c r="O438">
        <v>0.16462395606085201</v>
      </c>
      <c r="P438">
        <v>1.5821107517230699E-3</v>
      </c>
      <c r="Q438">
        <v>12098.4672335176</v>
      </c>
      <c r="R438">
        <v>105.1425</v>
      </c>
      <c r="S438">
        <v>61931.419806453101</v>
      </c>
      <c r="T438">
        <v>15.3743728749079</v>
      </c>
      <c r="U438">
        <v>13.7581113774164</v>
      </c>
      <c r="V438">
        <v>12.9625</v>
      </c>
      <c r="W438">
        <v>111.59592867888099</v>
      </c>
      <c r="X438">
        <v>0.106401191367408</v>
      </c>
      <c r="Y438">
        <v>0.198742785430327</v>
      </c>
      <c r="Z438">
        <v>0.30881558979094398</v>
      </c>
      <c r="AA438">
        <v>190.70503510808001</v>
      </c>
      <c r="AB438">
        <v>8.8315013609834008</v>
      </c>
      <c r="AC438">
        <v>1.49885257082497</v>
      </c>
      <c r="AD438">
        <v>3.7743490171158798</v>
      </c>
      <c r="AE438">
        <v>1.43815915579891</v>
      </c>
      <c r="AF438">
        <v>186.45</v>
      </c>
      <c r="AG438">
        <v>1.23455038219638E-2</v>
      </c>
      <c r="AH438">
        <v>5.3842105263157896</v>
      </c>
      <c r="AI438">
        <v>3.9373915836423499</v>
      </c>
      <c r="AJ438">
        <v>-27383.0290000001</v>
      </c>
      <c r="AK438">
        <v>0.51215467820959704</v>
      </c>
      <c r="AL438">
        <v>21724327.601500001</v>
      </c>
      <c r="AM438">
        <v>1446.5622255000001</v>
      </c>
    </row>
    <row r="439" spans="1:39" ht="15" x14ac:dyDescent="0.25">
      <c r="A439" t="s">
        <v>615</v>
      </c>
      <c r="B439">
        <v>509865.4</v>
      </c>
      <c r="C439">
        <v>0.49667140642016</v>
      </c>
      <c r="D439">
        <v>556251.69999999995</v>
      </c>
      <c r="E439">
        <v>2.7127203535264699E-3</v>
      </c>
      <c r="F439">
        <v>0.736061242397129</v>
      </c>
      <c r="G439">
        <v>60.9</v>
      </c>
      <c r="H439">
        <v>31.582895050000001</v>
      </c>
      <c r="I439">
        <v>3.35</v>
      </c>
      <c r="J439">
        <v>39.298439299999998</v>
      </c>
      <c r="K439">
        <v>13446.668508115999</v>
      </c>
      <c r="L439">
        <v>1365.3480612999999</v>
      </c>
      <c r="M439">
        <v>1626.6431477041399</v>
      </c>
      <c r="N439">
        <v>0.31634400889598302</v>
      </c>
      <c r="O439">
        <v>0.14597032936073401</v>
      </c>
      <c r="P439">
        <v>4.8757401784139502E-3</v>
      </c>
      <c r="Q439">
        <v>11286.668993388401</v>
      </c>
      <c r="R439">
        <v>93.673000000000002</v>
      </c>
      <c r="S439">
        <v>66038.953449766705</v>
      </c>
      <c r="T439">
        <v>15.6576601582099</v>
      </c>
      <c r="U439">
        <v>14.575684149114499</v>
      </c>
      <c r="V439">
        <v>11.279</v>
      </c>
      <c r="W439">
        <v>121.052226376452</v>
      </c>
      <c r="X439">
        <v>0.11119537245825201</v>
      </c>
      <c r="Y439">
        <v>0.17031475237937899</v>
      </c>
      <c r="Z439">
        <v>0.28670191029598802</v>
      </c>
      <c r="AA439">
        <v>165.795892209687</v>
      </c>
      <c r="AB439">
        <v>8.7853026362696998</v>
      </c>
      <c r="AC439">
        <v>1.43327688496354</v>
      </c>
      <c r="AD439">
        <v>3.7000259045956301</v>
      </c>
      <c r="AE439">
        <v>1.13220654433614</v>
      </c>
      <c r="AF439">
        <v>48.85</v>
      </c>
      <c r="AG439">
        <v>3.1857061005832701E-2</v>
      </c>
      <c r="AH439">
        <v>18.735499999999998</v>
      </c>
      <c r="AI439">
        <v>4.6797747585157996</v>
      </c>
      <c r="AJ439">
        <v>53439.005499999999</v>
      </c>
      <c r="AK439">
        <v>0.43465127654902203</v>
      </c>
      <c r="AL439">
        <v>18359382.778499998</v>
      </c>
      <c r="AM439">
        <v>1365.3480612999999</v>
      </c>
    </row>
    <row r="440" spans="1:39" ht="15" x14ac:dyDescent="0.25">
      <c r="A440" t="s">
        <v>616</v>
      </c>
      <c r="B440">
        <v>284523.83333333302</v>
      </c>
      <c r="C440">
        <v>0.44304113975755799</v>
      </c>
      <c r="D440">
        <v>499533.5</v>
      </c>
      <c r="E440">
        <v>3.7287078907195501E-3</v>
      </c>
      <c r="F440">
        <v>0.69325892417522395</v>
      </c>
      <c r="G440">
        <v>17.8333333333333</v>
      </c>
      <c r="H440">
        <v>33.182910333333297</v>
      </c>
      <c r="I440">
        <v>31.945</v>
      </c>
      <c r="J440">
        <v>-4.2585375000000001</v>
      </c>
      <c r="K440">
        <v>17796.5595639524</v>
      </c>
      <c r="L440">
        <v>718.23773666666705</v>
      </c>
      <c r="M440">
        <v>958.87736470261905</v>
      </c>
      <c r="N440">
        <v>0.56560055990003399</v>
      </c>
      <c r="O440">
        <v>0.124811176611295</v>
      </c>
      <c r="P440">
        <v>1.6583568910314501E-2</v>
      </c>
      <c r="Q440">
        <v>13330.3393449389</v>
      </c>
      <c r="R440">
        <v>59.248333333333299</v>
      </c>
      <c r="S440">
        <v>63654.405524768597</v>
      </c>
      <c r="T440">
        <v>15.2465610847</v>
      </c>
      <c r="U440">
        <v>12.1224968916144</v>
      </c>
      <c r="V440">
        <v>9.30833333333333</v>
      </c>
      <c r="W440">
        <v>77.160723724261402</v>
      </c>
      <c r="X440">
        <v>0.11501162700574601</v>
      </c>
      <c r="Y440">
        <v>0.16967822409439601</v>
      </c>
      <c r="Z440">
        <v>0.291087311854139</v>
      </c>
      <c r="AA440">
        <v>262.50036309936598</v>
      </c>
      <c r="AB440">
        <v>6.7336056190363403</v>
      </c>
      <c r="AC440">
        <v>1.4278353220311399</v>
      </c>
      <c r="AD440">
        <v>2.5992455618947901</v>
      </c>
      <c r="AE440">
        <v>1.24558407648652</v>
      </c>
      <c r="AF440">
        <v>30.3333333333333</v>
      </c>
      <c r="AG440">
        <v>4.9692191199116401E-2</v>
      </c>
      <c r="AH440">
        <v>10.9683333333333</v>
      </c>
      <c r="AI440">
        <v>3.87176115756274</v>
      </c>
      <c r="AJ440">
        <v>69601.321666666699</v>
      </c>
      <c r="AK440">
        <v>0.57246081899172496</v>
      </c>
      <c r="AL440">
        <v>12782160.661666701</v>
      </c>
      <c r="AM440">
        <v>718.23773666666705</v>
      </c>
    </row>
    <row r="441" spans="1:39" ht="15" x14ac:dyDescent="0.25">
      <c r="A441" t="s">
        <v>617</v>
      </c>
      <c r="B441">
        <v>514001.35</v>
      </c>
      <c r="C441">
        <v>0.35898993463697598</v>
      </c>
      <c r="D441">
        <v>448440.15</v>
      </c>
      <c r="E441">
        <v>4.8082200152922104E-3</v>
      </c>
      <c r="F441">
        <v>0.73972058314415201</v>
      </c>
      <c r="G441">
        <v>56.65</v>
      </c>
      <c r="H441">
        <v>438.96345545000003</v>
      </c>
      <c r="I441">
        <v>233.36300589999999</v>
      </c>
      <c r="J441">
        <v>-208.0344241</v>
      </c>
      <c r="K441">
        <v>18383.168662288401</v>
      </c>
      <c r="L441">
        <v>2735.2208368000001</v>
      </c>
      <c r="M441">
        <v>4016.5017343422101</v>
      </c>
      <c r="N441">
        <v>0.93920629379800302</v>
      </c>
      <c r="O441">
        <v>0.18563858088476801</v>
      </c>
      <c r="P441">
        <v>4.6967137871139798E-2</v>
      </c>
      <c r="Q441">
        <v>12518.860764225399</v>
      </c>
      <c r="R441">
        <v>203.541</v>
      </c>
      <c r="S441">
        <v>63512.637306488599</v>
      </c>
      <c r="T441">
        <v>13.4176898020546</v>
      </c>
      <c r="U441">
        <v>13.438181186100101</v>
      </c>
      <c r="V441">
        <v>32.137500000000003</v>
      </c>
      <c r="W441">
        <v>85.109944357837406</v>
      </c>
      <c r="X441">
        <v>0.11263636111973301</v>
      </c>
      <c r="Y441">
        <v>0.170048898674907</v>
      </c>
      <c r="Z441">
        <v>0.287046039077271</v>
      </c>
      <c r="AA441">
        <v>208.80730810320401</v>
      </c>
      <c r="AB441">
        <v>11.904591159063999</v>
      </c>
      <c r="AC441">
        <v>1.60771808144532</v>
      </c>
      <c r="AD441">
        <v>4.1159503477379502</v>
      </c>
      <c r="AE441">
        <v>1.06802088865225</v>
      </c>
      <c r="AF441">
        <v>14.65</v>
      </c>
      <c r="AG441">
        <v>9.1238358352777396E-2</v>
      </c>
      <c r="AH441">
        <v>112.06699999999999</v>
      </c>
      <c r="AI441">
        <v>3.60294876362016</v>
      </c>
      <c r="AJ441">
        <v>108017.2145</v>
      </c>
      <c r="AK441">
        <v>0.69939244101980202</v>
      </c>
      <c r="AL441">
        <v>50282025.971500002</v>
      </c>
      <c r="AM441">
        <v>2735.2208368000001</v>
      </c>
    </row>
    <row r="442" spans="1:39" ht="15" x14ac:dyDescent="0.25">
      <c r="A442" t="s">
        <v>618</v>
      </c>
      <c r="B442">
        <v>949439.55</v>
      </c>
      <c r="C442">
        <v>0.498089373984274</v>
      </c>
      <c r="D442">
        <v>1506418.7</v>
      </c>
      <c r="E442">
        <v>1.5129313200884201E-3</v>
      </c>
      <c r="F442">
        <v>0.77025282070753598</v>
      </c>
      <c r="G442">
        <v>97.85</v>
      </c>
      <c r="H442">
        <v>201.09697929999999</v>
      </c>
      <c r="I442">
        <v>40.883566199999997</v>
      </c>
      <c r="J442">
        <v>-57.952732500000003</v>
      </c>
      <c r="K442">
        <v>14095.5770238519</v>
      </c>
      <c r="L442">
        <v>3693.1088045500001</v>
      </c>
      <c r="M442">
        <v>4845.1559470173497</v>
      </c>
      <c r="N442">
        <v>0.59447695811050305</v>
      </c>
      <c r="O442">
        <v>0.17966175580381999</v>
      </c>
      <c r="P442">
        <v>2.50609162221197E-2</v>
      </c>
      <c r="Q442">
        <v>10744.0297446041</v>
      </c>
      <c r="R442">
        <v>242.214</v>
      </c>
      <c r="S442">
        <v>68085.365975955094</v>
      </c>
      <c r="T442">
        <v>14.457463234990501</v>
      </c>
      <c r="U442">
        <v>15.2472970371242</v>
      </c>
      <c r="V442">
        <v>26.501999999999999</v>
      </c>
      <c r="W442">
        <v>139.352079260056</v>
      </c>
      <c r="X442">
        <v>0.112348640043165</v>
      </c>
      <c r="Y442">
        <v>0.16187440810546699</v>
      </c>
      <c r="Z442">
        <v>0.27939217992944498</v>
      </c>
      <c r="AA442">
        <v>173.31780185068001</v>
      </c>
      <c r="AB442">
        <v>7.8683704590743497</v>
      </c>
      <c r="AC442">
        <v>1.2342806103597701</v>
      </c>
      <c r="AD442">
        <v>3.7199954896368701</v>
      </c>
      <c r="AE442">
        <v>1.0073616556901499</v>
      </c>
      <c r="AF442">
        <v>20.6</v>
      </c>
      <c r="AG442">
        <v>6.1675524340192599E-2</v>
      </c>
      <c r="AH442">
        <v>92.655500000000004</v>
      </c>
      <c r="AI442">
        <v>3.7671311337973798</v>
      </c>
      <c r="AJ442">
        <v>89628.907500000001</v>
      </c>
      <c r="AK442">
        <v>0.47348508722247401</v>
      </c>
      <c r="AL442">
        <v>52056499.612000003</v>
      </c>
      <c r="AM442">
        <v>3693.1088045500001</v>
      </c>
    </row>
    <row r="443" spans="1:39" ht="15" x14ac:dyDescent="0.25">
      <c r="A443" t="s">
        <v>619</v>
      </c>
      <c r="B443">
        <v>511017.6</v>
      </c>
      <c r="C443">
        <v>0.40960841793080599</v>
      </c>
      <c r="D443">
        <v>547166.80000000005</v>
      </c>
      <c r="E443">
        <v>7.3835792868315996E-3</v>
      </c>
      <c r="F443">
        <v>0.719721380094825</v>
      </c>
      <c r="G443">
        <v>53.578947368421098</v>
      </c>
      <c r="H443">
        <v>36.706134949999999</v>
      </c>
      <c r="I443">
        <v>3.2592023999999999</v>
      </c>
      <c r="J443">
        <v>13.5996092999999</v>
      </c>
      <c r="K443">
        <v>13959.5865401748</v>
      </c>
      <c r="L443">
        <v>1131.68495095</v>
      </c>
      <c r="M443">
        <v>1397.6055070817299</v>
      </c>
      <c r="N443">
        <v>0.39802695310375402</v>
      </c>
      <c r="O443">
        <v>0.14446937428367701</v>
      </c>
      <c r="P443">
        <v>2.1378512173101201E-3</v>
      </c>
      <c r="Q443">
        <v>11303.5144244578</v>
      </c>
      <c r="R443">
        <v>80.537499999999994</v>
      </c>
      <c r="S443">
        <v>61862.927108489799</v>
      </c>
      <c r="T443">
        <v>16.957938848362598</v>
      </c>
      <c r="U443">
        <v>14.051652347664101</v>
      </c>
      <c r="V443">
        <v>10.7105</v>
      </c>
      <c r="W443">
        <v>105.661262401382</v>
      </c>
      <c r="X443">
        <v>0.116016170974847</v>
      </c>
      <c r="Y443">
        <v>0.179679205567703</v>
      </c>
      <c r="Z443">
        <v>0.30193594845086502</v>
      </c>
      <c r="AA443">
        <v>512.059119911018</v>
      </c>
      <c r="AB443">
        <v>2.9902183645746199</v>
      </c>
      <c r="AC443">
        <v>0.58210308864904603</v>
      </c>
      <c r="AD443">
        <v>1.2817802674974701</v>
      </c>
      <c r="AE443">
        <v>1.10923569053565</v>
      </c>
      <c r="AF443">
        <v>49.35</v>
      </c>
      <c r="AG443">
        <v>2.31949198825054E-2</v>
      </c>
      <c r="AH443">
        <v>13.9963157894737</v>
      </c>
      <c r="AI443">
        <v>4.2804549987291898</v>
      </c>
      <c r="AJ443">
        <v>-227.58400000003201</v>
      </c>
      <c r="AK443">
        <v>0.48094166489317502</v>
      </c>
      <c r="AL443">
        <v>15797854.009</v>
      </c>
      <c r="AM443">
        <v>1131.68495095</v>
      </c>
    </row>
    <row r="444" spans="1:39" ht="15" x14ac:dyDescent="0.25">
      <c r="A444" t="s">
        <v>620</v>
      </c>
      <c r="B444">
        <v>524303.57142857101</v>
      </c>
      <c r="C444">
        <v>0.43950698744879901</v>
      </c>
      <c r="D444">
        <v>908382.23809523799</v>
      </c>
      <c r="E444">
        <v>4.5828391565409798E-3</v>
      </c>
      <c r="F444">
        <v>0.77027389406484603</v>
      </c>
      <c r="G444">
        <v>130.04761904761901</v>
      </c>
      <c r="H444">
        <v>140.56382361904801</v>
      </c>
      <c r="I444">
        <v>12.027914952381</v>
      </c>
      <c r="J444">
        <v>-48.7129300952381</v>
      </c>
      <c r="K444">
        <v>13347.183657699999</v>
      </c>
      <c r="L444">
        <v>4376.1153099047597</v>
      </c>
      <c r="M444">
        <v>5516.6745411970896</v>
      </c>
      <c r="N444">
        <v>0.38729866505815402</v>
      </c>
      <c r="O444">
        <v>0.15878340654338399</v>
      </c>
      <c r="P444">
        <v>5.2204290490260097E-2</v>
      </c>
      <c r="Q444">
        <v>10587.6854457136</v>
      </c>
      <c r="R444">
        <v>272.788571428571</v>
      </c>
      <c r="S444">
        <v>70846.218101931401</v>
      </c>
      <c r="T444">
        <v>14.389130950884701</v>
      </c>
      <c r="U444">
        <v>16.0421504720209</v>
      </c>
      <c r="V444">
        <v>31.0261904761905</v>
      </c>
      <c r="W444">
        <v>141.04584683907601</v>
      </c>
      <c r="X444">
        <v>0.118719576525898</v>
      </c>
      <c r="Y444">
        <v>0.14690914773821001</v>
      </c>
      <c r="Z444">
        <v>0.27229868683793501</v>
      </c>
      <c r="AA444">
        <v>147.476308924634</v>
      </c>
      <c r="AB444">
        <v>7.5567518704566696</v>
      </c>
      <c r="AC444">
        <v>1.31494909775368</v>
      </c>
      <c r="AD444">
        <v>3.6268167867399002</v>
      </c>
      <c r="AE444">
        <v>1.0548810562587301</v>
      </c>
      <c r="AF444">
        <v>31.8095238095238</v>
      </c>
      <c r="AG444">
        <v>7.0760288499434804E-2</v>
      </c>
      <c r="AH444">
        <v>79.661428571428601</v>
      </c>
      <c r="AI444">
        <v>4.0751990739304702</v>
      </c>
      <c r="AJ444">
        <v>247268.772380952</v>
      </c>
      <c r="AK444">
        <v>0.44447771060403002</v>
      </c>
      <c r="AL444">
        <v>58408814.748571403</v>
      </c>
      <c r="AM444">
        <v>4376.1153099047597</v>
      </c>
    </row>
    <row r="445" spans="1:39" ht="15" x14ac:dyDescent="0.25">
      <c r="A445" t="s">
        <v>621</v>
      </c>
      <c r="B445">
        <v>1459210.6</v>
      </c>
      <c r="C445">
        <v>0.36446329069775002</v>
      </c>
      <c r="D445">
        <v>1345803.9</v>
      </c>
      <c r="E445">
        <v>5.4339941151115099E-3</v>
      </c>
      <c r="F445">
        <v>0.73084048413246805</v>
      </c>
      <c r="G445">
        <v>59.45</v>
      </c>
      <c r="H445">
        <v>268.71512915</v>
      </c>
      <c r="I445">
        <v>115.931727</v>
      </c>
      <c r="J445">
        <v>-133.13273505000001</v>
      </c>
      <c r="K445">
        <v>17336.299624503499</v>
      </c>
      <c r="L445">
        <v>2451.2330998500001</v>
      </c>
      <c r="M445">
        <v>3558.7145894436699</v>
      </c>
      <c r="N445">
        <v>0.91805805765176296</v>
      </c>
      <c r="O445">
        <v>0.17687316009502799</v>
      </c>
      <c r="P445">
        <v>4.1376210041471101E-2</v>
      </c>
      <c r="Q445">
        <v>11941.196856459101</v>
      </c>
      <c r="R445">
        <v>177.56649999999999</v>
      </c>
      <c r="S445">
        <v>64216.019916482001</v>
      </c>
      <c r="T445">
        <v>13.3786496889898</v>
      </c>
      <c r="U445">
        <v>13.8045920815582</v>
      </c>
      <c r="V445">
        <v>24.9665</v>
      </c>
      <c r="W445">
        <v>98.180886381751506</v>
      </c>
      <c r="X445">
        <v>0.109746411222283</v>
      </c>
      <c r="Y445">
        <v>0.177681081391138</v>
      </c>
      <c r="Z445">
        <v>0.29151151519176499</v>
      </c>
      <c r="AA445">
        <v>212.76993201173499</v>
      </c>
      <c r="AB445">
        <v>11.1933862254857</v>
      </c>
      <c r="AC445">
        <v>1.4580449083661799</v>
      </c>
      <c r="AD445">
        <v>4.1744444957872604</v>
      </c>
      <c r="AE445">
        <v>1.0358800379636699</v>
      </c>
      <c r="AF445">
        <v>14.9</v>
      </c>
      <c r="AG445">
        <v>6.1020473729409899E-2</v>
      </c>
      <c r="AH445">
        <v>89.610500000000002</v>
      </c>
      <c r="AI445">
        <v>3.8018194610143001</v>
      </c>
      <c r="AJ445">
        <v>-33439.745499999699</v>
      </c>
      <c r="AK445">
        <v>0.70024450147357897</v>
      </c>
      <c r="AL445">
        <v>42495311.468500003</v>
      </c>
      <c r="AM445">
        <v>2451.2330998500001</v>
      </c>
    </row>
    <row r="446" spans="1:39" ht="15" x14ac:dyDescent="0.25">
      <c r="A446" t="s">
        <v>622</v>
      </c>
      <c r="B446">
        <v>535126.55000000005</v>
      </c>
      <c r="C446">
        <v>0.53389186394338894</v>
      </c>
      <c r="D446">
        <v>458301.05</v>
      </c>
      <c r="E446">
        <v>2.2151227169356301E-3</v>
      </c>
      <c r="F446">
        <v>0.73644470717865596</v>
      </c>
      <c r="G446">
        <v>75.75</v>
      </c>
      <c r="H446">
        <v>37.324890250000003</v>
      </c>
      <c r="I446">
        <v>3.5905</v>
      </c>
      <c r="J446">
        <v>48.848851549999999</v>
      </c>
      <c r="K446">
        <v>12996.039315454</v>
      </c>
      <c r="L446">
        <v>1572.93712175</v>
      </c>
      <c r="M446">
        <v>1883.21602772236</v>
      </c>
      <c r="N446">
        <v>0.32871721593342801</v>
      </c>
      <c r="O446">
        <v>0.147685868295581</v>
      </c>
      <c r="P446">
        <v>4.15568286844649E-3</v>
      </c>
      <c r="Q446">
        <v>10854.810268221499</v>
      </c>
      <c r="R446">
        <v>102.4205</v>
      </c>
      <c r="S446">
        <v>65102.468275394102</v>
      </c>
      <c r="T446">
        <v>15.373875347220499</v>
      </c>
      <c r="U446">
        <v>15.3576395521404</v>
      </c>
      <c r="V446">
        <v>12.461499999999999</v>
      </c>
      <c r="W446">
        <v>126.223738855676</v>
      </c>
      <c r="X446">
        <v>0.114151094109157</v>
      </c>
      <c r="Y446">
        <v>0.16497657849906999</v>
      </c>
      <c r="Z446">
        <v>0.283915537249189</v>
      </c>
      <c r="AA446">
        <v>170.75758864484899</v>
      </c>
      <c r="AB446">
        <v>7.1246838957157701</v>
      </c>
      <c r="AC446">
        <v>1.47593649934966</v>
      </c>
      <c r="AD446">
        <v>3.45392539659285</v>
      </c>
      <c r="AE446">
        <v>1.1819706802788601</v>
      </c>
      <c r="AF446">
        <v>64.150000000000006</v>
      </c>
      <c r="AG446">
        <v>2.54517556962825E-2</v>
      </c>
      <c r="AH446">
        <v>14.923999999999999</v>
      </c>
      <c r="AI446">
        <v>4.4990780203575298</v>
      </c>
      <c r="AJ446">
        <v>46801.890500000001</v>
      </c>
      <c r="AK446">
        <v>0.45343269050551999</v>
      </c>
      <c r="AL446">
        <v>20441952.675000001</v>
      </c>
      <c r="AM446">
        <v>1572.93712175</v>
      </c>
    </row>
    <row r="447" spans="1:39" ht="15" x14ac:dyDescent="0.25">
      <c r="A447" t="s">
        <v>623</v>
      </c>
      <c r="B447">
        <v>1338126.45</v>
      </c>
      <c r="C447">
        <v>0.39986902921919998</v>
      </c>
      <c r="D447">
        <v>1647706.85</v>
      </c>
      <c r="E447">
        <v>3.2316043362286199E-3</v>
      </c>
      <c r="F447">
        <v>0.776480310057164</v>
      </c>
      <c r="G447">
        <v>126.7</v>
      </c>
      <c r="H447">
        <v>357.35130444999999</v>
      </c>
      <c r="I447">
        <v>75.090218949999993</v>
      </c>
      <c r="J447">
        <v>-8.1832514999999795</v>
      </c>
      <c r="K447">
        <v>14370.9936149283</v>
      </c>
      <c r="L447">
        <v>5508.1258834999999</v>
      </c>
      <c r="M447">
        <v>7177.2402000012798</v>
      </c>
      <c r="N447">
        <v>0.52933065315082095</v>
      </c>
      <c r="O447">
        <v>0.170897668001708</v>
      </c>
      <c r="P447">
        <v>5.4416410116528202E-2</v>
      </c>
      <c r="Q447">
        <v>11028.924725409899</v>
      </c>
      <c r="R447">
        <v>352.959</v>
      </c>
      <c r="S447">
        <v>72285.104982448407</v>
      </c>
      <c r="T447">
        <v>15.100054113933901</v>
      </c>
      <c r="U447">
        <v>15.6055685887029</v>
      </c>
      <c r="V447">
        <v>36.533499999999997</v>
      </c>
      <c r="W447">
        <v>150.76918125829701</v>
      </c>
      <c r="X447">
        <v>0.118299108968344</v>
      </c>
      <c r="Y447">
        <v>0.15680725070357299</v>
      </c>
      <c r="Z447">
        <v>0.28121166961848398</v>
      </c>
      <c r="AA447">
        <v>153.857712754651</v>
      </c>
      <c r="AB447">
        <v>7.9804770064084503</v>
      </c>
      <c r="AC447">
        <v>1.2776518478315999</v>
      </c>
      <c r="AD447">
        <v>3.7417998610330399</v>
      </c>
      <c r="AE447">
        <v>0.99557685180294198</v>
      </c>
      <c r="AF447">
        <v>26.2</v>
      </c>
      <c r="AG447">
        <v>9.1933990446997793E-2</v>
      </c>
      <c r="AH447">
        <v>119.21899999999999</v>
      </c>
      <c r="AI447">
        <v>3.9172379213050701</v>
      </c>
      <c r="AJ447">
        <v>159845.266</v>
      </c>
      <c r="AK447">
        <v>0.482443232373441</v>
      </c>
      <c r="AL447">
        <v>79157241.901999995</v>
      </c>
      <c r="AM447">
        <v>5508.1258834999999</v>
      </c>
    </row>
    <row r="448" spans="1:39" ht="15" x14ac:dyDescent="0.25">
      <c r="A448" t="s">
        <v>624</v>
      </c>
      <c r="B448">
        <v>54825.789473684199</v>
      </c>
      <c r="C448">
        <v>0.37315974387267897</v>
      </c>
      <c r="D448">
        <v>-551107.1</v>
      </c>
      <c r="E448">
        <v>9.2348243877564407E-3</v>
      </c>
      <c r="F448">
        <v>0.78473010726479497</v>
      </c>
      <c r="G448">
        <v>59.8125</v>
      </c>
      <c r="H448">
        <v>38.414170800000001</v>
      </c>
      <c r="I448">
        <v>7.0028631499999996</v>
      </c>
      <c r="J448">
        <v>-16.246292149999999</v>
      </c>
      <c r="K448">
        <v>15949.646887761901</v>
      </c>
      <c r="L448">
        <v>1411.9144247500001</v>
      </c>
      <c r="M448">
        <v>1990.0970882448</v>
      </c>
      <c r="N448">
        <v>0.95394252575788097</v>
      </c>
      <c r="O448">
        <v>0.18921888286346</v>
      </c>
      <c r="P448">
        <v>1.25760150110684E-3</v>
      </c>
      <c r="Q448">
        <v>11315.7979294174</v>
      </c>
      <c r="R448">
        <v>104.8905</v>
      </c>
      <c r="S448">
        <v>62614.8306662662</v>
      </c>
      <c r="T448">
        <v>15.110043330902201</v>
      </c>
      <c r="U448">
        <v>13.4608417802375</v>
      </c>
      <c r="V448">
        <v>13.459</v>
      </c>
      <c r="W448">
        <v>104.904853610967</v>
      </c>
      <c r="X448">
        <v>0.10001797773492201</v>
      </c>
      <c r="Y448">
        <v>0.20697088852444701</v>
      </c>
      <c r="Z448">
        <v>0.31152691034924401</v>
      </c>
      <c r="AA448">
        <v>190.25505037075001</v>
      </c>
      <c r="AB448">
        <v>9.3849208698334099</v>
      </c>
      <c r="AC448">
        <v>1.4638600221089799</v>
      </c>
      <c r="AD448">
        <v>3.9713068087587899</v>
      </c>
      <c r="AE448">
        <v>1.3154899084210001</v>
      </c>
      <c r="AF448">
        <v>151.1</v>
      </c>
      <c r="AG448">
        <v>1.7343429302881699E-2</v>
      </c>
      <c r="AH448">
        <v>6.9894736842105303</v>
      </c>
      <c r="AI448">
        <v>3.4048016477726</v>
      </c>
      <c r="AJ448">
        <v>-81611.079500000007</v>
      </c>
      <c r="AK448">
        <v>0.66387344981333996</v>
      </c>
      <c r="AL448">
        <v>22519536.510499999</v>
      </c>
      <c r="AM448">
        <v>1411.9144247500001</v>
      </c>
    </row>
    <row r="449" spans="1:39" ht="15" x14ac:dyDescent="0.25">
      <c r="A449" t="s">
        <v>626</v>
      </c>
      <c r="B449">
        <v>727253.5</v>
      </c>
      <c r="C449">
        <v>0.58389530978580295</v>
      </c>
      <c r="D449">
        <v>726328.3</v>
      </c>
      <c r="E449">
        <v>1.20078416350366E-2</v>
      </c>
      <c r="F449">
        <v>0.713320563243793</v>
      </c>
      <c r="G449">
        <v>62.65</v>
      </c>
      <c r="H449">
        <v>24.287873050000002</v>
      </c>
      <c r="I449">
        <v>1.55149995</v>
      </c>
      <c r="J449">
        <v>19.754396</v>
      </c>
      <c r="K449">
        <v>14312.724416380601</v>
      </c>
      <c r="L449">
        <v>975.57828144999996</v>
      </c>
      <c r="M449">
        <v>1176.28725429415</v>
      </c>
      <c r="N449">
        <v>0.36058967438998801</v>
      </c>
      <c r="O449">
        <v>0.14188888557898299</v>
      </c>
      <c r="P449">
        <v>5.8380888630841302E-3</v>
      </c>
      <c r="Q449">
        <v>11870.5554600087</v>
      </c>
      <c r="R449">
        <v>72.793000000000006</v>
      </c>
      <c r="S449">
        <v>60178.385504100697</v>
      </c>
      <c r="T449">
        <v>14.893602406824799</v>
      </c>
      <c r="U449">
        <v>13.402089231794299</v>
      </c>
      <c r="V449">
        <v>11.535500000000001</v>
      </c>
      <c r="W449">
        <v>84.5718244939535</v>
      </c>
      <c r="X449">
        <v>0.108736793044274</v>
      </c>
      <c r="Y449">
        <v>0.184362119121907</v>
      </c>
      <c r="Z449">
        <v>0.297148527993916</v>
      </c>
      <c r="AA449">
        <v>191.541830679404</v>
      </c>
      <c r="AB449">
        <v>7.4577969438209202</v>
      </c>
      <c r="AC449">
        <v>1.4073305887355001</v>
      </c>
      <c r="AD449">
        <v>3.3394277042587901</v>
      </c>
      <c r="AE449">
        <v>1.42361022604184</v>
      </c>
      <c r="AF449">
        <v>95.2</v>
      </c>
      <c r="AG449">
        <v>1.99096160179001E-2</v>
      </c>
      <c r="AH449">
        <v>6.173</v>
      </c>
      <c r="AI449">
        <v>4.0929197602020704</v>
      </c>
      <c r="AJ449">
        <v>12434.7565</v>
      </c>
      <c r="AK449">
        <v>0.46236052756162799</v>
      </c>
      <c r="AL449">
        <v>13963183.089</v>
      </c>
      <c r="AM449">
        <v>975.57828144999996</v>
      </c>
    </row>
    <row r="450" spans="1:39" ht="15" x14ac:dyDescent="0.25">
      <c r="A450" t="s">
        <v>627</v>
      </c>
      <c r="B450">
        <v>671861.65</v>
      </c>
      <c r="C450">
        <v>0.49701770565658898</v>
      </c>
      <c r="D450">
        <v>664256.9</v>
      </c>
      <c r="E450">
        <v>3.58125638435267E-3</v>
      </c>
      <c r="F450">
        <v>0.720667479171335</v>
      </c>
      <c r="G450">
        <v>86.15</v>
      </c>
      <c r="H450">
        <v>35.723980500000003</v>
      </c>
      <c r="I450">
        <v>3.5392472499999998</v>
      </c>
      <c r="J450">
        <v>52.561527400000003</v>
      </c>
      <c r="K450">
        <v>13431.1544567167</v>
      </c>
      <c r="L450">
        <v>1467.4201920999999</v>
      </c>
      <c r="M450">
        <v>1779.3687927573301</v>
      </c>
      <c r="N450">
        <v>0.33687860580857498</v>
      </c>
      <c r="O450">
        <v>0.141882420332548</v>
      </c>
      <c r="P450">
        <v>1.1250734853507399E-3</v>
      </c>
      <c r="Q450">
        <v>11076.482476945401</v>
      </c>
      <c r="R450">
        <v>97.874499999999998</v>
      </c>
      <c r="S450">
        <v>62773.417979146798</v>
      </c>
      <c r="T450">
        <v>15.7834778210872</v>
      </c>
      <c r="U450">
        <v>14.99287548953</v>
      </c>
      <c r="V450">
        <v>13.692</v>
      </c>
      <c r="W450">
        <v>107.173546019573</v>
      </c>
      <c r="X450">
        <v>0.11076357302934201</v>
      </c>
      <c r="Y450">
        <v>0.17027250705050501</v>
      </c>
      <c r="Z450">
        <v>0.29935728224458702</v>
      </c>
      <c r="AA450">
        <v>151.75152365957399</v>
      </c>
      <c r="AB450">
        <v>9.2225530501283792</v>
      </c>
      <c r="AC450">
        <v>1.76286245822261</v>
      </c>
      <c r="AD450">
        <v>3.63480316323747</v>
      </c>
      <c r="AE450">
        <v>1.4335434857459799</v>
      </c>
      <c r="AF450">
        <v>125.5</v>
      </c>
      <c r="AG450">
        <v>1.7879549932956301E-2</v>
      </c>
      <c r="AH450">
        <v>7.09</v>
      </c>
      <c r="AI450">
        <v>4.1917577232645904</v>
      </c>
      <c r="AJ450">
        <v>11529.35</v>
      </c>
      <c r="AK450">
        <v>0.48271544353985402</v>
      </c>
      <c r="AL450">
        <v>19709147.252999999</v>
      </c>
      <c r="AM450">
        <v>1467.4201920999999</v>
      </c>
    </row>
    <row r="451" spans="1:39" ht="15" x14ac:dyDescent="0.25">
      <c r="A451" t="s">
        <v>628</v>
      </c>
      <c r="B451">
        <v>26818.55</v>
      </c>
      <c r="C451">
        <v>0.53945631687774998</v>
      </c>
      <c r="D451">
        <v>-39602.400000000001</v>
      </c>
      <c r="E451">
        <v>1.453681881618E-2</v>
      </c>
      <c r="F451">
        <v>0.72321269326101401</v>
      </c>
      <c r="G451">
        <v>54.4</v>
      </c>
      <c r="H451">
        <v>24.594791399999998</v>
      </c>
      <c r="I451">
        <v>0.91149999999999998</v>
      </c>
      <c r="J451">
        <v>46.0542643</v>
      </c>
      <c r="K451">
        <v>14529.8497756139</v>
      </c>
      <c r="L451">
        <v>975.44707459999995</v>
      </c>
      <c r="M451">
        <v>1165.48548954527</v>
      </c>
      <c r="N451">
        <v>0.34264483958502601</v>
      </c>
      <c r="O451">
        <v>0.13919181156566299</v>
      </c>
      <c r="P451">
        <v>2.0444986221500499E-3</v>
      </c>
      <c r="Q451">
        <v>12160.682895786</v>
      </c>
      <c r="R451">
        <v>69.725499999999997</v>
      </c>
      <c r="S451">
        <v>61072.141117668602</v>
      </c>
      <c r="T451">
        <v>15.3501946920424</v>
      </c>
      <c r="U451">
        <v>13.989818281690299</v>
      </c>
      <c r="V451">
        <v>10.305999999999999</v>
      </c>
      <c r="W451">
        <v>94.648464447894398</v>
      </c>
      <c r="X451">
        <v>0.107561360395871</v>
      </c>
      <c r="Y451">
        <v>0.18564488150118399</v>
      </c>
      <c r="Z451">
        <v>0.29719074534400602</v>
      </c>
      <c r="AA451">
        <v>198.988756083558</v>
      </c>
      <c r="AB451">
        <v>7.8642957218590102</v>
      </c>
      <c r="AC451">
        <v>1.3408066438952499</v>
      </c>
      <c r="AD451">
        <v>3.4622138735619701</v>
      </c>
      <c r="AE451">
        <v>1.4280033642352701</v>
      </c>
      <c r="AF451">
        <v>87.05</v>
      </c>
      <c r="AG451">
        <v>2.09955327513404E-2</v>
      </c>
      <c r="AH451">
        <v>6.3540000000000001</v>
      </c>
      <c r="AI451">
        <v>4.2148437098134899</v>
      </c>
      <c r="AJ451">
        <v>737.70500000007496</v>
      </c>
      <c r="AK451">
        <v>0.48311778835010699</v>
      </c>
      <c r="AL451">
        <v>14173099.458000001</v>
      </c>
      <c r="AM451">
        <v>975.44707459999995</v>
      </c>
    </row>
    <row r="452" spans="1:39" ht="15" x14ac:dyDescent="0.25">
      <c r="A452" t="s">
        <v>629</v>
      </c>
      <c r="B452">
        <v>481487.6</v>
      </c>
      <c r="C452">
        <v>0.47894978372369101</v>
      </c>
      <c r="D452">
        <v>534252.65</v>
      </c>
      <c r="E452">
        <v>1.58636572826651E-3</v>
      </c>
      <c r="F452">
        <v>0.71632861068486497</v>
      </c>
      <c r="G452">
        <v>88.631578947368396</v>
      </c>
      <c r="H452">
        <v>37.779794600000002</v>
      </c>
      <c r="I452">
        <v>1.5783160000000001</v>
      </c>
      <c r="J452">
        <v>78.834564650000004</v>
      </c>
      <c r="K452">
        <v>13468.138439639701</v>
      </c>
      <c r="L452">
        <v>1674.3549436000001</v>
      </c>
      <c r="M452">
        <v>2008.12884865915</v>
      </c>
      <c r="N452">
        <v>0.31154620643245101</v>
      </c>
      <c r="O452">
        <v>0.15097651923581101</v>
      </c>
      <c r="P452">
        <v>2.3532059107661202E-3</v>
      </c>
      <c r="Q452">
        <v>11229.5803093298</v>
      </c>
      <c r="R452">
        <v>107.48050000000001</v>
      </c>
      <c r="S452">
        <v>64143.985383395098</v>
      </c>
      <c r="T452">
        <v>15.5339805825243</v>
      </c>
      <c r="U452">
        <v>15.5782206409535</v>
      </c>
      <c r="V452">
        <v>14.025</v>
      </c>
      <c r="W452">
        <v>119.383596691622</v>
      </c>
      <c r="X452">
        <v>0.112411248116097</v>
      </c>
      <c r="Y452">
        <v>0.160023254346319</v>
      </c>
      <c r="Z452">
        <v>0.28870521771979701</v>
      </c>
      <c r="AA452">
        <v>167.04200090253801</v>
      </c>
      <c r="AB452">
        <v>8.0596583509601398</v>
      </c>
      <c r="AC452">
        <v>1.6544561503620501</v>
      </c>
      <c r="AD452">
        <v>3.65657699340264</v>
      </c>
      <c r="AE452">
        <v>1.2660990203795599</v>
      </c>
      <c r="AF452">
        <v>115.8</v>
      </c>
      <c r="AG452">
        <v>2.43541114589109E-2</v>
      </c>
      <c r="AH452">
        <v>8.5921052631578991</v>
      </c>
      <c r="AI452">
        <v>3.9163559560002299</v>
      </c>
      <c r="AJ452">
        <v>22271.308000000001</v>
      </c>
      <c r="AK452">
        <v>0.47111559304516798</v>
      </c>
      <c r="AL452">
        <v>22550444.177499998</v>
      </c>
      <c r="AM452">
        <v>1674.3549436000001</v>
      </c>
    </row>
    <row r="453" spans="1:39" ht="15" x14ac:dyDescent="0.25">
      <c r="A453" t="s">
        <v>630</v>
      </c>
      <c r="B453">
        <v>679032.5</v>
      </c>
      <c r="C453">
        <v>0.47645863938314198</v>
      </c>
      <c r="D453">
        <v>651486.75</v>
      </c>
      <c r="E453">
        <v>3.23192253237376E-3</v>
      </c>
      <c r="F453">
        <v>0.72728195536852103</v>
      </c>
      <c r="G453">
        <v>94.2</v>
      </c>
      <c r="H453">
        <v>41.671124200000001</v>
      </c>
      <c r="I453">
        <v>3.2641301</v>
      </c>
      <c r="J453">
        <v>-5.5144592000000001</v>
      </c>
      <c r="K453">
        <v>13756.278354747999</v>
      </c>
      <c r="L453">
        <v>1686.5201036000001</v>
      </c>
      <c r="M453">
        <v>2076.5790533671702</v>
      </c>
      <c r="N453">
        <v>0.44653222679794002</v>
      </c>
      <c r="O453">
        <v>0.16158391961548399</v>
      </c>
      <c r="P453">
        <v>1.69332312962297E-3</v>
      </c>
      <c r="Q453">
        <v>11172.3365206737</v>
      </c>
      <c r="R453">
        <v>117.374</v>
      </c>
      <c r="S453">
        <v>62020.253007480402</v>
      </c>
      <c r="T453">
        <v>16.012064000545301</v>
      </c>
      <c r="U453">
        <v>14.3687707976213</v>
      </c>
      <c r="V453">
        <v>15.111499999999999</v>
      </c>
      <c r="W453">
        <v>111.605075842901</v>
      </c>
      <c r="X453">
        <v>0.10806667482169199</v>
      </c>
      <c r="Y453">
        <v>0.19665974767593999</v>
      </c>
      <c r="Z453">
        <v>0.30816541880738302</v>
      </c>
      <c r="AA453">
        <v>169.18138087470601</v>
      </c>
      <c r="AB453">
        <v>8.2564402031628195</v>
      </c>
      <c r="AC453">
        <v>1.60732041357344</v>
      </c>
      <c r="AD453">
        <v>3.9695309990824601</v>
      </c>
      <c r="AE453">
        <v>1.4744358078345301</v>
      </c>
      <c r="AF453">
        <v>165.95</v>
      </c>
      <c r="AG453">
        <v>2.0636631874780601E-2</v>
      </c>
      <c r="AH453">
        <v>6.4977777777777801</v>
      </c>
      <c r="AI453">
        <v>4.1183704861900603</v>
      </c>
      <c r="AJ453">
        <v>7205.1954999999098</v>
      </c>
      <c r="AK453">
        <v>0.48856056946098902</v>
      </c>
      <c r="AL453">
        <v>23200239.995999999</v>
      </c>
      <c r="AM453">
        <v>1686.5201036000001</v>
      </c>
    </row>
    <row r="454" spans="1:39" ht="15" x14ac:dyDescent="0.25">
      <c r="A454" t="s">
        <v>631</v>
      </c>
      <c r="B454">
        <v>328844.55</v>
      </c>
      <c r="C454">
        <v>0.36758039994651098</v>
      </c>
      <c r="D454">
        <v>237216.8</v>
      </c>
      <c r="E454">
        <v>9.9968546996699499E-3</v>
      </c>
      <c r="F454">
        <v>0.76209505017713197</v>
      </c>
      <c r="G454">
        <v>57.578947368421098</v>
      </c>
      <c r="H454">
        <v>51.444884299999998</v>
      </c>
      <c r="I454">
        <v>4.97975235</v>
      </c>
      <c r="J454">
        <v>-42.30199915</v>
      </c>
      <c r="K454">
        <v>15338.2768847635</v>
      </c>
      <c r="L454">
        <v>1656.0816279000001</v>
      </c>
      <c r="M454">
        <v>2288.7645764090798</v>
      </c>
      <c r="N454">
        <v>0.78960834708865002</v>
      </c>
      <c r="O454">
        <v>0.17895592901770599</v>
      </c>
      <c r="P454">
        <v>2.2014602351594602E-3</v>
      </c>
      <c r="Q454">
        <v>11098.3186363157</v>
      </c>
      <c r="R454">
        <v>117.962</v>
      </c>
      <c r="S454">
        <v>64301.439204998198</v>
      </c>
      <c r="T454">
        <v>14.752632203591</v>
      </c>
      <c r="U454">
        <v>14.039111136637199</v>
      </c>
      <c r="V454">
        <v>15.093999999999999</v>
      </c>
      <c r="W454">
        <v>109.71787650059601</v>
      </c>
      <c r="X454">
        <v>0.10292278425334001</v>
      </c>
      <c r="Y454">
        <v>0.1988726783451</v>
      </c>
      <c r="Z454">
        <v>0.30503056026255398</v>
      </c>
      <c r="AA454">
        <v>202.82013539750599</v>
      </c>
      <c r="AB454">
        <v>7.9433639364106998</v>
      </c>
      <c r="AC454">
        <v>1.4769327261246099</v>
      </c>
      <c r="AD454">
        <v>3.65312199470833</v>
      </c>
      <c r="AE454">
        <v>1.27608872009017</v>
      </c>
      <c r="AF454">
        <v>95.55</v>
      </c>
      <c r="AG454">
        <v>1.8945367921825901E-2</v>
      </c>
      <c r="AH454">
        <v>13.0994444444444</v>
      </c>
      <c r="AI454">
        <v>3.5306748795000802</v>
      </c>
      <c r="AJ454">
        <v>-39507.694000000098</v>
      </c>
      <c r="AK454">
        <v>0.61132571047331896</v>
      </c>
      <c r="AL454">
        <v>25401438.552499998</v>
      </c>
      <c r="AM454">
        <v>1656.0816279000001</v>
      </c>
    </row>
    <row r="455" spans="1:39" ht="15" x14ac:dyDescent="0.25">
      <c r="A455" t="s">
        <v>632</v>
      </c>
      <c r="B455">
        <v>674002.35</v>
      </c>
      <c r="C455">
        <v>0.47506580666857701</v>
      </c>
      <c r="D455">
        <v>734570</v>
      </c>
      <c r="E455">
        <v>2.9614548470588799E-4</v>
      </c>
      <c r="F455">
        <v>0.72519621421478997</v>
      </c>
      <c r="G455">
        <v>100.842105263158</v>
      </c>
      <c r="H455">
        <v>39.936651900000001</v>
      </c>
      <c r="I455">
        <v>1.46842965</v>
      </c>
      <c r="J455">
        <v>67.147978249999994</v>
      </c>
      <c r="K455">
        <v>13414.0963681963</v>
      </c>
      <c r="L455">
        <v>1691.5905017499999</v>
      </c>
      <c r="M455">
        <v>2054.7616531313201</v>
      </c>
      <c r="N455">
        <v>0.31885555617154598</v>
      </c>
      <c r="O455">
        <v>0.146779328533198</v>
      </c>
      <c r="P455">
        <v>2.43439342780644E-3</v>
      </c>
      <c r="Q455">
        <v>11043.2068709381</v>
      </c>
      <c r="R455">
        <v>109.087</v>
      </c>
      <c r="S455">
        <v>64572.399103467898</v>
      </c>
      <c r="T455">
        <v>16.292500481267201</v>
      </c>
      <c r="U455">
        <v>15.506801926444</v>
      </c>
      <c r="V455">
        <v>14.5625</v>
      </c>
      <c r="W455">
        <v>116.160721150215</v>
      </c>
      <c r="X455">
        <v>0.11350692009748201</v>
      </c>
      <c r="Y455">
        <v>0.161341018567035</v>
      </c>
      <c r="Z455">
        <v>0.29128688470811098</v>
      </c>
      <c r="AA455">
        <v>165.222020170284</v>
      </c>
      <c r="AB455">
        <v>7.7670556696530797</v>
      </c>
      <c r="AC455">
        <v>1.6982505957322001</v>
      </c>
      <c r="AD455">
        <v>3.6098545697847499</v>
      </c>
      <c r="AE455">
        <v>1.3007924903197801</v>
      </c>
      <c r="AF455">
        <v>119.3</v>
      </c>
      <c r="AG455">
        <v>3.1856493238166299E-2</v>
      </c>
      <c r="AH455">
        <v>8.9355555555555597</v>
      </c>
      <c r="AI455">
        <v>3.9687239423723901</v>
      </c>
      <c r="AJ455">
        <v>33286.655500000001</v>
      </c>
      <c r="AK455">
        <v>0.48282223100393501</v>
      </c>
      <c r="AL455">
        <v>22691158.006000001</v>
      </c>
      <c r="AM455">
        <v>1691.5905017499999</v>
      </c>
    </row>
    <row r="456" spans="1:39" ht="15" x14ac:dyDescent="0.25">
      <c r="A456" t="s">
        <v>633</v>
      </c>
      <c r="B456">
        <v>842967.05</v>
      </c>
      <c r="C456">
        <v>0.46645797692878699</v>
      </c>
      <c r="D456">
        <v>903351.85</v>
      </c>
      <c r="E456">
        <v>5.2019605987875701E-3</v>
      </c>
      <c r="F456">
        <v>0.73770730642982396</v>
      </c>
      <c r="G456">
        <v>80.8</v>
      </c>
      <c r="H456">
        <v>58.35841035</v>
      </c>
      <c r="I456">
        <v>10.86929115</v>
      </c>
      <c r="J456">
        <v>-4.39102739999998</v>
      </c>
      <c r="K456">
        <v>13409.047141348099</v>
      </c>
      <c r="L456">
        <v>1731.7706673499999</v>
      </c>
      <c r="M456">
        <v>2131.9938741986798</v>
      </c>
      <c r="N456">
        <v>0.45049928504322301</v>
      </c>
      <c r="O456">
        <v>0.154447941775851</v>
      </c>
      <c r="P456">
        <v>9.8381687432500201E-3</v>
      </c>
      <c r="Q456">
        <v>10891.867372380601</v>
      </c>
      <c r="R456">
        <v>112.199</v>
      </c>
      <c r="S456">
        <v>64605.298322623203</v>
      </c>
      <c r="T456">
        <v>15.8553106533926</v>
      </c>
      <c r="U456">
        <v>15.4348137447749</v>
      </c>
      <c r="V456">
        <v>14.0345</v>
      </c>
      <c r="W456">
        <v>123.39382716519999</v>
      </c>
      <c r="X456">
        <v>0.111391875122738</v>
      </c>
      <c r="Y456">
        <v>0.17429812234935299</v>
      </c>
      <c r="Z456">
        <v>0.29266922067648199</v>
      </c>
      <c r="AA456">
        <v>183.133284319513</v>
      </c>
      <c r="AB456">
        <v>7.4297265981144003</v>
      </c>
      <c r="AC456">
        <v>1.32695349932373</v>
      </c>
      <c r="AD456">
        <v>3.1960487455495499</v>
      </c>
      <c r="AE456">
        <v>1.3285877580243</v>
      </c>
      <c r="AF456">
        <v>72</v>
      </c>
      <c r="AG456">
        <v>3.8204723498267902E-2</v>
      </c>
      <c r="AH456">
        <v>15.9015</v>
      </c>
      <c r="AI456">
        <v>3.8912219261075398</v>
      </c>
      <c r="AJ456">
        <v>98161.343499999799</v>
      </c>
      <c r="AK456">
        <v>0.49229959605713502</v>
      </c>
      <c r="AL456">
        <v>23221394.5165</v>
      </c>
      <c r="AM456">
        <v>1731.7706673499999</v>
      </c>
    </row>
    <row r="457" spans="1:39" ht="15" x14ac:dyDescent="0.25">
      <c r="A457" t="s">
        <v>634</v>
      </c>
      <c r="B457">
        <v>-55343.65</v>
      </c>
      <c r="C457">
        <v>0.51377028508367795</v>
      </c>
      <c r="D457">
        <v>-18380.25</v>
      </c>
      <c r="E457">
        <v>1.7454760534686201E-2</v>
      </c>
      <c r="F457">
        <v>0.70274433914022705</v>
      </c>
      <c r="G457">
        <v>40.65</v>
      </c>
      <c r="H457">
        <v>22.814255450000001</v>
      </c>
      <c r="I457">
        <v>0.76149999999999995</v>
      </c>
      <c r="J457">
        <v>34.33879975</v>
      </c>
      <c r="K457">
        <v>14969.5000219662</v>
      </c>
      <c r="L457">
        <v>906.88825970000005</v>
      </c>
      <c r="M457">
        <v>1097.82038071332</v>
      </c>
      <c r="N457">
        <v>0.37349259263985601</v>
      </c>
      <c r="O457">
        <v>0.141308554697127</v>
      </c>
      <c r="P457">
        <v>8.5202332452248E-4</v>
      </c>
      <c r="Q457">
        <v>12366.0154812203</v>
      </c>
      <c r="R457">
        <v>66.658000000000001</v>
      </c>
      <c r="S457">
        <v>60019.675072759397</v>
      </c>
      <c r="T457">
        <v>16.0018302379309</v>
      </c>
      <c r="U457">
        <v>13.605092557532499</v>
      </c>
      <c r="V457">
        <v>8.7934999999999999</v>
      </c>
      <c r="W457">
        <v>103.131660851766</v>
      </c>
      <c r="X457">
        <v>0.10916843955804301</v>
      </c>
      <c r="Y457">
        <v>0.19127596487631901</v>
      </c>
      <c r="Z457">
        <v>0.30784100848083801</v>
      </c>
      <c r="AA457">
        <v>216.83382478129101</v>
      </c>
      <c r="AB457">
        <v>6.9511632363145504</v>
      </c>
      <c r="AC457">
        <v>1.2387280520310699</v>
      </c>
      <c r="AD457">
        <v>3.09637534418153</v>
      </c>
      <c r="AE457">
        <v>1.4792848262674401</v>
      </c>
      <c r="AF457">
        <v>128</v>
      </c>
      <c r="AG457">
        <v>1.11648081786965E-2</v>
      </c>
      <c r="AH457">
        <v>4.3533333333333299</v>
      </c>
      <c r="AI457">
        <v>3.9547666646150099</v>
      </c>
      <c r="AJ457">
        <v>9703.2000000001299</v>
      </c>
      <c r="AK457">
        <v>0.49125707937288199</v>
      </c>
      <c r="AL457">
        <v>13575663.8235</v>
      </c>
      <c r="AM457">
        <v>906.88825970000005</v>
      </c>
    </row>
    <row r="458" spans="1:39" ht="15" x14ac:dyDescent="0.25">
      <c r="A458" t="s">
        <v>635</v>
      </c>
      <c r="B458">
        <v>354643.9</v>
      </c>
      <c r="C458">
        <v>0.45615663945643398</v>
      </c>
      <c r="D458">
        <v>339317.35</v>
      </c>
      <c r="E458">
        <v>4.3255927933944097E-3</v>
      </c>
      <c r="F458">
        <v>0.714099699041572</v>
      </c>
      <c r="G458">
        <v>93.15</v>
      </c>
      <c r="H458">
        <v>34.338384750000003</v>
      </c>
      <c r="I458">
        <v>1.35942965</v>
      </c>
      <c r="J458">
        <v>60.903047749999999</v>
      </c>
      <c r="K458">
        <v>13633.5151408128</v>
      </c>
      <c r="L458">
        <v>1412.04246595</v>
      </c>
      <c r="M458">
        <v>1692.1291280478499</v>
      </c>
      <c r="N458">
        <v>0.321206917310984</v>
      </c>
      <c r="O458">
        <v>0.15009449688002799</v>
      </c>
      <c r="P458">
        <v>3.1073313698451901E-3</v>
      </c>
      <c r="Q458">
        <v>11376.8518134366</v>
      </c>
      <c r="R458">
        <v>94.344499999999996</v>
      </c>
      <c r="S458">
        <v>62131.496112651002</v>
      </c>
      <c r="T458">
        <v>15.2817599330115</v>
      </c>
      <c r="U458">
        <v>14.9668763515626</v>
      </c>
      <c r="V458">
        <v>13.055</v>
      </c>
      <c r="W458">
        <v>108.161046798162</v>
      </c>
      <c r="X458">
        <v>0.114740085832769</v>
      </c>
      <c r="Y458">
        <v>0.161211251842486</v>
      </c>
      <c r="Z458">
        <v>0.28141911203696401</v>
      </c>
      <c r="AA458">
        <v>167.63529122387001</v>
      </c>
      <c r="AB458">
        <v>8.1355515431133192</v>
      </c>
      <c r="AC458">
        <v>1.4720347778477401</v>
      </c>
      <c r="AD458">
        <v>3.8416279709845198</v>
      </c>
      <c r="AE458">
        <v>1.22914725026008</v>
      </c>
      <c r="AF458">
        <v>100.15</v>
      </c>
      <c r="AG458">
        <v>3.1479067407447499E-2</v>
      </c>
      <c r="AH458">
        <v>8.8094736842105306</v>
      </c>
      <c r="AI458">
        <v>3.9594641679826199</v>
      </c>
      <c r="AJ458">
        <v>53023.998500000002</v>
      </c>
      <c r="AK458">
        <v>0.46786875854408599</v>
      </c>
      <c r="AL458">
        <v>19251102.339000002</v>
      </c>
      <c r="AM458">
        <v>1412.04246595</v>
      </c>
    </row>
    <row r="459" spans="1:39" ht="15" x14ac:dyDescent="0.25">
      <c r="A459" t="s">
        <v>636</v>
      </c>
      <c r="B459">
        <v>619223.5</v>
      </c>
      <c r="C459">
        <v>0.56488189017513901</v>
      </c>
      <c r="D459">
        <v>653305.44999999995</v>
      </c>
      <c r="E459">
        <v>1.7289143885931401E-3</v>
      </c>
      <c r="F459">
        <v>0.72955122255104699</v>
      </c>
      <c r="G459">
        <v>51.45</v>
      </c>
      <c r="H459">
        <v>19.42266905</v>
      </c>
      <c r="I459">
        <v>0.55000000000000004</v>
      </c>
      <c r="J459">
        <v>44.907921850000001</v>
      </c>
      <c r="K459">
        <v>13289.0047978496</v>
      </c>
      <c r="L459">
        <v>945.52154819999998</v>
      </c>
      <c r="M459">
        <v>1104.7236503833101</v>
      </c>
      <c r="N459">
        <v>0.27753087663581599</v>
      </c>
      <c r="O459">
        <v>0.129766761300766</v>
      </c>
      <c r="P459">
        <v>5.6225058118670197E-3</v>
      </c>
      <c r="Q459">
        <v>11373.9217822849</v>
      </c>
      <c r="R459">
        <v>63.097999999999999</v>
      </c>
      <c r="S459">
        <v>62523.101611778497</v>
      </c>
      <c r="T459">
        <v>15.3602332879014</v>
      </c>
      <c r="U459">
        <v>14.9849685917145</v>
      </c>
      <c r="V459">
        <v>8.6564999999999994</v>
      </c>
      <c r="W459">
        <v>109.226771582048</v>
      </c>
      <c r="X459">
        <v>0.118333715357591</v>
      </c>
      <c r="Y459">
        <v>0.16612110419190401</v>
      </c>
      <c r="Z459">
        <v>0.28818215851710099</v>
      </c>
      <c r="AA459">
        <v>162.762340311516</v>
      </c>
      <c r="AB459">
        <v>9.4771036022542603</v>
      </c>
      <c r="AC459">
        <v>1.4015347024892899</v>
      </c>
      <c r="AD459">
        <v>3.85035178787136</v>
      </c>
      <c r="AE459">
        <v>1.1696036096899201</v>
      </c>
      <c r="AF459">
        <v>38.35</v>
      </c>
      <c r="AG459">
        <v>2.85954925571924E-2</v>
      </c>
      <c r="AH459">
        <v>13.827500000000001</v>
      </c>
      <c r="AI459">
        <v>4.7521465606082396</v>
      </c>
      <c r="AJ459">
        <v>11870.772500000099</v>
      </c>
      <c r="AK459">
        <v>0.47024811128701299</v>
      </c>
      <c r="AL459">
        <v>12565040.3905</v>
      </c>
      <c r="AM459">
        <v>945.52154819999998</v>
      </c>
    </row>
    <row r="460" spans="1:39" ht="15" x14ac:dyDescent="0.25">
      <c r="A460" t="s">
        <v>637</v>
      </c>
      <c r="B460">
        <v>723266.25</v>
      </c>
      <c r="C460">
        <v>0.50993894570817799</v>
      </c>
      <c r="D460">
        <v>647094.05000000005</v>
      </c>
      <c r="E460">
        <v>1.57217328050102E-3</v>
      </c>
      <c r="F460">
        <v>0.70488641447090605</v>
      </c>
      <c r="G460">
        <v>79.5</v>
      </c>
      <c r="H460">
        <v>36.990888300000002</v>
      </c>
      <c r="I460">
        <v>4</v>
      </c>
      <c r="J460">
        <v>26.759710099999999</v>
      </c>
      <c r="K460">
        <v>13438.2110160225</v>
      </c>
      <c r="L460">
        <v>1381.1739998999999</v>
      </c>
      <c r="M460">
        <v>1654.57902667757</v>
      </c>
      <c r="N460">
        <v>0.32531103668511802</v>
      </c>
      <c r="O460">
        <v>0.14630158898490001</v>
      </c>
      <c r="P460">
        <v>6.51202897002927E-3</v>
      </c>
      <c r="Q460">
        <v>11217.661629478</v>
      </c>
      <c r="R460">
        <v>90.355500000000006</v>
      </c>
      <c r="S460">
        <v>64240.388377021904</v>
      </c>
      <c r="T460">
        <v>15.8617903724732</v>
      </c>
      <c r="U460">
        <v>15.285998084233899</v>
      </c>
      <c r="V460">
        <v>11.910500000000001</v>
      </c>
      <c r="W460">
        <v>115.962721959615</v>
      </c>
      <c r="X460">
        <v>0.11199275975437099</v>
      </c>
      <c r="Y460">
        <v>0.16479817752424</v>
      </c>
      <c r="Z460">
        <v>0.28305059282497502</v>
      </c>
      <c r="AA460">
        <v>160.843202967971</v>
      </c>
      <c r="AB460">
        <v>8.1196980474444498</v>
      </c>
      <c r="AC460">
        <v>1.4748163502135601</v>
      </c>
      <c r="AD460">
        <v>3.60362299177884</v>
      </c>
      <c r="AE460">
        <v>1.2663993897866599</v>
      </c>
      <c r="AF460">
        <v>66.599999999999994</v>
      </c>
      <c r="AG460">
        <v>4.1674969193052802E-2</v>
      </c>
      <c r="AH460">
        <v>12.289</v>
      </c>
      <c r="AI460">
        <v>4.1559425291157304</v>
      </c>
      <c r="AJ460">
        <v>76261.394000000204</v>
      </c>
      <c r="AK460">
        <v>0.44401115768981197</v>
      </c>
      <c r="AL460">
        <v>18560507.660500001</v>
      </c>
      <c r="AM460">
        <v>1381.1739998999999</v>
      </c>
    </row>
    <row r="461" spans="1:39" ht="15" x14ac:dyDescent="0.25">
      <c r="A461" t="s">
        <v>639</v>
      </c>
      <c r="B461">
        <v>55571.55</v>
      </c>
      <c r="C461">
        <v>0.58525943458124696</v>
      </c>
      <c r="D461">
        <v>141350.45000000001</v>
      </c>
      <c r="E461">
        <v>1.65439230956737E-3</v>
      </c>
      <c r="F461">
        <v>0.71048120087503597</v>
      </c>
      <c r="G461">
        <v>45.5</v>
      </c>
      <c r="H461">
        <v>14.405719850000001</v>
      </c>
      <c r="I461">
        <v>0.95</v>
      </c>
      <c r="J461">
        <v>28.8069478</v>
      </c>
      <c r="K461">
        <v>14871.6073606183</v>
      </c>
      <c r="L461">
        <v>764.69267415000002</v>
      </c>
      <c r="M461">
        <v>914.84605081391703</v>
      </c>
      <c r="N461">
        <v>0.33798669078043497</v>
      </c>
      <c r="O461">
        <v>0.15135012183639299</v>
      </c>
      <c r="P461">
        <v>3.6566406930838499E-3</v>
      </c>
      <c r="Q461">
        <v>12430.735413223299</v>
      </c>
      <c r="R461">
        <v>57.660499999999999</v>
      </c>
      <c r="S461">
        <v>61667.845734948503</v>
      </c>
      <c r="T461">
        <v>15.2383347352174</v>
      </c>
      <c r="U461">
        <v>13.261984792882499</v>
      </c>
      <c r="V461">
        <v>9.7639999999999993</v>
      </c>
      <c r="W461">
        <v>78.317561875256004</v>
      </c>
      <c r="X461">
        <v>0.11137364108978901</v>
      </c>
      <c r="Y461">
        <v>0.17727631830728999</v>
      </c>
      <c r="Z461">
        <v>0.29430131629470202</v>
      </c>
      <c r="AA461">
        <v>199.07880008032899</v>
      </c>
      <c r="AB461">
        <v>8.3086057000369795</v>
      </c>
      <c r="AC461">
        <v>1.42146409050272</v>
      </c>
      <c r="AD461">
        <v>3.2743735404879701</v>
      </c>
      <c r="AE461">
        <v>1.3717191759329701</v>
      </c>
      <c r="AF461">
        <v>93</v>
      </c>
      <c r="AG461">
        <v>1.4237129966245699E-2</v>
      </c>
      <c r="AH461">
        <v>4.5605263157894704</v>
      </c>
      <c r="AI461">
        <v>4.1360318218500796</v>
      </c>
      <c r="AJ461">
        <v>21570.731</v>
      </c>
      <c r="AK461">
        <v>0.50065247218869002</v>
      </c>
      <c r="AL461">
        <v>11372209.2015</v>
      </c>
      <c r="AM461">
        <v>764.69267415000002</v>
      </c>
    </row>
    <row r="462" spans="1:39" ht="15" x14ac:dyDescent="0.25">
      <c r="A462" t="s">
        <v>640</v>
      </c>
      <c r="B462">
        <v>-78123.25</v>
      </c>
      <c r="C462">
        <v>0.58284534361343199</v>
      </c>
      <c r="D462">
        <v>-51166.15</v>
      </c>
      <c r="E462">
        <v>1.29022417240266E-3</v>
      </c>
      <c r="F462">
        <v>0.698912598619857</v>
      </c>
      <c r="G462">
        <v>45.75</v>
      </c>
      <c r="H462">
        <v>18.772036150000002</v>
      </c>
      <c r="I462">
        <v>0.5</v>
      </c>
      <c r="J462">
        <v>32.377406950000001</v>
      </c>
      <c r="K462">
        <v>14761.556481375201</v>
      </c>
      <c r="L462">
        <v>843.48986045000004</v>
      </c>
      <c r="M462">
        <v>1008.42879728678</v>
      </c>
      <c r="N462">
        <v>0.30461466236585599</v>
      </c>
      <c r="O462">
        <v>0.15352163816280501</v>
      </c>
      <c r="P462">
        <v>3.2073891185327098E-3</v>
      </c>
      <c r="Q462">
        <v>12347.151578773301</v>
      </c>
      <c r="R462">
        <v>62.585999999999999</v>
      </c>
      <c r="S462">
        <v>61355.283881379197</v>
      </c>
      <c r="T462">
        <v>15.3508771929825</v>
      </c>
      <c r="U462">
        <v>13.477293012015499</v>
      </c>
      <c r="V462">
        <v>8.9514999999999993</v>
      </c>
      <c r="W462">
        <v>94.228884594760601</v>
      </c>
      <c r="X462">
        <v>0.11068094491868299</v>
      </c>
      <c r="Y462">
        <v>0.179723223720758</v>
      </c>
      <c r="Z462">
        <v>0.295014214332597</v>
      </c>
      <c r="AA462">
        <v>203.62538787172701</v>
      </c>
      <c r="AB462">
        <v>7.7149072244658798</v>
      </c>
      <c r="AC462">
        <v>1.42153940518509</v>
      </c>
      <c r="AD462">
        <v>3.3197598802254</v>
      </c>
      <c r="AE462">
        <v>1.38167009663556</v>
      </c>
      <c r="AF462">
        <v>109.95</v>
      </c>
      <c r="AG462">
        <v>1.3887108786738701E-2</v>
      </c>
      <c r="AH462">
        <v>4.5157894736842099</v>
      </c>
      <c r="AI462">
        <v>4.2482452210716897</v>
      </c>
      <c r="AJ462">
        <v>8111.4279999998398</v>
      </c>
      <c r="AK462">
        <v>0.51072767001761399</v>
      </c>
      <c r="AL462">
        <v>12451223.216499999</v>
      </c>
      <c r="AM462">
        <v>843.48986045000004</v>
      </c>
    </row>
    <row r="463" spans="1:39" ht="15" x14ac:dyDescent="0.25">
      <c r="A463" t="s">
        <v>641</v>
      </c>
      <c r="B463">
        <v>642625.19999999995</v>
      </c>
      <c r="C463">
        <v>0.45949997560026001</v>
      </c>
      <c r="D463">
        <v>655022.55000000005</v>
      </c>
      <c r="E463">
        <v>5.0160962369883502E-3</v>
      </c>
      <c r="F463">
        <v>0.71859470740349596</v>
      </c>
      <c r="G463">
        <v>103.35</v>
      </c>
      <c r="H463">
        <v>38.5211051</v>
      </c>
      <c r="I463">
        <v>3.9462472499999999</v>
      </c>
      <c r="J463">
        <v>68.868287050000006</v>
      </c>
      <c r="K463">
        <v>13951.413238843799</v>
      </c>
      <c r="L463">
        <v>1571.68345415</v>
      </c>
      <c r="M463">
        <v>1903.73652551082</v>
      </c>
      <c r="N463">
        <v>0.31946034446328198</v>
      </c>
      <c r="O463">
        <v>0.14647783861446001</v>
      </c>
      <c r="P463">
        <v>1.47600879418471E-3</v>
      </c>
      <c r="Q463">
        <v>11517.9832165149</v>
      </c>
      <c r="R463">
        <v>100.8515</v>
      </c>
      <c r="S463">
        <v>63076.9671100579</v>
      </c>
      <c r="T463">
        <v>15.3160835485838</v>
      </c>
      <c r="U463">
        <v>15.584135626639201</v>
      </c>
      <c r="V463">
        <v>13.843</v>
      </c>
      <c r="W463">
        <v>113.53633274217999</v>
      </c>
      <c r="X463">
        <v>0.112274508541404</v>
      </c>
      <c r="Y463">
        <v>0.17586470578218499</v>
      </c>
      <c r="Z463">
        <v>0.29264457306915298</v>
      </c>
      <c r="AA463">
        <v>160.71817727228699</v>
      </c>
      <c r="AB463">
        <v>8.3817860744004005</v>
      </c>
      <c r="AC463">
        <v>1.6353688388788401</v>
      </c>
      <c r="AD463">
        <v>3.5634250376388401</v>
      </c>
      <c r="AE463">
        <v>1.40182598126144</v>
      </c>
      <c r="AF463">
        <v>143.05000000000001</v>
      </c>
      <c r="AG463">
        <v>2.4173387496399999E-2</v>
      </c>
      <c r="AH463">
        <v>6.7184210526315802</v>
      </c>
      <c r="AI463">
        <v>4.5174737105552101</v>
      </c>
      <c r="AJ463">
        <v>-11039.308499999899</v>
      </c>
      <c r="AK463">
        <v>0.47371692664297699</v>
      </c>
      <c r="AL463">
        <v>21927205.3495</v>
      </c>
      <c r="AM463">
        <v>1571.68345415</v>
      </c>
    </row>
    <row r="464" spans="1:39" ht="15" x14ac:dyDescent="0.25">
      <c r="A464" t="s">
        <v>642</v>
      </c>
      <c r="B464">
        <v>123638.57894736801</v>
      </c>
      <c r="C464">
        <v>0.52668665112322499</v>
      </c>
      <c r="D464">
        <v>56995.3</v>
      </c>
      <c r="E464">
        <v>8.9055196147406392E-3</v>
      </c>
      <c r="F464">
        <v>0.73857574749075205</v>
      </c>
      <c r="G464">
        <v>34.875</v>
      </c>
      <c r="H464">
        <v>26.980328149999998</v>
      </c>
      <c r="I464">
        <v>4.8081797499999999</v>
      </c>
      <c r="J464">
        <v>-17.77195425</v>
      </c>
      <c r="K464">
        <v>16947.1266704831</v>
      </c>
      <c r="L464">
        <v>1035.63095705</v>
      </c>
      <c r="M464">
        <v>1457.55779990462</v>
      </c>
      <c r="N464">
        <v>0.95050809629522803</v>
      </c>
      <c r="O464">
        <v>0.17810797465481201</v>
      </c>
      <c r="P464">
        <v>3.8126491614805702E-4</v>
      </c>
      <c r="Q464">
        <v>12041.3537042226</v>
      </c>
      <c r="R464">
        <v>79.86</v>
      </c>
      <c r="S464">
        <v>62803.003994490296</v>
      </c>
      <c r="T464">
        <v>15.2723516153268</v>
      </c>
      <c r="U464">
        <v>12.9680811050589</v>
      </c>
      <c r="V464">
        <v>11.558999999999999</v>
      </c>
      <c r="W464">
        <v>89.595203482135105</v>
      </c>
      <c r="X464">
        <v>0.101301354952943</v>
      </c>
      <c r="Y464">
        <v>0.19238752917277399</v>
      </c>
      <c r="Z464">
        <v>0.29810150384967599</v>
      </c>
      <c r="AA464">
        <v>203.42782201114599</v>
      </c>
      <c r="AB464">
        <v>10.3091024612895</v>
      </c>
      <c r="AC464">
        <v>1.46510155515942</v>
      </c>
      <c r="AD464">
        <v>4.2199454589425498</v>
      </c>
      <c r="AE464">
        <v>1.36464707255938</v>
      </c>
      <c r="AF464">
        <v>137.85</v>
      </c>
      <c r="AG464">
        <v>1.5400367037196E-2</v>
      </c>
      <c r="AH464">
        <v>5.3252631578947396</v>
      </c>
      <c r="AI464">
        <v>3.5674966688968501</v>
      </c>
      <c r="AJ464">
        <v>-101606.1675</v>
      </c>
      <c r="AK464">
        <v>0.67247544518434599</v>
      </c>
      <c r="AL464">
        <v>17550969.013</v>
      </c>
      <c r="AM464">
        <v>1035.63095705</v>
      </c>
    </row>
    <row r="465" spans="1:39" ht="15" x14ac:dyDescent="0.25">
      <c r="A465" t="s">
        <v>643</v>
      </c>
      <c r="B465">
        <v>928058.05</v>
      </c>
      <c r="C465">
        <v>0.47286806528194397</v>
      </c>
      <c r="D465">
        <v>980993.6</v>
      </c>
      <c r="E465">
        <v>4.2209107815177798E-3</v>
      </c>
      <c r="F465">
        <v>0.71982934870536797</v>
      </c>
      <c r="G465">
        <v>90.157894736842096</v>
      </c>
      <c r="H465">
        <v>37.500683250000002</v>
      </c>
      <c r="I465">
        <v>3.8086335999999998</v>
      </c>
      <c r="J465">
        <v>52.617058749999998</v>
      </c>
      <c r="K465">
        <v>14088.2572697785</v>
      </c>
      <c r="L465">
        <v>1518.8730111</v>
      </c>
      <c r="M465">
        <v>1841.9333488457601</v>
      </c>
      <c r="N465">
        <v>0.33318557002569699</v>
      </c>
      <c r="O465">
        <v>0.14284721567530401</v>
      </c>
      <c r="P465">
        <v>1.7397135446407799E-3</v>
      </c>
      <c r="Q465">
        <v>11617.2899274065</v>
      </c>
      <c r="R465">
        <v>97.316000000000003</v>
      </c>
      <c r="S465">
        <v>62863.798208927597</v>
      </c>
      <c r="T465">
        <v>15.26727362407</v>
      </c>
      <c r="U465">
        <v>15.6076391456698</v>
      </c>
      <c r="V465">
        <v>14.334</v>
      </c>
      <c r="W465">
        <v>105.96295598576801</v>
      </c>
      <c r="X465">
        <v>0.11143939584953</v>
      </c>
      <c r="Y465">
        <v>0.167251064651812</v>
      </c>
      <c r="Z465">
        <v>0.29543999660194697</v>
      </c>
      <c r="AA465">
        <v>155.07000801167899</v>
      </c>
      <c r="AB465">
        <v>8.8536598457150006</v>
      </c>
      <c r="AC465">
        <v>1.7506015667108901</v>
      </c>
      <c r="AD465">
        <v>3.7040867628618099</v>
      </c>
      <c r="AE465">
        <v>1.40579495023253</v>
      </c>
      <c r="AF465">
        <v>140.75</v>
      </c>
      <c r="AG465">
        <v>1.9550321350755899E-2</v>
      </c>
      <c r="AH465">
        <v>6.72</v>
      </c>
      <c r="AI465">
        <v>4.2421513772975699</v>
      </c>
      <c r="AJ465">
        <v>-32.286500000278501</v>
      </c>
      <c r="AK465">
        <v>0.49373815327223702</v>
      </c>
      <c r="AL465">
        <v>21398273.740499999</v>
      </c>
      <c r="AM465">
        <v>1518.8730111</v>
      </c>
    </row>
    <row r="466" spans="1:39" ht="15" x14ac:dyDescent="0.25">
      <c r="A466" t="s">
        <v>644</v>
      </c>
      <c r="B466">
        <v>1270057.3999999999</v>
      </c>
      <c r="C466">
        <v>0.53692704211293196</v>
      </c>
      <c r="D466">
        <v>1258294.5</v>
      </c>
      <c r="E466">
        <v>1.91994120168688E-3</v>
      </c>
      <c r="F466">
        <v>0.75977882069755998</v>
      </c>
      <c r="G466">
        <v>112.85</v>
      </c>
      <c r="H466">
        <v>63.187431500000002</v>
      </c>
      <c r="I466">
        <v>5.8027528999999998</v>
      </c>
      <c r="J466">
        <v>32.321760099999999</v>
      </c>
      <c r="K466">
        <v>12661.397084694499</v>
      </c>
      <c r="L466">
        <v>2693.7308072999999</v>
      </c>
      <c r="M466">
        <v>3297.9253318321498</v>
      </c>
      <c r="N466">
        <v>0.31061354754993398</v>
      </c>
      <c r="O466">
        <v>0.158591221120642</v>
      </c>
      <c r="P466">
        <v>1.49235923987125E-2</v>
      </c>
      <c r="Q466">
        <v>10341.773072088399</v>
      </c>
      <c r="R466">
        <v>159.75899999999999</v>
      </c>
      <c r="S466">
        <v>69529.966030082796</v>
      </c>
      <c r="T466">
        <v>15.0539249744928</v>
      </c>
      <c r="U466">
        <v>16.8612147503427</v>
      </c>
      <c r="V466">
        <v>17.954999999999998</v>
      </c>
      <c r="W466">
        <v>150.02677846282401</v>
      </c>
      <c r="X466">
        <v>0.113000048602412</v>
      </c>
      <c r="Y466">
        <v>0.16661202605816799</v>
      </c>
      <c r="Z466">
        <v>0.28619697860269699</v>
      </c>
      <c r="AA466">
        <v>162.523960751228</v>
      </c>
      <c r="AB466">
        <v>6.9591237821377003</v>
      </c>
      <c r="AC466">
        <v>1.3645736094316101</v>
      </c>
      <c r="AD466">
        <v>3.0977528781683201</v>
      </c>
      <c r="AE466">
        <v>1.2856478253465</v>
      </c>
      <c r="AF466">
        <v>82.75</v>
      </c>
      <c r="AG466">
        <v>2.44630826697196E-2</v>
      </c>
      <c r="AH466">
        <v>19.628</v>
      </c>
      <c r="AI466">
        <v>4.2663500304927497</v>
      </c>
      <c r="AJ466">
        <v>149396.91399999999</v>
      </c>
      <c r="AK466">
        <v>0.421942165873046</v>
      </c>
      <c r="AL466">
        <v>34106395.390500002</v>
      </c>
      <c r="AM466">
        <v>2693.7308072999999</v>
      </c>
    </row>
    <row r="467" spans="1:39" ht="15" x14ac:dyDescent="0.25">
      <c r="A467" t="s">
        <v>645</v>
      </c>
      <c r="B467">
        <v>391105.25</v>
      </c>
      <c r="C467">
        <v>0.52168865687878396</v>
      </c>
      <c r="D467">
        <v>340332.5</v>
      </c>
      <c r="E467">
        <v>2.2348911185983799E-3</v>
      </c>
      <c r="F467">
        <v>0.73747763860853499</v>
      </c>
      <c r="G467">
        <v>73.5</v>
      </c>
      <c r="H467">
        <v>25.2892604</v>
      </c>
      <c r="I467">
        <v>2.6179296500000002</v>
      </c>
      <c r="J467">
        <v>64.525715000000005</v>
      </c>
      <c r="K467">
        <v>13629.258365011299</v>
      </c>
      <c r="L467">
        <v>1273.7651330000001</v>
      </c>
      <c r="M467">
        <v>1525.45311961382</v>
      </c>
      <c r="N467">
        <v>0.30434888450506797</v>
      </c>
      <c r="O467">
        <v>0.15255769028025401</v>
      </c>
      <c r="P467">
        <v>2.9571344452870999E-3</v>
      </c>
      <c r="Q467">
        <v>11380.5359671722</v>
      </c>
      <c r="R467">
        <v>87.617000000000004</v>
      </c>
      <c r="S467">
        <v>62714.451835831002</v>
      </c>
      <c r="T467">
        <v>14.8909458210165</v>
      </c>
      <c r="U467">
        <v>14.5378765878768</v>
      </c>
      <c r="V467">
        <v>12.497</v>
      </c>
      <c r="W467">
        <v>101.925672801472</v>
      </c>
      <c r="X467">
        <v>0.11288848439885101</v>
      </c>
      <c r="Y467">
        <v>0.16692256909642</v>
      </c>
      <c r="Z467">
        <v>0.28560685804819602</v>
      </c>
      <c r="AA467">
        <v>176.65073738519399</v>
      </c>
      <c r="AB467">
        <v>8.7187849845930092</v>
      </c>
      <c r="AC467">
        <v>1.5362735112930901</v>
      </c>
      <c r="AD467">
        <v>3.29966375948257</v>
      </c>
      <c r="AE467">
        <v>1.41560131736551</v>
      </c>
      <c r="AF467">
        <v>129.69999999999999</v>
      </c>
      <c r="AG467">
        <v>1.61732827185147E-2</v>
      </c>
      <c r="AH467">
        <v>5.8921052631578998</v>
      </c>
      <c r="AI467">
        <v>4.88399578923151</v>
      </c>
      <c r="AJ467">
        <v>547.93800000008196</v>
      </c>
      <c r="AK467">
        <v>0.47832884990039298</v>
      </c>
      <c r="AL467">
        <v>17360474.094000001</v>
      </c>
      <c r="AM467">
        <v>1273.7651330000001</v>
      </c>
    </row>
    <row r="468" spans="1:39" ht="15" x14ac:dyDescent="0.25">
      <c r="A468" t="s">
        <v>646</v>
      </c>
      <c r="B468">
        <v>112270.45</v>
      </c>
      <c r="C468">
        <v>0.47733273299142098</v>
      </c>
      <c r="D468">
        <v>-455313.6</v>
      </c>
      <c r="E468">
        <v>9.0187936017467607E-3</v>
      </c>
      <c r="F468">
        <v>0.74107142613821697</v>
      </c>
      <c r="G468">
        <v>42.705882352941202</v>
      </c>
      <c r="H468">
        <v>28.146928849999998</v>
      </c>
      <c r="I468">
        <v>5.1316107999999998</v>
      </c>
      <c r="J468">
        <v>-22.693528100000002</v>
      </c>
      <c r="K468">
        <v>16868.536718194198</v>
      </c>
      <c r="L468">
        <v>1101.19000805</v>
      </c>
      <c r="M468">
        <v>1557.0636377819801</v>
      </c>
      <c r="N468">
        <v>0.96768813166675205</v>
      </c>
      <c r="O468">
        <v>0.181600686201395</v>
      </c>
      <c r="P468">
        <v>3.5856641189398799E-4</v>
      </c>
      <c r="Q468">
        <v>11929.804045106701</v>
      </c>
      <c r="R468">
        <v>84.554000000000002</v>
      </c>
      <c r="S468">
        <v>62174.021583839902</v>
      </c>
      <c r="T468">
        <v>15.1979799891194</v>
      </c>
      <c r="U468">
        <v>13.0235116972586</v>
      </c>
      <c r="V468">
        <v>12.054</v>
      </c>
      <c r="W468">
        <v>91.354737684585999</v>
      </c>
      <c r="X468">
        <v>0.101352550098095</v>
      </c>
      <c r="Y468">
        <v>0.19189220722970901</v>
      </c>
      <c r="Z468">
        <v>0.29745538736715399</v>
      </c>
      <c r="AA468">
        <v>201.69834304373299</v>
      </c>
      <c r="AB468">
        <v>10.4684410818691</v>
      </c>
      <c r="AC468">
        <v>1.5480208227341401</v>
      </c>
      <c r="AD468">
        <v>4.2355146568204098</v>
      </c>
      <c r="AE468">
        <v>1.40157120999277</v>
      </c>
      <c r="AF468">
        <v>150.94999999999999</v>
      </c>
      <c r="AG468">
        <v>1.49339954323492E-2</v>
      </c>
      <c r="AH468">
        <v>5.25315789473684</v>
      </c>
      <c r="AI468">
        <v>3.5215349900244699</v>
      </c>
      <c r="AJ468">
        <v>-89092.888500000001</v>
      </c>
      <c r="AK468">
        <v>0.67471149404201602</v>
      </c>
      <c r="AL468">
        <v>18575464.0845</v>
      </c>
      <c r="AM468">
        <v>1101.19000805</v>
      </c>
    </row>
    <row r="469" spans="1:39" ht="15" x14ac:dyDescent="0.25">
      <c r="A469" t="s">
        <v>648</v>
      </c>
      <c r="B469">
        <v>-38844.526315789502</v>
      </c>
      <c r="C469">
        <v>0.44336796336247503</v>
      </c>
      <c r="D469">
        <v>-593261.94999999995</v>
      </c>
      <c r="E469">
        <v>8.4593539522404906E-3</v>
      </c>
      <c r="F469">
        <v>0.75129082015923598</v>
      </c>
      <c r="G469">
        <v>56.125</v>
      </c>
      <c r="H469">
        <v>30.3243899</v>
      </c>
      <c r="I469">
        <v>4.5597117999999996</v>
      </c>
      <c r="J469">
        <v>-25.619354600000001</v>
      </c>
      <c r="K469">
        <v>16932.081712052499</v>
      </c>
      <c r="L469">
        <v>1202.3708793000001</v>
      </c>
      <c r="M469">
        <v>1685.85829293696</v>
      </c>
      <c r="N469">
        <v>0.93565379715030905</v>
      </c>
      <c r="O469">
        <v>0.18363110804757801</v>
      </c>
      <c r="P469">
        <v>4.1156165582461002E-4</v>
      </c>
      <c r="Q469">
        <v>12076.128854835601</v>
      </c>
      <c r="R469">
        <v>93.602500000000006</v>
      </c>
      <c r="S469">
        <v>61772.391554712704</v>
      </c>
      <c r="T469">
        <v>14.862316711626301</v>
      </c>
      <c r="U469">
        <v>12.845499631954301</v>
      </c>
      <c r="V469">
        <v>12.897</v>
      </c>
      <c r="W469">
        <v>93.228726006047907</v>
      </c>
      <c r="X469">
        <v>0.100891700290607</v>
      </c>
      <c r="Y469">
        <v>0.200835598866072</v>
      </c>
      <c r="Z469">
        <v>0.30590656246522202</v>
      </c>
      <c r="AA469">
        <v>207.16636130194399</v>
      </c>
      <c r="AB469">
        <v>10.0049011685699</v>
      </c>
      <c r="AC469">
        <v>1.4601614371145</v>
      </c>
      <c r="AD469">
        <v>3.9387391124039901</v>
      </c>
      <c r="AE469">
        <v>1.43399709998974</v>
      </c>
      <c r="AF469">
        <v>156.80000000000001</v>
      </c>
      <c r="AG469">
        <v>1.3512438898411401E-2</v>
      </c>
      <c r="AH469">
        <v>5.8836842105263196</v>
      </c>
      <c r="AI469">
        <v>3.6271419628683099</v>
      </c>
      <c r="AJ469">
        <v>-133599.95600000001</v>
      </c>
      <c r="AK469">
        <v>0.67671553724692401</v>
      </c>
      <c r="AL469">
        <v>20358641.976500001</v>
      </c>
      <c r="AM469">
        <v>1202.3708793000001</v>
      </c>
    </row>
    <row r="470" spans="1:39" ht="15" x14ac:dyDescent="0.25">
      <c r="A470" t="s">
        <v>649</v>
      </c>
      <c r="B470">
        <v>-158622.1</v>
      </c>
      <c r="C470">
        <v>0.33800606256502502</v>
      </c>
      <c r="D470">
        <v>-748098.6</v>
      </c>
      <c r="E470">
        <v>7.3047321110101902E-3</v>
      </c>
      <c r="F470">
        <v>0.77640648539495405</v>
      </c>
      <c r="G470">
        <v>56.2222222222222</v>
      </c>
      <c r="H470">
        <v>36.729953999999999</v>
      </c>
      <c r="I470">
        <v>6.2639293</v>
      </c>
      <c r="J470">
        <v>-6.5480608</v>
      </c>
      <c r="K470">
        <v>15718.5918187111</v>
      </c>
      <c r="L470">
        <v>1420.41771305</v>
      </c>
      <c r="M470">
        <v>2018.28428905952</v>
      </c>
      <c r="N470">
        <v>0.94882382201225002</v>
      </c>
      <c r="O470">
        <v>0.195560429652444</v>
      </c>
      <c r="P470">
        <v>6.6302925635710404E-4</v>
      </c>
      <c r="Q470">
        <v>11062.3495235668</v>
      </c>
      <c r="R470">
        <v>104.34950000000001</v>
      </c>
      <c r="S470">
        <v>61802.176943828199</v>
      </c>
      <c r="T470">
        <v>14.9607808374741</v>
      </c>
      <c r="U470">
        <v>13.6121180556687</v>
      </c>
      <c r="V470">
        <v>13.358499999999999</v>
      </c>
      <c r="W470">
        <v>106.330629415728</v>
      </c>
      <c r="X470">
        <v>0.10011131762740499</v>
      </c>
      <c r="Y470">
        <v>0.200093206238147</v>
      </c>
      <c r="Z470">
        <v>0.303775460712703</v>
      </c>
      <c r="AA470">
        <v>198.885473902884</v>
      </c>
      <c r="AB470">
        <v>8.9503172773707096</v>
      </c>
      <c r="AC470">
        <v>1.5024792208295601</v>
      </c>
      <c r="AD470">
        <v>3.8803474525438801</v>
      </c>
      <c r="AE470">
        <v>1.2987648273614001</v>
      </c>
      <c r="AF470">
        <v>135.9</v>
      </c>
      <c r="AG470">
        <v>1.87078810261063E-2</v>
      </c>
      <c r="AH470">
        <v>8.4363157894736904</v>
      </c>
      <c r="AI470">
        <v>3.3860004977617302</v>
      </c>
      <c r="AJ470">
        <v>-65439.307000000001</v>
      </c>
      <c r="AK470">
        <v>0.658967735930716</v>
      </c>
      <c r="AL470">
        <v>22326966.243500002</v>
      </c>
      <c r="AM470">
        <v>1420.41771305</v>
      </c>
    </row>
    <row r="471" spans="1:39" ht="15" x14ac:dyDescent="0.25">
      <c r="A471" t="s">
        <v>650</v>
      </c>
      <c r="B471">
        <v>94579.210526315801</v>
      </c>
      <c r="C471">
        <v>0.51328689053611598</v>
      </c>
      <c r="D471">
        <v>35964.85</v>
      </c>
      <c r="E471">
        <v>8.3294055066599794E-3</v>
      </c>
      <c r="F471">
        <v>0.73557195741441905</v>
      </c>
      <c r="G471">
        <v>36.5</v>
      </c>
      <c r="H471">
        <v>26.69066355</v>
      </c>
      <c r="I471">
        <v>4.8081797499999999</v>
      </c>
      <c r="J471">
        <v>-14.1789027</v>
      </c>
      <c r="K471">
        <v>16795.426916689801</v>
      </c>
      <c r="L471">
        <v>1052.3891986000001</v>
      </c>
      <c r="M471">
        <v>1492.50828575377</v>
      </c>
      <c r="N471">
        <v>0.96564762556657402</v>
      </c>
      <c r="O471">
        <v>0.180347491405733</v>
      </c>
      <c r="P471">
        <v>3.9938128456576101E-4</v>
      </c>
      <c r="Q471">
        <v>11842.698658167499</v>
      </c>
      <c r="R471">
        <v>82.429000000000002</v>
      </c>
      <c r="S471">
        <v>62597.281066129697</v>
      </c>
      <c r="T471">
        <v>15.497579735287299</v>
      </c>
      <c r="U471">
        <v>12.767220257433699</v>
      </c>
      <c r="V471">
        <v>11.839</v>
      </c>
      <c r="W471">
        <v>88.891730602246795</v>
      </c>
      <c r="X471">
        <v>0.101440124596736</v>
      </c>
      <c r="Y471">
        <v>0.189621414887861</v>
      </c>
      <c r="Z471">
        <v>0.295525794028483</v>
      </c>
      <c r="AA471">
        <v>203.31831634593499</v>
      </c>
      <c r="AB471">
        <v>10.2076703089218</v>
      </c>
      <c r="AC471">
        <v>1.44654993223349</v>
      </c>
      <c r="AD471">
        <v>4.3368110576249004</v>
      </c>
      <c r="AE471">
        <v>1.3757346831331301</v>
      </c>
      <c r="AF471">
        <v>132.69999999999999</v>
      </c>
      <c r="AG471">
        <v>1.6032329633198599E-2</v>
      </c>
      <c r="AH471">
        <v>5.92263157894737</v>
      </c>
      <c r="AI471">
        <v>3.5022272486010699</v>
      </c>
      <c r="AJ471">
        <v>-91804.727499999804</v>
      </c>
      <c r="AK471">
        <v>0.68081593224871095</v>
      </c>
      <c r="AL471">
        <v>17675325.873</v>
      </c>
      <c r="AM471">
        <v>1052.3891986000001</v>
      </c>
    </row>
    <row r="472" spans="1:39" ht="15" x14ac:dyDescent="0.25">
      <c r="A472" t="s">
        <v>651</v>
      </c>
      <c r="B472">
        <v>-505482.9</v>
      </c>
      <c r="C472">
        <v>0.37612562380605902</v>
      </c>
      <c r="D472">
        <v>266002.34999999998</v>
      </c>
      <c r="E472">
        <v>3.6944862774360202E-3</v>
      </c>
      <c r="F472">
        <v>0.78721392663447498</v>
      </c>
      <c r="G472">
        <v>112</v>
      </c>
      <c r="H472">
        <v>56.031798700000003</v>
      </c>
      <c r="I472">
        <v>2.3849999999999998</v>
      </c>
      <c r="J472">
        <v>-20.1963531</v>
      </c>
      <c r="K472">
        <v>14564.6221440519</v>
      </c>
      <c r="L472">
        <v>4136.1085862500004</v>
      </c>
      <c r="M472">
        <v>4894.02561959987</v>
      </c>
      <c r="N472">
        <v>0.118535051540924</v>
      </c>
      <c r="O472">
        <v>0.120340778396072</v>
      </c>
      <c r="P472">
        <v>2.8257546341636498E-2</v>
      </c>
      <c r="Q472">
        <v>12309.060758538701</v>
      </c>
      <c r="R472">
        <v>255.72049999999999</v>
      </c>
      <c r="S472">
        <v>80457.486842079597</v>
      </c>
      <c r="T472">
        <v>16.1987404216713</v>
      </c>
      <c r="U472">
        <v>16.1743332515383</v>
      </c>
      <c r="V472">
        <v>26.421500000000002</v>
      </c>
      <c r="W472">
        <v>156.54329187404201</v>
      </c>
      <c r="X472">
        <v>0.117192744776034</v>
      </c>
      <c r="Y472">
        <v>0.143728149896545</v>
      </c>
      <c r="Z472">
        <v>0.26712788790335201</v>
      </c>
      <c r="AA472">
        <v>170.17443699130601</v>
      </c>
      <c r="AB472">
        <v>7.3573552124964596</v>
      </c>
      <c r="AC472">
        <v>1.208878416793</v>
      </c>
      <c r="AD472">
        <v>3.54987968487197</v>
      </c>
      <c r="AE472">
        <v>1.00815584908473</v>
      </c>
      <c r="AF472">
        <v>24.8</v>
      </c>
      <c r="AG472">
        <v>9.7262979530355897E-2</v>
      </c>
      <c r="AH472">
        <v>115.15049999999999</v>
      </c>
      <c r="AI472">
        <v>5.0076150325608504</v>
      </c>
      <c r="AJ472">
        <v>242381.84849999999</v>
      </c>
      <c r="AK472">
        <v>0.36271271302063202</v>
      </c>
      <c r="AL472">
        <v>60240858.705499999</v>
      </c>
      <c r="AM472">
        <v>4136.1085862500004</v>
      </c>
    </row>
    <row r="473" spans="1:39" ht="15" x14ac:dyDescent="0.25">
      <c r="A473" t="s">
        <v>652</v>
      </c>
      <c r="B473">
        <v>214018.4</v>
      </c>
      <c r="C473">
        <v>0.40925990045939098</v>
      </c>
      <c r="D473">
        <v>250269</v>
      </c>
      <c r="E473">
        <v>5.2500916341318002E-3</v>
      </c>
      <c r="F473">
        <v>0.71745114112957697</v>
      </c>
      <c r="G473">
        <v>86.684210526315795</v>
      </c>
      <c r="H473">
        <v>32.895679399999999</v>
      </c>
      <c r="I473">
        <v>3.0788160000000002</v>
      </c>
      <c r="J473">
        <v>66.097879649999996</v>
      </c>
      <c r="K473">
        <v>13614.8911041335</v>
      </c>
      <c r="L473">
        <v>1357.80508945</v>
      </c>
      <c r="M473">
        <v>1616.68547775818</v>
      </c>
      <c r="N473">
        <v>0.29826296012341802</v>
      </c>
      <c r="O473">
        <v>0.147757941775919</v>
      </c>
      <c r="P473">
        <v>4.2743820487157799E-3</v>
      </c>
      <c r="Q473">
        <v>11434.734020828</v>
      </c>
      <c r="R473">
        <v>86.95</v>
      </c>
      <c r="S473">
        <v>64855.167860839603</v>
      </c>
      <c r="T473">
        <v>15.6181713628522</v>
      </c>
      <c r="U473">
        <v>15.6159297234043</v>
      </c>
      <c r="V473">
        <v>11.718999999999999</v>
      </c>
      <c r="W473">
        <v>115.863562543732</v>
      </c>
      <c r="X473">
        <v>0.114118657145936</v>
      </c>
      <c r="Y473">
        <v>0.161512131669548</v>
      </c>
      <c r="Z473">
        <v>0.28079356405189798</v>
      </c>
      <c r="AA473">
        <v>161.951963288835</v>
      </c>
      <c r="AB473">
        <v>7.8644175945160297</v>
      </c>
      <c r="AC473">
        <v>1.56417301881953</v>
      </c>
      <c r="AD473">
        <v>3.7801226357349198</v>
      </c>
      <c r="AE473">
        <v>1.2167753657143201</v>
      </c>
      <c r="AF473">
        <v>80</v>
      </c>
      <c r="AG473">
        <v>3.6145809054304499E-2</v>
      </c>
      <c r="AH473">
        <v>9.9105263157894701</v>
      </c>
      <c r="AI473">
        <v>4.2851043696590603</v>
      </c>
      <c r="AJ473">
        <v>33846.154000000097</v>
      </c>
      <c r="AK473">
        <v>0.45438284045852601</v>
      </c>
      <c r="AL473">
        <v>18486368.433499999</v>
      </c>
      <c r="AM473">
        <v>1357.80508945</v>
      </c>
    </row>
    <row r="474" spans="1:39" ht="15" x14ac:dyDescent="0.25">
      <c r="A474" t="s">
        <v>653</v>
      </c>
      <c r="B474">
        <v>490845</v>
      </c>
      <c r="C474">
        <v>0.42777030225238499</v>
      </c>
      <c r="D474">
        <v>502611.1</v>
      </c>
      <c r="E474">
        <v>4.79542518619066E-3</v>
      </c>
      <c r="F474">
        <v>0.77003450930495299</v>
      </c>
      <c r="G474">
        <v>68.3</v>
      </c>
      <c r="H474">
        <v>48.904690549999998</v>
      </c>
      <c r="I474">
        <v>2.2352758499999998</v>
      </c>
      <c r="J474">
        <v>68.272553500000001</v>
      </c>
      <c r="K474">
        <v>12593.7105425518</v>
      </c>
      <c r="L474">
        <v>1908.2753685499999</v>
      </c>
      <c r="M474">
        <v>2295.85765173966</v>
      </c>
      <c r="N474">
        <v>0.30256150381415597</v>
      </c>
      <c r="O474">
        <v>0.12639267307803101</v>
      </c>
      <c r="P474">
        <v>1.5230823852264401E-2</v>
      </c>
      <c r="Q474">
        <v>10467.664495135299</v>
      </c>
      <c r="R474">
        <v>119.056</v>
      </c>
      <c r="S474">
        <v>66682.704445807001</v>
      </c>
      <c r="T474">
        <v>15.792988173632599</v>
      </c>
      <c r="U474">
        <v>16.028384697537302</v>
      </c>
      <c r="V474">
        <v>14.284000000000001</v>
      </c>
      <c r="W474">
        <v>133.59530723536801</v>
      </c>
      <c r="X474">
        <v>0.114431482193794</v>
      </c>
      <c r="Y474">
        <v>0.15592514223840301</v>
      </c>
      <c r="Z474">
        <v>0.27556458865778</v>
      </c>
      <c r="AA474">
        <v>166.846255654354</v>
      </c>
      <c r="AB474">
        <v>7.3607039872030597</v>
      </c>
      <c r="AC474">
        <v>1.38577619456224</v>
      </c>
      <c r="AD474">
        <v>3.56398670366967</v>
      </c>
      <c r="AE474">
        <v>1.14179635772767</v>
      </c>
      <c r="AF474">
        <v>38.35</v>
      </c>
      <c r="AG474">
        <v>4.7844149195864202E-2</v>
      </c>
      <c r="AH474">
        <v>30.152999999999999</v>
      </c>
      <c r="AI474">
        <v>4.21723394891439</v>
      </c>
      <c r="AJ474">
        <v>82399.532000000007</v>
      </c>
      <c r="AK474">
        <v>0.42752535852884899</v>
      </c>
      <c r="AL474">
        <v>24032267.627</v>
      </c>
      <c r="AM474">
        <v>1908.2753685499999</v>
      </c>
    </row>
    <row r="475" spans="1:39" ht="15" x14ac:dyDescent="0.25">
      <c r="A475" t="s">
        <v>654</v>
      </c>
      <c r="B475">
        <v>462591.15</v>
      </c>
      <c r="C475">
        <v>0.48309740603999901</v>
      </c>
      <c r="D475">
        <v>405782.1</v>
      </c>
      <c r="E475">
        <v>1.19262470818274E-2</v>
      </c>
      <c r="F475">
        <v>0.70521594838594404</v>
      </c>
      <c r="G475">
        <v>76.150000000000006</v>
      </c>
      <c r="H475">
        <v>31.103944800000001</v>
      </c>
      <c r="I475">
        <v>0.23150000000000001</v>
      </c>
      <c r="J475">
        <v>83.719919649999994</v>
      </c>
      <c r="K475">
        <v>13495.1196186138</v>
      </c>
      <c r="L475">
        <v>1271.4550071000001</v>
      </c>
      <c r="M475">
        <v>1518.62004785678</v>
      </c>
      <c r="N475">
        <v>0.34629613422519701</v>
      </c>
      <c r="O475">
        <v>0.14100200242940999</v>
      </c>
      <c r="P475">
        <v>2.13601302038555E-3</v>
      </c>
      <c r="Q475">
        <v>11298.7033423638</v>
      </c>
      <c r="R475">
        <v>88.278000000000006</v>
      </c>
      <c r="S475">
        <v>61901.133617662403</v>
      </c>
      <c r="T475">
        <v>15.490835768821199</v>
      </c>
      <c r="U475">
        <v>14.4028524332223</v>
      </c>
      <c r="V475">
        <v>10.127000000000001</v>
      </c>
      <c r="W475">
        <v>125.55100297225199</v>
      </c>
      <c r="X475">
        <v>0.10742659562797401</v>
      </c>
      <c r="Y475">
        <v>0.182984014078729</v>
      </c>
      <c r="Z475">
        <v>0.29637024223803299</v>
      </c>
      <c r="AA475">
        <v>179.83156991257701</v>
      </c>
      <c r="AB475">
        <v>7.6588211692439598</v>
      </c>
      <c r="AC475">
        <v>1.3986507958202099</v>
      </c>
      <c r="AD475">
        <v>3.6662277455168502</v>
      </c>
      <c r="AE475">
        <v>1.2130798285439499</v>
      </c>
      <c r="AF475">
        <v>88.1</v>
      </c>
      <c r="AG475">
        <v>2.79928066993861E-2</v>
      </c>
      <c r="AH475">
        <v>9.4969999999999999</v>
      </c>
      <c r="AI475">
        <v>4.2249025683104904</v>
      </c>
      <c r="AJ475">
        <v>-6862.2860000000801</v>
      </c>
      <c r="AK475">
        <v>0.46853167522080602</v>
      </c>
      <c r="AL475">
        <v>17158437.410500001</v>
      </c>
      <c r="AM475">
        <v>1271.4550071000001</v>
      </c>
    </row>
    <row r="476" spans="1:39" ht="15" x14ac:dyDescent="0.25">
      <c r="A476" t="s">
        <v>655</v>
      </c>
      <c r="B476">
        <v>368579.1</v>
      </c>
      <c r="C476">
        <v>0.48487360962389597</v>
      </c>
      <c r="D476">
        <v>419764.05</v>
      </c>
      <c r="E476">
        <v>1.1822418417310201E-3</v>
      </c>
      <c r="F476">
        <v>0.73322501494880099</v>
      </c>
      <c r="G476">
        <v>61.9</v>
      </c>
      <c r="H476">
        <v>30.093223299999998</v>
      </c>
      <c r="I476">
        <v>3</v>
      </c>
      <c r="J476">
        <v>45.7133289</v>
      </c>
      <c r="K476">
        <v>13277.2992563928</v>
      </c>
      <c r="L476">
        <v>1236.3747047500001</v>
      </c>
      <c r="M476">
        <v>1466.8111782911001</v>
      </c>
      <c r="N476">
        <v>0.30571385207725399</v>
      </c>
      <c r="O476">
        <v>0.141738072266235</v>
      </c>
      <c r="P476">
        <v>5.3645547539256204E-3</v>
      </c>
      <c r="Q476">
        <v>11191.4315836651</v>
      </c>
      <c r="R476">
        <v>79.789500000000004</v>
      </c>
      <c r="S476">
        <v>65626.066249318494</v>
      </c>
      <c r="T476">
        <v>15.837923536304899</v>
      </c>
      <c r="U476">
        <v>15.495456228576399</v>
      </c>
      <c r="V476">
        <v>10.509</v>
      </c>
      <c r="W476">
        <v>117.649129769721</v>
      </c>
      <c r="X476">
        <v>0.116350728565256</v>
      </c>
      <c r="Y476">
        <v>0.15921041035026701</v>
      </c>
      <c r="Z476">
        <v>0.280936638789823</v>
      </c>
      <c r="AA476">
        <v>164.758749283204</v>
      </c>
      <c r="AB476">
        <v>8.5847876362488496</v>
      </c>
      <c r="AC476">
        <v>1.42002344583587</v>
      </c>
      <c r="AD476">
        <v>3.6369000883882499</v>
      </c>
      <c r="AE476">
        <v>1.14768803706366</v>
      </c>
      <c r="AF476">
        <v>43.7</v>
      </c>
      <c r="AG476">
        <v>2.5875003577688301E-2</v>
      </c>
      <c r="AH476">
        <v>15.0245</v>
      </c>
      <c r="AI476">
        <v>4.7023511374614104</v>
      </c>
      <c r="AJ476">
        <v>37184.162500000202</v>
      </c>
      <c r="AK476">
        <v>0.44318841394870001</v>
      </c>
      <c r="AL476">
        <v>16415716.948000001</v>
      </c>
      <c r="AM476">
        <v>1236.3747047500001</v>
      </c>
    </row>
    <row r="477" spans="1:39" ht="15" x14ac:dyDescent="0.25">
      <c r="A477" t="s">
        <v>656</v>
      </c>
      <c r="B477">
        <v>619126.19999999995</v>
      </c>
      <c r="C477">
        <v>0.44441623720322598</v>
      </c>
      <c r="D477">
        <v>596433.15</v>
      </c>
      <c r="E477">
        <v>1.0155140821839E-2</v>
      </c>
      <c r="F477">
        <v>0.72218989113093301</v>
      </c>
      <c r="G477">
        <v>91.75</v>
      </c>
      <c r="H477">
        <v>34.563457749999998</v>
      </c>
      <c r="I477">
        <v>1.2721136500000001</v>
      </c>
      <c r="J477">
        <v>39.295321350000002</v>
      </c>
      <c r="K477">
        <v>13647.162992440901</v>
      </c>
      <c r="L477">
        <v>1338.7981600000001</v>
      </c>
      <c r="M477">
        <v>1624.2590276574899</v>
      </c>
      <c r="N477">
        <v>0.33911214603850398</v>
      </c>
      <c r="O477">
        <v>0.14057797495030899</v>
      </c>
      <c r="P477">
        <v>3.4265908312870702E-3</v>
      </c>
      <c r="Q477">
        <v>11248.696416266899</v>
      </c>
      <c r="R477">
        <v>95.009</v>
      </c>
      <c r="S477">
        <v>61016.2931722258</v>
      </c>
      <c r="T477">
        <v>15.1496174046669</v>
      </c>
      <c r="U477">
        <v>14.0912772474187</v>
      </c>
      <c r="V477">
        <v>13.188499999999999</v>
      </c>
      <c r="W477">
        <v>101.512541987337</v>
      </c>
      <c r="X477">
        <v>0.107563968633549</v>
      </c>
      <c r="Y477">
        <v>0.19090449941427201</v>
      </c>
      <c r="Z477">
        <v>0.302113017186663</v>
      </c>
      <c r="AA477">
        <v>161.78648617204601</v>
      </c>
      <c r="AB477">
        <v>8.1785532234731004</v>
      </c>
      <c r="AC477">
        <v>1.6544088523770499</v>
      </c>
      <c r="AD477">
        <v>4.0593668635815998</v>
      </c>
      <c r="AE477">
        <v>1.40572530404076</v>
      </c>
      <c r="AF477">
        <v>110.1</v>
      </c>
      <c r="AG477">
        <v>2.6226059343997798E-2</v>
      </c>
      <c r="AH477">
        <v>7.7160000000000002</v>
      </c>
      <c r="AI477">
        <v>4.3802744489964196</v>
      </c>
      <c r="AJ477">
        <v>-6598.0825000000204</v>
      </c>
      <c r="AK477">
        <v>0.46432046850802999</v>
      </c>
      <c r="AL477">
        <v>18270796.703499999</v>
      </c>
      <c r="AM477">
        <v>1338.7981600000001</v>
      </c>
    </row>
    <row r="478" spans="1:39" ht="15" x14ac:dyDescent="0.25">
      <c r="A478" t="s">
        <v>657</v>
      </c>
      <c r="B478">
        <v>887633</v>
      </c>
      <c r="C478">
        <v>0.464410220399957</v>
      </c>
      <c r="D478">
        <v>1050298.6190476201</v>
      </c>
      <c r="E478">
        <v>1.46965576629063E-3</v>
      </c>
      <c r="F478">
        <v>0.76893773142800304</v>
      </c>
      <c r="G478">
        <v>87.6666666666667</v>
      </c>
      <c r="H478">
        <v>70.261757714285693</v>
      </c>
      <c r="I478">
        <v>8.7212150952380991</v>
      </c>
      <c r="J478">
        <v>9.0019745714285904</v>
      </c>
      <c r="K478">
        <v>13634.0467047808</v>
      </c>
      <c r="L478">
        <v>2393.1267701904799</v>
      </c>
      <c r="M478">
        <v>2927.4010702168398</v>
      </c>
      <c r="N478">
        <v>0.34205666763442799</v>
      </c>
      <c r="O478">
        <v>0.14585967584349799</v>
      </c>
      <c r="P478">
        <v>2.95193841813013E-2</v>
      </c>
      <c r="Q478">
        <v>11145.723244823799</v>
      </c>
      <c r="R478">
        <v>153.99523809523799</v>
      </c>
      <c r="S478">
        <v>71037.637100714303</v>
      </c>
      <c r="T478">
        <v>15.4933671418411</v>
      </c>
      <c r="U478">
        <v>15.540264749683001</v>
      </c>
      <c r="V478">
        <v>18.827142857142899</v>
      </c>
      <c r="W478">
        <v>127.11045899790101</v>
      </c>
      <c r="X478">
        <v>0.115088339723406</v>
      </c>
      <c r="Y478">
        <v>0.14790155312985001</v>
      </c>
      <c r="Z478">
        <v>0.268962720256753</v>
      </c>
      <c r="AA478">
        <v>154.01273538495599</v>
      </c>
      <c r="AB478">
        <v>8.1078116325917904</v>
      </c>
      <c r="AC478">
        <v>1.38731335171057</v>
      </c>
      <c r="AD478">
        <v>3.6807832881912801</v>
      </c>
      <c r="AE478">
        <v>1.0561632455877601</v>
      </c>
      <c r="AF478">
        <v>28.380952380952401</v>
      </c>
      <c r="AG478">
        <v>5.81178186215658E-2</v>
      </c>
      <c r="AH478">
        <v>53.823333333333302</v>
      </c>
      <c r="AI478">
        <v>4.2490043395343697</v>
      </c>
      <c r="AJ478">
        <v>99991.935714285806</v>
      </c>
      <c r="AK478">
        <v>0.48313118815772299</v>
      </c>
      <c r="AL478">
        <v>32628002.155238099</v>
      </c>
      <c r="AM478">
        <v>2393.1267701904799</v>
      </c>
    </row>
    <row r="479" spans="1:39" ht="15" x14ac:dyDescent="0.25">
      <c r="A479" t="s">
        <v>658</v>
      </c>
      <c r="B479">
        <v>572771.94999999995</v>
      </c>
      <c r="C479">
        <v>0.568674741195205</v>
      </c>
      <c r="D479">
        <v>554401.15</v>
      </c>
      <c r="E479">
        <v>6.1910490626490601E-3</v>
      </c>
      <c r="F479">
        <v>0.697795219929088</v>
      </c>
      <c r="G479">
        <v>56.5</v>
      </c>
      <c r="H479">
        <v>19.234666600000001</v>
      </c>
      <c r="I479">
        <v>1.37</v>
      </c>
      <c r="J479">
        <v>32.936841200000003</v>
      </c>
      <c r="K479">
        <v>14051.9954833396</v>
      </c>
      <c r="L479">
        <v>919.83971929999996</v>
      </c>
      <c r="M479">
        <v>1104.80298309922</v>
      </c>
      <c r="N479">
        <v>0.33597139579401902</v>
      </c>
      <c r="O479">
        <v>0.15574510297187599</v>
      </c>
      <c r="P479">
        <v>3.9021121013685699E-3</v>
      </c>
      <c r="Q479">
        <v>11699.4466694332</v>
      </c>
      <c r="R479">
        <v>65.403499999999994</v>
      </c>
      <c r="S479">
        <v>62124.483208085199</v>
      </c>
      <c r="T479">
        <v>14.740801333262</v>
      </c>
      <c r="U479">
        <v>14.0640748476763</v>
      </c>
      <c r="V479">
        <v>10.266</v>
      </c>
      <c r="W479">
        <v>89.600596074420395</v>
      </c>
      <c r="X479">
        <v>0.112250536037069</v>
      </c>
      <c r="Y479">
        <v>0.169788750849453</v>
      </c>
      <c r="Z479">
        <v>0.287032032908213</v>
      </c>
      <c r="AA479">
        <v>181.481019461778</v>
      </c>
      <c r="AB479">
        <v>8.2773264525474097</v>
      </c>
      <c r="AC479">
        <v>1.5213169799102599</v>
      </c>
      <c r="AD479">
        <v>3.5272167890857098</v>
      </c>
      <c r="AE479">
        <v>1.38103752077598</v>
      </c>
      <c r="AF479">
        <v>77</v>
      </c>
      <c r="AG479">
        <v>1.52285344811853E-2</v>
      </c>
      <c r="AH479">
        <v>6.4909999999999997</v>
      </c>
      <c r="AI479">
        <v>4.4576130617935403</v>
      </c>
      <c r="AJ479">
        <v>13323.717000000001</v>
      </c>
      <c r="AK479">
        <v>0.45912195597782701</v>
      </c>
      <c r="AL479">
        <v>12925583.581</v>
      </c>
      <c r="AM479">
        <v>919.83971929999996</v>
      </c>
    </row>
    <row r="480" spans="1:39" ht="15" x14ac:dyDescent="0.25">
      <c r="A480" t="s">
        <v>659</v>
      </c>
      <c r="B480">
        <v>887207.8</v>
      </c>
      <c r="C480">
        <v>0.67510173727816003</v>
      </c>
      <c r="D480">
        <v>849534.1</v>
      </c>
      <c r="E480">
        <v>2.8369798663680701E-3</v>
      </c>
      <c r="F480">
        <v>0.70764851745142998</v>
      </c>
      <c r="G480">
        <v>62.421052631578902</v>
      </c>
      <c r="H480">
        <v>37.744173150000002</v>
      </c>
      <c r="I480">
        <v>4.4084608000000003</v>
      </c>
      <c r="J480">
        <v>14.88511065</v>
      </c>
      <c r="K480">
        <v>14611.124897723101</v>
      </c>
      <c r="L480">
        <v>1136.9391481</v>
      </c>
      <c r="M480">
        <v>1399.1380484102999</v>
      </c>
      <c r="N480">
        <v>0.430029369440797</v>
      </c>
      <c r="O480">
        <v>0.16961483974078001</v>
      </c>
      <c r="P480">
        <v>3.6092265420339599E-3</v>
      </c>
      <c r="Q480">
        <v>11872.9956010235</v>
      </c>
      <c r="R480">
        <v>81.774500000000003</v>
      </c>
      <c r="S480">
        <v>59750.282123400299</v>
      </c>
      <c r="T480">
        <v>14.881167111997</v>
      </c>
      <c r="U480">
        <v>13.9033457630435</v>
      </c>
      <c r="V480">
        <v>12.682</v>
      </c>
      <c r="W480">
        <v>89.649830318561698</v>
      </c>
      <c r="X480">
        <v>0.107885806892978</v>
      </c>
      <c r="Y480">
        <v>0.198065803591293</v>
      </c>
      <c r="Z480">
        <v>0.31106859018733202</v>
      </c>
      <c r="AA480">
        <v>174.75060150055199</v>
      </c>
      <c r="AB480">
        <v>7.8277935663637397</v>
      </c>
      <c r="AC480">
        <v>1.5697896324154099</v>
      </c>
      <c r="AD480">
        <v>4.0285620200844798</v>
      </c>
      <c r="AE480">
        <v>1.4397225267349401</v>
      </c>
      <c r="AF480">
        <v>129.1</v>
      </c>
      <c r="AG480">
        <v>2.2429889481913899E-2</v>
      </c>
      <c r="AH480">
        <v>6.2544444444444398</v>
      </c>
      <c r="AI480">
        <v>4.0520895008189202</v>
      </c>
      <c r="AJ480">
        <v>-3887.61600000004</v>
      </c>
      <c r="AK480">
        <v>0.49361212109048003</v>
      </c>
      <c r="AL480">
        <v>16611959.893999999</v>
      </c>
      <c r="AM480">
        <v>1136.9391481</v>
      </c>
    </row>
    <row r="481" spans="1:39" ht="15" x14ac:dyDescent="0.25">
      <c r="A481" t="s">
        <v>660</v>
      </c>
      <c r="B481">
        <v>580204.75</v>
      </c>
      <c r="C481">
        <v>0.46566060865453002</v>
      </c>
      <c r="D481">
        <v>511709.3</v>
      </c>
      <c r="E481">
        <v>1.61915012705936E-2</v>
      </c>
      <c r="F481">
        <v>0.71045805003040097</v>
      </c>
      <c r="G481">
        <v>57.55</v>
      </c>
      <c r="H481">
        <v>31.81712915</v>
      </c>
      <c r="I481">
        <v>0.88300000000000001</v>
      </c>
      <c r="J481">
        <v>55.8954065</v>
      </c>
      <c r="K481">
        <v>14150.008776681199</v>
      </c>
      <c r="L481">
        <v>1213.4145376500001</v>
      </c>
      <c r="M481">
        <v>1467.4849860060301</v>
      </c>
      <c r="N481">
        <v>0.38576141139411402</v>
      </c>
      <c r="O481">
        <v>0.143203800975163</v>
      </c>
      <c r="P481">
        <v>9.76236531906199E-4</v>
      </c>
      <c r="Q481">
        <v>11700.171736836701</v>
      </c>
      <c r="R481">
        <v>84.176500000000004</v>
      </c>
      <c r="S481">
        <v>61665.344567664397</v>
      </c>
      <c r="T481">
        <v>15.569666118215901</v>
      </c>
      <c r="U481">
        <v>14.415122244925801</v>
      </c>
      <c r="V481">
        <v>11.16</v>
      </c>
      <c r="W481">
        <v>108.728901223118</v>
      </c>
      <c r="X481">
        <v>0.105732564728776</v>
      </c>
      <c r="Y481">
        <v>0.19563794584622299</v>
      </c>
      <c r="Z481">
        <v>0.30600371054037501</v>
      </c>
      <c r="AA481">
        <v>177.69100609060899</v>
      </c>
      <c r="AB481">
        <v>9.4636175673203091</v>
      </c>
      <c r="AC481">
        <v>1.5837955924241101</v>
      </c>
      <c r="AD481">
        <v>3.4791064493605099</v>
      </c>
      <c r="AE481">
        <v>1.3846185269984801</v>
      </c>
      <c r="AF481">
        <v>104.95</v>
      </c>
      <c r="AG481">
        <v>1.89410433238217E-2</v>
      </c>
      <c r="AH481">
        <v>7.3122222222222204</v>
      </c>
      <c r="AI481">
        <v>4.3909526740900198</v>
      </c>
      <c r="AJ481">
        <v>-4809.2839999999896</v>
      </c>
      <c r="AK481">
        <v>0.46377276161613901</v>
      </c>
      <c r="AL481">
        <v>17169826.357500002</v>
      </c>
      <c r="AM481">
        <v>1213.4145376500001</v>
      </c>
    </row>
    <row r="482" spans="1:39" ht="15" x14ac:dyDescent="0.25">
      <c r="A482" t="s">
        <v>661</v>
      </c>
      <c r="B482">
        <v>258285.35</v>
      </c>
      <c r="C482">
        <v>0.59143440486938104</v>
      </c>
      <c r="D482">
        <v>210175.35</v>
      </c>
      <c r="E482">
        <v>1.3832244158955899E-2</v>
      </c>
      <c r="F482">
        <v>0.67807549971386505</v>
      </c>
      <c r="G482">
        <v>52.65</v>
      </c>
      <c r="H482">
        <v>22.812084500000001</v>
      </c>
      <c r="I482">
        <v>1.2535000000000001</v>
      </c>
      <c r="J482">
        <v>54.702654750000001</v>
      </c>
      <c r="K482">
        <v>14960.052895844199</v>
      </c>
      <c r="L482">
        <v>875.91433070000005</v>
      </c>
      <c r="M482">
        <v>1047.0071234760701</v>
      </c>
      <c r="N482">
        <v>0.29847298872375899</v>
      </c>
      <c r="O482">
        <v>0.13573782261900399</v>
      </c>
      <c r="P482">
        <v>1.35390820589984E-3</v>
      </c>
      <c r="Q482">
        <v>12515.411238077801</v>
      </c>
      <c r="R482">
        <v>66.207499999999996</v>
      </c>
      <c r="S482">
        <v>60563.043303251099</v>
      </c>
      <c r="T482">
        <v>15.298870973832299</v>
      </c>
      <c r="U482">
        <v>13.2298354521769</v>
      </c>
      <c r="V482">
        <v>7.9264999999999999</v>
      </c>
      <c r="W482">
        <v>110.504551908156</v>
      </c>
      <c r="X482">
        <v>0.107898672968156</v>
      </c>
      <c r="Y482">
        <v>0.18712601288695399</v>
      </c>
      <c r="Z482">
        <v>0.29911236570349198</v>
      </c>
      <c r="AA482">
        <v>190.63782169947299</v>
      </c>
      <c r="AB482">
        <v>8.4805549417184096</v>
      </c>
      <c r="AC482">
        <v>1.43665015893891</v>
      </c>
      <c r="AD482">
        <v>3.60570119964739</v>
      </c>
      <c r="AE482">
        <v>1.37446670176099</v>
      </c>
      <c r="AF482">
        <v>90.4</v>
      </c>
      <c r="AG482">
        <v>2.0462789774523499E-2</v>
      </c>
      <c r="AH482">
        <v>5.8226315789473704</v>
      </c>
      <c r="AI482">
        <v>4.4141677814423899</v>
      </c>
      <c r="AJ482">
        <v>-19096.401000000002</v>
      </c>
      <c r="AK482">
        <v>0.48351284879067402</v>
      </c>
      <c r="AL482">
        <v>13103724.7195</v>
      </c>
      <c r="AM482">
        <v>875.91433070000005</v>
      </c>
    </row>
    <row r="483" spans="1:39" ht="15" x14ac:dyDescent="0.25">
      <c r="A483" t="s">
        <v>662</v>
      </c>
      <c r="B483">
        <v>376390.05</v>
      </c>
      <c r="C483">
        <v>0.52878973144874697</v>
      </c>
      <c r="D483">
        <v>338312.8</v>
      </c>
      <c r="E483">
        <v>5.5717780095868603E-3</v>
      </c>
      <c r="F483">
        <v>0.720170922212371</v>
      </c>
      <c r="G483">
        <v>44.45</v>
      </c>
      <c r="H483">
        <v>14.8217318</v>
      </c>
      <c r="I483">
        <v>0.19800000000000001</v>
      </c>
      <c r="J483">
        <v>56.8890162</v>
      </c>
      <c r="K483">
        <v>14730.6689036802</v>
      </c>
      <c r="L483">
        <v>854.46839650000004</v>
      </c>
      <c r="M483">
        <v>1009.95839663471</v>
      </c>
      <c r="N483">
        <v>0.27157548570610002</v>
      </c>
      <c r="O483">
        <v>0.148262154655359</v>
      </c>
      <c r="P483">
        <v>3.09631159073535E-3</v>
      </c>
      <c r="Q483">
        <v>12462.78171402</v>
      </c>
      <c r="R483">
        <v>62.36</v>
      </c>
      <c r="S483">
        <v>64521.335455420201</v>
      </c>
      <c r="T483">
        <v>15.072963438101301</v>
      </c>
      <c r="U483">
        <v>13.7021872434253</v>
      </c>
      <c r="V483">
        <v>9.3454999999999995</v>
      </c>
      <c r="W483">
        <v>91.4309985019528</v>
      </c>
      <c r="X483">
        <v>0.11513473145596199</v>
      </c>
      <c r="Y483">
        <v>0.171166702155025</v>
      </c>
      <c r="Z483">
        <v>0.29202871442021799</v>
      </c>
      <c r="AA483">
        <v>189.595426423709</v>
      </c>
      <c r="AB483">
        <v>9.0485980007814693</v>
      </c>
      <c r="AC483">
        <v>1.57129616804102</v>
      </c>
      <c r="AD483">
        <v>3.1867480106886701</v>
      </c>
      <c r="AE483">
        <v>1.20531548034127</v>
      </c>
      <c r="AF483">
        <v>89.45</v>
      </c>
      <c r="AG483">
        <v>2.04896926532716E-2</v>
      </c>
      <c r="AH483">
        <v>5.56666666666667</v>
      </c>
      <c r="AI483">
        <v>4.6248004197895396</v>
      </c>
      <c r="AJ483">
        <v>16275.613499999999</v>
      </c>
      <c r="AK483">
        <v>0.47175628143121501</v>
      </c>
      <c r="AL483">
        <v>12586891.0375</v>
      </c>
      <c r="AM483">
        <v>854.46839650000004</v>
      </c>
    </row>
    <row r="484" spans="1:39" ht="15" x14ac:dyDescent="0.25">
      <c r="A484" t="s">
        <v>664</v>
      </c>
      <c r="B484">
        <v>-62188</v>
      </c>
      <c r="C484">
        <v>0.72261125622191402</v>
      </c>
      <c r="D484">
        <v>86030.25</v>
      </c>
      <c r="E484">
        <v>6.9179097016451401E-4</v>
      </c>
      <c r="F484">
        <v>0.70463946283573298</v>
      </c>
      <c r="G484">
        <v>38.4</v>
      </c>
      <c r="H484">
        <v>10.556485650000001</v>
      </c>
      <c r="I484">
        <v>0.50449999999999995</v>
      </c>
      <c r="J484">
        <v>48.261458849999997</v>
      </c>
      <c r="K484">
        <v>15420.255304358599</v>
      </c>
      <c r="L484">
        <v>613.01222929999994</v>
      </c>
      <c r="M484">
        <v>721.72289619486605</v>
      </c>
      <c r="N484">
        <v>0.29088629790244203</v>
      </c>
      <c r="O484">
        <v>0.14337909180109701</v>
      </c>
      <c r="P484">
        <v>3.4451709917950901E-3</v>
      </c>
      <c r="Q484">
        <v>13097.554657525699</v>
      </c>
      <c r="R484">
        <v>49.060499999999998</v>
      </c>
      <c r="S484">
        <v>60379.330999480197</v>
      </c>
      <c r="T484">
        <v>15.598088074927899</v>
      </c>
      <c r="U484">
        <v>12.4950261269249</v>
      </c>
      <c r="V484">
        <v>8.1129999999999995</v>
      </c>
      <c r="W484">
        <v>75.5592541969678</v>
      </c>
      <c r="X484">
        <v>0.108996620808786</v>
      </c>
      <c r="Y484">
        <v>0.174844464383238</v>
      </c>
      <c r="Z484">
        <v>0.28903622310191301</v>
      </c>
      <c r="AA484">
        <v>216.451962388281</v>
      </c>
      <c r="AB484">
        <v>7.4248331759462296</v>
      </c>
      <c r="AC484">
        <v>1.44537137202619</v>
      </c>
      <c r="AD484">
        <v>3.2967062998303498</v>
      </c>
      <c r="AE484">
        <v>1.22980098376928</v>
      </c>
      <c r="AF484">
        <v>77.900000000000006</v>
      </c>
      <c r="AG484">
        <v>2.4006520845145301E-2</v>
      </c>
      <c r="AH484">
        <v>4.2104999999999997</v>
      </c>
      <c r="AI484">
        <v>4.5940390847797898</v>
      </c>
      <c r="AJ484">
        <v>-5343.1075000000401</v>
      </c>
      <c r="AK484">
        <v>0.52184159220292703</v>
      </c>
      <c r="AL484">
        <v>9452805.0804999992</v>
      </c>
      <c r="AM484">
        <v>613.01222929999994</v>
      </c>
    </row>
    <row r="485" spans="1:39" ht="15" x14ac:dyDescent="0.25">
      <c r="A485" t="s">
        <v>665</v>
      </c>
      <c r="B485">
        <v>433561.9</v>
      </c>
      <c r="C485">
        <v>0.73509356928593705</v>
      </c>
      <c r="D485">
        <v>415683.85</v>
      </c>
      <c r="E485">
        <v>2.7619211798310698E-3</v>
      </c>
      <c r="F485">
        <v>0.72344867490255205</v>
      </c>
      <c r="G485">
        <v>32.105263157894697</v>
      </c>
      <c r="H485">
        <v>6.9044120500000004</v>
      </c>
      <c r="I485">
        <v>0.1545</v>
      </c>
      <c r="J485">
        <v>52.966419000000002</v>
      </c>
      <c r="K485">
        <v>13540.029226147901</v>
      </c>
      <c r="L485">
        <v>584.78281315000004</v>
      </c>
      <c r="M485">
        <v>672.44771838357406</v>
      </c>
      <c r="N485">
        <v>0.19063633308492001</v>
      </c>
      <c r="O485">
        <v>0.122448477519863</v>
      </c>
      <c r="P485">
        <v>1.5234874041544001E-3</v>
      </c>
      <c r="Q485">
        <v>11774.857977112601</v>
      </c>
      <c r="R485">
        <v>42.411000000000001</v>
      </c>
      <c r="S485">
        <v>61133.825823489198</v>
      </c>
      <c r="T485">
        <v>16.501615147013698</v>
      </c>
      <c r="U485">
        <v>13.7884702824739</v>
      </c>
      <c r="V485">
        <v>5.6555</v>
      </c>
      <c r="W485">
        <v>103.400727283176</v>
      </c>
      <c r="X485">
        <v>0.109413580636126</v>
      </c>
      <c r="Y485">
        <v>0.19170315989721101</v>
      </c>
      <c r="Z485">
        <v>0.30880001799124901</v>
      </c>
      <c r="AA485">
        <v>229.887313677799</v>
      </c>
      <c r="AB485">
        <v>6.7217896085183702</v>
      </c>
      <c r="AC485">
        <v>1.21090444652642</v>
      </c>
      <c r="AD485">
        <v>2.87120755403296</v>
      </c>
      <c r="AE485">
        <v>1.2404835195191899</v>
      </c>
      <c r="AF485">
        <v>53</v>
      </c>
      <c r="AG485">
        <v>2.0167656672430499E-2</v>
      </c>
      <c r="AH485">
        <v>5.3221052631578898</v>
      </c>
      <c r="AI485">
        <v>4.4996971531138996</v>
      </c>
      <c r="AJ485">
        <v>2928.1299999999501</v>
      </c>
      <c r="AK485">
        <v>0.63326597025102005</v>
      </c>
      <c r="AL485">
        <v>7917976.3810000001</v>
      </c>
      <c r="AM485">
        <v>584.78281315000004</v>
      </c>
    </row>
    <row r="486" spans="1:39" ht="15" x14ac:dyDescent="0.25">
      <c r="A486" t="s">
        <v>666</v>
      </c>
      <c r="B486">
        <v>252418.05</v>
      </c>
      <c r="C486">
        <v>0.62284048740462605</v>
      </c>
      <c r="D486">
        <v>224952.2</v>
      </c>
      <c r="E486">
        <v>2.6538179507838498E-3</v>
      </c>
      <c r="F486">
        <v>0.74956105908890003</v>
      </c>
      <c r="G486">
        <v>39.7368421052632</v>
      </c>
      <c r="H486">
        <v>7.9629248500000003</v>
      </c>
      <c r="I486">
        <v>6.6000000000000003E-2</v>
      </c>
      <c r="J486">
        <v>84.145666050000003</v>
      </c>
      <c r="K486">
        <v>12529.607163197799</v>
      </c>
      <c r="L486">
        <v>814.24311369999998</v>
      </c>
      <c r="M486">
        <v>924.00049266914698</v>
      </c>
      <c r="N486">
        <v>0.13647606216163</v>
      </c>
      <c r="O486">
        <v>0.103685270626809</v>
      </c>
      <c r="P486">
        <v>1.78183975472288E-3</v>
      </c>
      <c r="Q486">
        <v>11041.278041453401</v>
      </c>
      <c r="R486">
        <v>52.219000000000001</v>
      </c>
      <c r="S486">
        <v>65918.825236025194</v>
      </c>
      <c r="T486">
        <v>17.430437197188802</v>
      </c>
      <c r="U486">
        <v>15.5928515233919</v>
      </c>
      <c r="V486">
        <v>6.2839999999999998</v>
      </c>
      <c r="W486">
        <v>129.57401554742199</v>
      </c>
      <c r="X486">
        <v>0.107112324383798</v>
      </c>
      <c r="Y486">
        <v>0.19000892700913599</v>
      </c>
      <c r="Z486">
        <v>0.30382395250740002</v>
      </c>
      <c r="AA486">
        <v>198.18798253841501</v>
      </c>
      <c r="AB486">
        <v>6.8258372084088297</v>
      </c>
      <c r="AC486">
        <v>1.1969509683144399</v>
      </c>
      <c r="AD486">
        <v>3.0860969076649698</v>
      </c>
      <c r="AE486">
        <v>1.2311289202806499</v>
      </c>
      <c r="AF486">
        <v>59.65</v>
      </c>
      <c r="AG486">
        <v>2.0671237225561301E-2</v>
      </c>
      <c r="AH486">
        <v>6.6529999999999996</v>
      </c>
      <c r="AI486">
        <v>4.5250383989930398</v>
      </c>
      <c r="AJ486">
        <v>12151.218999999899</v>
      </c>
      <c r="AK486">
        <v>0.58354841420598402</v>
      </c>
      <c r="AL486">
        <v>10202146.35</v>
      </c>
      <c r="AM486">
        <v>814.24311369999998</v>
      </c>
    </row>
    <row r="487" spans="1:39" ht="15" x14ac:dyDescent="0.25">
      <c r="A487" t="s">
        <v>667</v>
      </c>
      <c r="B487">
        <v>274936.15000000002</v>
      </c>
      <c r="C487">
        <v>0.62473543498157402</v>
      </c>
      <c r="D487">
        <v>250850.55</v>
      </c>
      <c r="E487">
        <v>3.5565728514855301E-3</v>
      </c>
      <c r="F487">
        <v>0.72049954457390197</v>
      </c>
      <c r="G487">
        <v>28.3</v>
      </c>
      <c r="H487">
        <v>11.5489541</v>
      </c>
      <c r="I487">
        <v>0.85</v>
      </c>
      <c r="J487">
        <v>32.898069749999998</v>
      </c>
      <c r="K487">
        <v>15556.3394767235</v>
      </c>
      <c r="L487">
        <v>634.52326909999999</v>
      </c>
      <c r="M487">
        <v>752.48979928375195</v>
      </c>
      <c r="N487">
        <v>0.32462190108829198</v>
      </c>
      <c r="O487">
        <v>0.14602957552908399</v>
      </c>
      <c r="P487">
        <v>6.2467476655695799E-3</v>
      </c>
      <c r="Q487">
        <v>13117.5989221322</v>
      </c>
      <c r="R487">
        <v>48.846499999999999</v>
      </c>
      <c r="S487">
        <v>62233.184045939801</v>
      </c>
      <c r="T487">
        <v>16.113744075829398</v>
      </c>
      <c r="U487">
        <v>12.990148098635499</v>
      </c>
      <c r="V487">
        <v>6.9805000000000001</v>
      </c>
      <c r="W487">
        <v>90.899401060095997</v>
      </c>
      <c r="X487">
        <v>0.114224262576253</v>
      </c>
      <c r="Y487">
        <v>0.173327560597823</v>
      </c>
      <c r="Z487">
        <v>0.29820554419112499</v>
      </c>
      <c r="AA487">
        <v>211.97221055545401</v>
      </c>
      <c r="AB487">
        <v>9.2697119358697595</v>
      </c>
      <c r="AC487">
        <v>1.66109106752128</v>
      </c>
      <c r="AD487">
        <v>3.1844713805740201</v>
      </c>
      <c r="AE487">
        <v>1.13717423175943</v>
      </c>
      <c r="AF487">
        <v>79.349999999999994</v>
      </c>
      <c r="AG487">
        <v>2.09526470183178E-2</v>
      </c>
      <c r="AH487">
        <v>3.78</v>
      </c>
      <c r="AI487">
        <v>4.3898172905230997</v>
      </c>
      <c r="AJ487">
        <v>4895.2349999999296</v>
      </c>
      <c r="AK487">
        <v>0.57578485562412096</v>
      </c>
      <c r="AL487">
        <v>9870859.3800000008</v>
      </c>
      <c r="AM487">
        <v>634.52326909999999</v>
      </c>
    </row>
    <row r="488" spans="1:39" ht="15" x14ac:dyDescent="0.25">
      <c r="A488" t="s">
        <v>668</v>
      </c>
      <c r="B488">
        <v>362615.7</v>
      </c>
      <c r="C488">
        <v>0.66157145447048704</v>
      </c>
      <c r="D488">
        <v>333813.84999999998</v>
      </c>
      <c r="E488">
        <v>1.2419297184846499E-3</v>
      </c>
      <c r="F488">
        <v>0.733727791393605</v>
      </c>
      <c r="G488">
        <v>29.157894736842099</v>
      </c>
      <c r="H488">
        <v>7.2125810000000001</v>
      </c>
      <c r="I488">
        <v>0.40450000000000003</v>
      </c>
      <c r="J488">
        <v>67.455734500000005</v>
      </c>
      <c r="K488">
        <v>13835.494356556899</v>
      </c>
      <c r="L488">
        <v>686.05679499999997</v>
      </c>
      <c r="M488">
        <v>784.221669087029</v>
      </c>
      <c r="N488">
        <v>0.146094775141758</v>
      </c>
      <c r="O488">
        <v>0.112958306316316</v>
      </c>
      <c r="P488">
        <v>1.99485641709882E-3</v>
      </c>
      <c r="Q488">
        <v>12103.6376443796</v>
      </c>
      <c r="R488">
        <v>48.067999999999998</v>
      </c>
      <c r="S488">
        <v>64469.259652991597</v>
      </c>
      <c r="T488">
        <v>16.930182241824099</v>
      </c>
      <c r="U488">
        <v>14.272630336190399</v>
      </c>
      <c r="V488">
        <v>5.8174999999999999</v>
      </c>
      <c r="W488">
        <v>117.929831542759</v>
      </c>
      <c r="X488">
        <v>0.108503553153717</v>
      </c>
      <c r="Y488">
        <v>0.18584689585813799</v>
      </c>
      <c r="Z488">
        <v>0.30060948984085101</v>
      </c>
      <c r="AA488">
        <v>203.58176031184101</v>
      </c>
      <c r="AB488">
        <v>7.26234711941441</v>
      </c>
      <c r="AC488">
        <v>1.27160443664344</v>
      </c>
      <c r="AD488">
        <v>3.0910278254998498</v>
      </c>
      <c r="AE488">
        <v>1.2460038957809001</v>
      </c>
      <c r="AF488">
        <v>61.45</v>
      </c>
      <c r="AG488">
        <v>2.3237192789407401E-2</v>
      </c>
      <c r="AH488">
        <v>5.42</v>
      </c>
      <c r="AI488">
        <v>4.5700823173390299</v>
      </c>
      <c r="AJ488">
        <v>1100.3009999999799</v>
      </c>
      <c r="AK488">
        <v>0.57972808051392999</v>
      </c>
      <c r="AL488">
        <v>9491934.9155000001</v>
      </c>
      <c r="AM488">
        <v>686.05679499999997</v>
      </c>
    </row>
    <row r="489" spans="1:39" ht="15" x14ac:dyDescent="0.25">
      <c r="A489" t="s">
        <v>669</v>
      </c>
      <c r="B489">
        <v>541041.75</v>
      </c>
      <c r="C489">
        <v>0.46643346767920402</v>
      </c>
      <c r="D489">
        <v>473797.5</v>
      </c>
      <c r="E489">
        <v>6.5666737044385701E-4</v>
      </c>
      <c r="F489">
        <v>0.750034705142266</v>
      </c>
      <c r="G489">
        <v>81.150000000000006</v>
      </c>
      <c r="H489">
        <v>36.202958899999999</v>
      </c>
      <c r="I489">
        <v>2.032</v>
      </c>
      <c r="J489">
        <v>69.342076950000006</v>
      </c>
      <c r="K489">
        <v>13164.882459963501</v>
      </c>
      <c r="L489">
        <v>1677.4508635499999</v>
      </c>
      <c r="M489">
        <v>1959.4559966878701</v>
      </c>
      <c r="N489">
        <v>0.21178912421204901</v>
      </c>
      <c r="O489">
        <v>0.10509259199814699</v>
      </c>
      <c r="P489">
        <v>1.2181390193901799E-2</v>
      </c>
      <c r="Q489">
        <v>11270.191057277299</v>
      </c>
      <c r="R489">
        <v>105.447</v>
      </c>
      <c r="S489">
        <v>67068.731974356793</v>
      </c>
      <c r="T489">
        <v>16.330478818743099</v>
      </c>
      <c r="U489">
        <v>15.9079998819312</v>
      </c>
      <c r="V489">
        <v>12.038</v>
      </c>
      <c r="W489">
        <v>139.34630865176899</v>
      </c>
      <c r="X489">
        <v>0.112921159522811</v>
      </c>
      <c r="Y489">
        <v>0.16272149613426301</v>
      </c>
      <c r="Z489">
        <v>0.281531801357218</v>
      </c>
      <c r="AA489">
        <v>133.26289005384999</v>
      </c>
      <c r="AB489">
        <v>11.0047882198397</v>
      </c>
      <c r="AC489">
        <v>1.6643795202645399</v>
      </c>
      <c r="AD489">
        <v>4.2583209706276604</v>
      </c>
      <c r="AE489">
        <v>1.10810944339041</v>
      </c>
      <c r="AF489">
        <v>53.8</v>
      </c>
      <c r="AG489">
        <v>3.8206275014768899E-2</v>
      </c>
      <c r="AH489">
        <v>16.233499999999999</v>
      </c>
      <c r="AI489">
        <v>4.6342502972699</v>
      </c>
      <c r="AJ489">
        <v>52623.860999999997</v>
      </c>
      <c r="AK489">
        <v>0.451584514213554</v>
      </c>
      <c r="AL489">
        <v>22083443.451000001</v>
      </c>
      <c r="AM489">
        <v>1677.4508635499999</v>
      </c>
    </row>
    <row r="490" spans="1:39" ht="15" x14ac:dyDescent="0.25">
      <c r="A490" t="s">
        <v>670</v>
      </c>
      <c r="B490">
        <v>454572.6</v>
      </c>
      <c r="C490">
        <v>0.74597840073128396</v>
      </c>
      <c r="D490">
        <v>432855.9</v>
      </c>
      <c r="E490">
        <v>1.1123909303771399E-3</v>
      </c>
      <c r="F490">
        <v>0.72759472228120103</v>
      </c>
      <c r="G490">
        <v>25.2631578947368</v>
      </c>
      <c r="H490">
        <v>5.2556001500000002</v>
      </c>
      <c r="I490">
        <v>5.45E-2</v>
      </c>
      <c r="J490">
        <v>64.709936650000003</v>
      </c>
      <c r="K490">
        <v>13580.148027434199</v>
      </c>
      <c r="L490">
        <v>654.27070670000001</v>
      </c>
      <c r="M490">
        <v>737.55602953325695</v>
      </c>
      <c r="N490">
        <v>0.13665152433760899</v>
      </c>
      <c r="O490">
        <v>0.113636759736656</v>
      </c>
      <c r="P490">
        <v>1.6757211331222201E-3</v>
      </c>
      <c r="Q490">
        <v>12046.668580043601</v>
      </c>
      <c r="R490">
        <v>45.399000000000001</v>
      </c>
      <c r="S490">
        <v>64602.083559109204</v>
      </c>
      <c r="T490">
        <v>17.183197867794402</v>
      </c>
      <c r="U490">
        <v>14.4115664816406</v>
      </c>
      <c r="V490">
        <v>5.6609999999999996</v>
      </c>
      <c r="W490">
        <v>115.575111588059</v>
      </c>
      <c r="X490">
        <v>0.107465400588523</v>
      </c>
      <c r="Y490">
        <v>0.186306428670131</v>
      </c>
      <c r="Z490">
        <v>0.30066617869411599</v>
      </c>
      <c r="AA490">
        <v>214.88911021117599</v>
      </c>
      <c r="AB490">
        <v>6.4357392494006804</v>
      </c>
      <c r="AC490">
        <v>1.2720384058823999</v>
      </c>
      <c r="AD490">
        <v>2.9937522889221699</v>
      </c>
      <c r="AE490">
        <v>1.1917510457834499</v>
      </c>
      <c r="AF490">
        <v>52.85</v>
      </c>
      <c r="AG490">
        <v>2.2518585905614699E-2</v>
      </c>
      <c r="AH490">
        <v>5.9355000000000002</v>
      </c>
      <c r="AI490">
        <v>4.4919702933798602</v>
      </c>
      <c r="AJ490">
        <v>1325.4145000000101</v>
      </c>
      <c r="AK490">
        <v>0.63293925109349702</v>
      </c>
      <c r="AL490">
        <v>8885093.0470000003</v>
      </c>
      <c r="AM490">
        <v>654.27070670000001</v>
      </c>
    </row>
    <row r="491" spans="1:39" ht="15" x14ac:dyDescent="0.25">
      <c r="A491" t="s">
        <v>671</v>
      </c>
      <c r="B491">
        <v>238114.65</v>
      </c>
      <c r="C491">
        <v>0.65281206915117096</v>
      </c>
      <c r="D491">
        <v>293467.8</v>
      </c>
      <c r="E491">
        <v>1.38170296777123E-3</v>
      </c>
      <c r="F491">
        <v>0.70892208731734896</v>
      </c>
      <c r="G491">
        <v>30.1</v>
      </c>
      <c r="H491">
        <v>10.2543943</v>
      </c>
      <c r="I491">
        <v>0.50449999999999995</v>
      </c>
      <c r="J491">
        <v>54.864634950000003</v>
      </c>
      <c r="K491">
        <v>15444.460550407901</v>
      </c>
      <c r="L491">
        <v>566.24885385000005</v>
      </c>
      <c r="M491">
        <v>661.313002543479</v>
      </c>
      <c r="N491">
        <v>0.23045840563337999</v>
      </c>
      <c r="O491">
        <v>0.13956294244603401</v>
      </c>
      <c r="P491">
        <v>1.6459402851999299E-3</v>
      </c>
      <c r="Q491">
        <v>13224.309897679699</v>
      </c>
      <c r="R491">
        <v>44.701000000000001</v>
      </c>
      <c r="S491">
        <v>61076.008702266197</v>
      </c>
      <c r="T491">
        <v>15.539920807140801</v>
      </c>
      <c r="U491">
        <v>12.667476205230299</v>
      </c>
      <c r="V491">
        <v>6.3</v>
      </c>
      <c r="W491">
        <v>89.880770452381</v>
      </c>
      <c r="X491">
        <v>0.10766276131528101</v>
      </c>
      <c r="Y491">
        <v>0.190593238067229</v>
      </c>
      <c r="Z491">
        <v>0.30160461892637203</v>
      </c>
      <c r="AA491">
        <v>222.49678589790901</v>
      </c>
      <c r="AB491">
        <v>8.0861256122084093</v>
      </c>
      <c r="AC491">
        <v>1.3766797101800099</v>
      </c>
      <c r="AD491">
        <v>3.0721096083731401</v>
      </c>
      <c r="AE491">
        <v>1.1633691096851799</v>
      </c>
      <c r="AF491">
        <v>68.55</v>
      </c>
      <c r="AG491">
        <v>2.3226657865108399E-2</v>
      </c>
      <c r="AH491">
        <v>4.4675000000000002</v>
      </c>
      <c r="AI491">
        <v>4.9696857302196298</v>
      </c>
      <c r="AJ491">
        <v>-15783.601000000001</v>
      </c>
      <c r="AK491">
        <v>0.51423013087344205</v>
      </c>
      <c r="AL491">
        <v>8745408.0850000009</v>
      </c>
      <c r="AM491">
        <v>566.24885385000005</v>
      </c>
    </row>
    <row r="492" spans="1:39" ht="15" x14ac:dyDescent="0.25">
      <c r="A492" t="s">
        <v>672</v>
      </c>
      <c r="B492">
        <v>393438.7</v>
      </c>
      <c r="C492">
        <v>0.49633209351684998</v>
      </c>
      <c r="D492">
        <v>380150.75</v>
      </c>
      <c r="E492">
        <v>1.506957486749E-3</v>
      </c>
      <c r="F492">
        <v>0.73383961704011003</v>
      </c>
      <c r="G492">
        <v>91.25</v>
      </c>
      <c r="H492">
        <v>34.826885799999999</v>
      </c>
      <c r="I492">
        <v>1.10942965</v>
      </c>
      <c r="J492">
        <v>41.327094799999998</v>
      </c>
      <c r="K492">
        <v>13706.3610747861</v>
      </c>
      <c r="L492">
        <v>1378.3152588</v>
      </c>
      <c r="M492">
        <v>1654.0785976714101</v>
      </c>
      <c r="N492">
        <v>0.33388783764221402</v>
      </c>
      <c r="O492">
        <v>0.145048602105775</v>
      </c>
      <c r="P492">
        <v>2.0712800150566001E-3</v>
      </c>
      <c r="Q492">
        <v>11421.275046176999</v>
      </c>
      <c r="R492">
        <v>93.680499999999995</v>
      </c>
      <c r="S492">
        <v>62687.9463388859</v>
      </c>
      <c r="T492">
        <v>15.9003207711317</v>
      </c>
      <c r="U492">
        <v>14.7129366175458</v>
      </c>
      <c r="V492">
        <v>13.236000000000001</v>
      </c>
      <c r="W492">
        <v>104.13382130553001</v>
      </c>
      <c r="X492">
        <v>0.111460305704708</v>
      </c>
      <c r="Y492">
        <v>0.17129328693068499</v>
      </c>
      <c r="Z492">
        <v>0.28847762777061398</v>
      </c>
      <c r="AA492">
        <v>187.588469582138</v>
      </c>
      <c r="AB492">
        <v>7.4716650606319197</v>
      </c>
      <c r="AC492">
        <v>1.4494448225056</v>
      </c>
      <c r="AD492">
        <v>3.2427642323588999</v>
      </c>
      <c r="AE492">
        <v>1.3863628535488299</v>
      </c>
      <c r="AF492">
        <v>118.75</v>
      </c>
      <c r="AG492">
        <v>2.54102283907971E-2</v>
      </c>
      <c r="AH492">
        <v>7.14</v>
      </c>
      <c r="AI492">
        <v>4.3199819132341197</v>
      </c>
      <c r="AJ492">
        <v>18268.749</v>
      </c>
      <c r="AK492">
        <v>0.47161440692405199</v>
      </c>
      <c r="AL492">
        <v>18891686.612</v>
      </c>
      <c r="AM492">
        <v>1378.3152588</v>
      </c>
    </row>
    <row r="493" spans="1:39" ht="15" x14ac:dyDescent="0.25">
      <c r="A493" t="s">
        <v>673</v>
      </c>
      <c r="B493">
        <v>131165.20000000001</v>
      </c>
      <c r="C493">
        <v>0.53355284573087203</v>
      </c>
      <c r="D493">
        <v>92740.5</v>
      </c>
      <c r="E493">
        <v>1.6432929587963201E-2</v>
      </c>
      <c r="F493">
        <v>0.69433416625820998</v>
      </c>
      <c r="G493">
        <v>58.5</v>
      </c>
      <c r="H493">
        <v>23.600229349999999</v>
      </c>
      <c r="I493">
        <v>1.1214999999999999</v>
      </c>
      <c r="J493">
        <v>48.8364896</v>
      </c>
      <c r="K493">
        <v>14265.6408716941</v>
      </c>
      <c r="L493">
        <v>938.15879955000003</v>
      </c>
      <c r="M493">
        <v>1125.91306147046</v>
      </c>
      <c r="N493">
        <v>0.31390082776098799</v>
      </c>
      <c r="O493">
        <v>0.14523997362211799</v>
      </c>
      <c r="P493">
        <v>2.4126767782657898E-3</v>
      </c>
      <c r="Q493">
        <v>11886.7406134547</v>
      </c>
      <c r="R493">
        <v>68.402500000000003</v>
      </c>
      <c r="S493">
        <v>61375.168882716302</v>
      </c>
      <c r="T493">
        <v>15.2231278096561</v>
      </c>
      <c r="U493">
        <v>13.715270634114299</v>
      </c>
      <c r="V493">
        <v>9.3160000000000007</v>
      </c>
      <c r="W493">
        <v>100.704036018678</v>
      </c>
      <c r="X493">
        <v>0.10659849823018901</v>
      </c>
      <c r="Y493">
        <v>0.190253596631211</v>
      </c>
      <c r="Z493">
        <v>0.30108283598445201</v>
      </c>
      <c r="AA493">
        <v>189.49723659285999</v>
      </c>
      <c r="AB493">
        <v>8.7491144992223493</v>
      </c>
      <c r="AC493">
        <v>1.39744737693253</v>
      </c>
      <c r="AD493">
        <v>3.7607756955987401</v>
      </c>
      <c r="AE493">
        <v>1.47246567737059</v>
      </c>
      <c r="AF493">
        <v>97.9</v>
      </c>
      <c r="AG493">
        <v>1.7208376455208799E-2</v>
      </c>
      <c r="AH493">
        <v>5.6950000000000003</v>
      </c>
      <c r="AI493">
        <v>4.6912595248337601</v>
      </c>
      <c r="AJ493">
        <v>1905.0964999999901</v>
      </c>
      <c r="AK493">
        <v>0.47338526885701998</v>
      </c>
      <c r="AL493">
        <v>13383436.515000001</v>
      </c>
      <c r="AM493">
        <v>938.15879955000003</v>
      </c>
    </row>
    <row r="494" spans="1:39" ht="15" x14ac:dyDescent="0.25">
      <c r="A494" t="s">
        <v>674</v>
      </c>
      <c r="B494">
        <v>682667</v>
      </c>
      <c r="C494">
        <v>0.39915191107279102</v>
      </c>
      <c r="D494">
        <v>773221.05</v>
      </c>
      <c r="E494">
        <v>4.1614634768018001E-3</v>
      </c>
      <c r="F494">
        <v>0.74839958986349897</v>
      </c>
      <c r="G494">
        <v>73.349999999999994</v>
      </c>
      <c r="H494">
        <v>54.34689015</v>
      </c>
      <c r="I494">
        <v>2.2978331000000001</v>
      </c>
      <c r="J494">
        <v>51.390178749999997</v>
      </c>
      <c r="K494">
        <v>12498.3239446641</v>
      </c>
      <c r="L494">
        <v>2226.8369039499999</v>
      </c>
      <c r="M494">
        <v>2660.1026473774</v>
      </c>
      <c r="N494">
        <v>0.28870218968871297</v>
      </c>
      <c r="O494">
        <v>0.13221501973393299</v>
      </c>
      <c r="P494">
        <v>1.6937957415334302E-2</v>
      </c>
      <c r="Q494">
        <v>10462.652268302299</v>
      </c>
      <c r="R494">
        <v>134.85650000000001</v>
      </c>
      <c r="S494">
        <v>68786.060097214402</v>
      </c>
      <c r="T494">
        <v>16.272852995591599</v>
      </c>
      <c r="U494">
        <v>16.512640502682501</v>
      </c>
      <c r="V494">
        <v>14.724</v>
      </c>
      <c r="W494">
        <v>151.23858353368601</v>
      </c>
      <c r="X494">
        <v>0.113261578845147</v>
      </c>
      <c r="Y494">
        <v>0.15196098798233201</v>
      </c>
      <c r="Z494">
        <v>0.27043165971219302</v>
      </c>
      <c r="AA494">
        <v>165.01781039652201</v>
      </c>
      <c r="AB494">
        <v>7.0714659830692597</v>
      </c>
      <c r="AC494">
        <v>1.3124998751591099</v>
      </c>
      <c r="AD494">
        <v>3.2316975067880098</v>
      </c>
      <c r="AE494">
        <v>1.2053842486925299</v>
      </c>
      <c r="AF494">
        <v>47.85</v>
      </c>
      <c r="AG494">
        <v>4.3403714825069099E-2</v>
      </c>
      <c r="AH494">
        <v>29.959</v>
      </c>
      <c r="AI494">
        <v>4.2263851244633104</v>
      </c>
      <c r="AJ494">
        <v>85574.5095</v>
      </c>
      <c r="AK494">
        <v>0.42411727519188203</v>
      </c>
      <c r="AL494">
        <v>27831728.997499999</v>
      </c>
      <c r="AM494">
        <v>2226.8369039499999</v>
      </c>
    </row>
    <row r="495" spans="1:39" ht="15" x14ac:dyDescent="0.25">
      <c r="A495" t="s">
        <v>675</v>
      </c>
      <c r="B495">
        <v>166365.5</v>
      </c>
      <c r="C495">
        <v>0.622292159912888</v>
      </c>
      <c r="D495">
        <v>300771.75</v>
      </c>
      <c r="E495">
        <v>7.4153799163272898E-3</v>
      </c>
      <c r="F495">
        <v>0.67090475851392195</v>
      </c>
      <c r="G495">
        <v>41.15</v>
      </c>
      <c r="H495">
        <v>15.0051963</v>
      </c>
      <c r="I495">
        <v>0.55000000000000004</v>
      </c>
      <c r="J495">
        <v>27.0180142</v>
      </c>
      <c r="K495">
        <v>15179.783806949999</v>
      </c>
      <c r="L495">
        <v>622.46988980000003</v>
      </c>
      <c r="M495">
        <v>740.29531260202805</v>
      </c>
      <c r="N495">
        <v>0.28361253988802998</v>
      </c>
      <c r="O495">
        <v>0.144049708619336</v>
      </c>
      <c r="P495">
        <v>1.8251208911727801E-3</v>
      </c>
      <c r="Q495">
        <v>12763.7689887409</v>
      </c>
      <c r="R495">
        <v>47.790999999999997</v>
      </c>
      <c r="S495">
        <v>61066.120273691697</v>
      </c>
      <c r="T495">
        <v>15.739365152434599</v>
      </c>
      <c r="U495">
        <v>13.0248350065912</v>
      </c>
      <c r="V495">
        <v>6.3150000000000004</v>
      </c>
      <c r="W495">
        <v>98.5700538083927</v>
      </c>
      <c r="X495">
        <v>0.109493676520506</v>
      </c>
      <c r="Y495">
        <v>0.182577750631082</v>
      </c>
      <c r="Z495">
        <v>0.29646979579553701</v>
      </c>
      <c r="AA495">
        <v>217.90331102373599</v>
      </c>
      <c r="AB495">
        <v>8.1717491231271406</v>
      </c>
      <c r="AC495">
        <v>1.42816675605885</v>
      </c>
      <c r="AD495">
        <v>3.5835026292362202</v>
      </c>
      <c r="AE495">
        <v>1.21994573734311</v>
      </c>
      <c r="AF495">
        <v>68</v>
      </c>
      <c r="AG495">
        <v>2.6295934808624199E-2</v>
      </c>
      <c r="AH495">
        <v>5.2939999999999996</v>
      </c>
      <c r="AI495">
        <v>4.5237152888112</v>
      </c>
      <c r="AJ495">
        <v>-5012.0859999999502</v>
      </c>
      <c r="AK495">
        <v>0.50422519248416198</v>
      </c>
      <c r="AL495">
        <v>9448958.3534999993</v>
      </c>
      <c r="AM495">
        <v>622.46988980000003</v>
      </c>
    </row>
    <row r="496" spans="1:39" ht="15" x14ac:dyDescent="0.25">
      <c r="A496" t="s">
        <v>676</v>
      </c>
      <c r="B496">
        <v>399037.5</v>
      </c>
      <c r="C496">
        <v>0.37845724638325601</v>
      </c>
      <c r="D496">
        <v>277788.34999999998</v>
      </c>
      <c r="E496">
        <v>2.9924989298568002E-3</v>
      </c>
      <c r="F496">
        <v>0.72529115935131405</v>
      </c>
      <c r="G496">
        <v>77.75</v>
      </c>
      <c r="H496">
        <v>94.351301649999996</v>
      </c>
      <c r="I496">
        <v>7.2496676000000004</v>
      </c>
      <c r="J496">
        <v>-77.171814600000005</v>
      </c>
      <c r="K496">
        <v>13670.4108744799</v>
      </c>
      <c r="L496">
        <v>2212.1966550000002</v>
      </c>
      <c r="M496">
        <v>2843.2052941993102</v>
      </c>
      <c r="N496">
        <v>0.497703670088047</v>
      </c>
      <c r="O496">
        <v>0.169482748494618</v>
      </c>
      <c r="P496">
        <v>2.05488980137708E-2</v>
      </c>
      <c r="Q496">
        <v>10636.4592351804</v>
      </c>
      <c r="R496">
        <v>144.57400000000001</v>
      </c>
      <c r="S496">
        <v>66423.535013211207</v>
      </c>
      <c r="T496">
        <v>15.185303028207001</v>
      </c>
      <c r="U496">
        <v>15.3014833580035</v>
      </c>
      <c r="V496">
        <v>16.864000000000001</v>
      </c>
      <c r="W496">
        <v>131.178644153226</v>
      </c>
      <c r="X496">
        <v>0.109479235388507</v>
      </c>
      <c r="Y496">
        <v>0.16094847285090699</v>
      </c>
      <c r="Z496">
        <v>0.28663601842789799</v>
      </c>
      <c r="AA496">
        <v>182.105012720942</v>
      </c>
      <c r="AB496">
        <v>7.6759979679887502</v>
      </c>
      <c r="AC496">
        <v>1.2565567313661801</v>
      </c>
      <c r="AD496">
        <v>3.2764443241080299</v>
      </c>
      <c r="AE496">
        <v>1.2417371423768599</v>
      </c>
      <c r="AF496">
        <v>37</v>
      </c>
      <c r="AG496">
        <v>3.1851887632192197E-2</v>
      </c>
      <c r="AH496">
        <v>42.655000000000001</v>
      </c>
      <c r="AI496">
        <v>3.8213605649206799</v>
      </c>
      <c r="AJ496">
        <v>27668.853499999699</v>
      </c>
      <c r="AK496">
        <v>0.50194515319384603</v>
      </c>
      <c r="AL496">
        <v>30241637.208999999</v>
      </c>
      <c r="AM496">
        <v>2212.1966550000002</v>
      </c>
    </row>
    <row r="497" spans="1:39" ht="15" x14ac:dyDescent="0.25">
      <c r="A497" t="s">
        <v>677</v>
      </c>
      <c r="B497">
        <v>782497.8</v>
      </c>
      <c r="C497">
        <v>0.68237322252543997</v>
      </c>
      <c r="D497">
        <v>801966.2</v>
      </c>
      <c r="E497">
        <v>2.8348346966823399E-3</v>
      </c>
      <c r="F497">
        <v>0.68299014951243897</v>
      </c>
      <c r="G497">
        <v>46.25</v>
      </c>
      <c r="H497">
        <v>18.2281181</v>
      </c>
      <c r="I497">
        <v>1.2299999500000001</v>
      </c>
      <c r="J497">
        <v>0.88208204999999396</v>
      </c>
      <c r="K497">
        <v>15942.3625488956</v>
      </c>
      <c r="L497">
        <v>676.38431355</v>
      </c>
      <c r="M497">
        <v>842.48053827604099</v>
      </c>
      <c r="N497">
        <v>0.46053530930529701</v>
      </c>
      <c r="O497">
        <v>0.17635739321619001</v>
      </c>
      <c r="P497">
        <v>4.5296094078821703E-3</v>
      </c>
      <c r="Q497">
        <v>12799.3033181104</v>
      </c>
      <c r="R497">
        <v>53.783499999999997</v>
      </c>
      <c r="S497">
        <v>57480.135933883103</v>
      </c>
      <c r="T497">
        <v>14.686660407002099</v>
      </c>
      <c r="U497">
        <v>12.576056105497001</v>
      </c>
      <c r="V497">
        <v>8.1780000000000008</v>
      </c>
      <c r="W497">
        <v>82.707790847395501</v>
      </c>
      <c r="X497">
        <v>0.115376894801275</v>
      </c>
      <c r="Y497">
        <v>0.17844985967346899</v>
      </c>
      <c r="Z497">
        <v>0.29937070187500398</v>
      </c>
      <c r="AA497">
        <v>233.76347859124601</v>
      </c>
      <c r="AB497">
        <v>8.4738827187607395</v>
      </c>
      <c r="AC497">
        <v>1.5087518685100201</v>
      </c>
      <c r="AD497">
        <v>2.85444074036478</v>
      </c>
      <c r="AE497">
        <v>1.3522212151544599</v>
      </c>
      <c r="AF497">
        <v>86.2</v>
      </c>
      <c r="AG497">
        <v>1.34246250094874E-2</v>
      </c>
      <c r="AH497">
        <v>4.6520000000000001</v>
      </c>
      <c r="AI497">
        <v>3.8060495149363902</v>
      </c>
      <c r="AJ497">
        <v>80.818000000028405</v>
      </c>
      <c r="AK497">
        <v>0.56478780400171402</v>
      </c>
      <c r="AL497">
        <v>10783163.948999999</v>
      </c>
      <c r="AM497">
        <v>676.38431355</v>
      </c>
    </row>
    <row r="498" spans="1:39" ht="15" x14ac:dyDescent="0.25">
      <c r="A498" t="s">
        <v>678</v>
      </c>
      <c r="B498">
        <v>623938.30000000005</v>
      </c>
      <c r="C498">
        <v>0.42994901175163902</v>
      </c>
      <c r="D498">
        <v>599640.75</v>
      </c>
      <c r="E498">
        <v>7.674036351811E-3</v>
      </c>
      <c r="F498">
        <v>0.76154305208489004</v>
      </c>
      <c r="G498">
        <v>77.650000000000006</v>
      </c>
      <c r="H498">
        <v>54.395250799999999</v>
      </c>
      <c r="I498">
        <v>4.0818055500000003</v>
      </c>
      <c r="J498">
        <v>28.833217099999999</v>
      </c>
      <c r="K498">
        <v>13161.716201585201</v>
      </c>
      <c r="L498">
        <v>2064.9396938999998</v>
      </c>
      <c r="M498">
        <v>2499.2547056930698</v>
      </c>
      <c r="N498">
        <v>0.34487189030445697</v>
      </c>
      <c r="O498">
        <v>0.13378345080298401</v>
      </c>
      <c r="P498">
        <v>2.4894299965202499E-2</v>
      </c>
      <c r="Q498">
        <v>10874.501971564099</v>
      </c>
      <c r="R498">
        <v>131.05500000000001</v>
      </c>
      <c r="S498">
        <v>68728.1788218687</v>
      </c>
      <c r="T498">
        <v>15.232917477395</v>
      </c>
      <c r="U498">
        <v>15.756283193315801</v>
      </c>
      <c r="V498">
        <v>14.927</v>
      </c>
      <c r="W498">
        <v>138.33588088028401</v>
      </c>
      <c r="X498">
        <v>0.112440048199964</v>
      </c>
      <c r="Y498">
        <v>0.15836997129661501</v>
      </c>
      <c r="Z498">
        <v>0.27557364515552002</v>
      </c>
      <c r="AA498">
        <v>161.93148448246799</v>
      </c>
      <c r="AB498">
        <v>8.3007660459882704</v>
      </c>
      <c r="AC498">
        <v>1.4093433314766599</v>
      </c>
      <c r="AD498">
        <v>3.7833339842917599</v>
      </c>
      <c r="AE498">
        <v>1.1967107379503801</v>
      </c>
      <c r="AF498">
        <v>59.55</v>
      </c>
      <c r="AG498">
        <v>3.8151114159535898E-2</v>
      </c>
      <c r="AH498">
        <v>19.6615</v>
      </c>
      <c r="AI498">
        <v>4.0283572834290098</v>
      </c>
      <c r="AJ498">
        <v>99851.936500000098</v>
      </c>
      <c r="AK498">
        <v>0.44972378745167002</v>
      </c>
      <c r="AL498">
        <v>27178150.2245</v>
      </c>
      <c r="AM498">
        <v>2064.9396938999998</v>
      </c>
    </row>
    <row r="499" spans="1:39" ht="15" x14ac:dyDescent="0.25">
      <c r="A499" t="s">
        <v>679</v>
      </c>
      <c r="B499">
        <v>861935.8</v>
      </c>
      <c r="C499">
        <v>0.59422457436172105</v>
      </c>
      <c r="D499">
        <v>788924.9</v>
      </c>
      <c r="E499">
        <v>2.4748917403568898E-3</v>
      </c>
      <c r="F499">
        <v>0.71616006501402596</v>
      </c>
      <c r="G499">
        <v>58.9</v>
      </c>
      <c r="H499">
        <v>23.677194449999998</v>
      </c>
      <c r="I499">
        <v>1.7799999500000001</v>
      </c>
      <c r="J499">
        <v>25.527567049999998</v>
      </c>
      <c r="K499">
        <v>14013.8492870796</v>
      </c>
      <c r="L499">
        <v>973.42188969999995</v>
      </c>
      <c r="M499">
        <v>1181.02987539679</v>
      </c>
      <c r="N499">
        <v>0.34625801429622399</v>
      </c>
      <c r="O499">
        <v>0.16208369512691501</v>
      </c>
      <c r="P499">
        <v>5.9857782238652299E-3</v>
      </c>
      <c r="Q499">
        <v>11550.417088659</v>
      </c>
      <c r="R499">
        <v>70.034000000000006</v>
      </c>
      <c r="S499">
        <v>61078.782584173401</v>
      </c>
      <c r="T499">
        <v>14.899191821115499</v>
      </c>
      <c r="U499">
        <v>13.8992759188394</v>
      </c>
      <c r="V499">
        <v>10.9625</v>
      </c>
      <c r="W499">
        <v>88.795611375142499</v>
      </c>
      <c r="X499">
        <v>0.112039266123487</v>
      </c>
      <c r="Y499">
        <v>0.17733063366258101</v>
      </c>
      <c r="Z499">
        <v>0.293846489167358</v>
      </c>
      <c r="AA499">
        <v>187.193704937289</v>
      </c>
      <c r="AB499">
        <v>7.8566101154959904</v>
      </c>
      <c r="AC499">
        <v>1.5514366986438499</v>
      </c>
      <c r="AD499">
        <v>3.1470728375749002</v>
      </c>
      <c r="AE499">
        <v>1.48413576050902</v>
      </c>
      <c r="AF499">
        <v>106.6</v>
      </c>
      <c r="AG499">
        <v>1.22458968557416E-2</v>
      </c>
      <c r="AH499">
        <v>5.3272222222222201</v>
      </c>
      <c r="AI499">
        <v>4.2224479437336804</v>
      </c>
      <c r="AJ499">
        <v>19261.284</v>
      </c>
      <c r="AK499">
        <v>0.47998372710794701</v>
      </c>
      <c r="AL499">
        <v>13641387.654999999</v>
      </c>
      <c r="AM499">
        <v>973.42188969999995</v>
      </c>
    </row>
    <row r="500" spans="1:39" ht="15" x14ac:dyDescent="0.25">
      <c r="A500" t="s">
        <v>680</v>
      </c>
      <c r="B500">
        <v>-67833.263157894704</v>
      </c>
      <c r="C500">
        <v>0.43257774457651199</v>
      </c>
      <c r="D500">
        <v>-557095.5</v>
      </c>
      <c r="E500">
        <v>9.3111788450827102E-3</v>
      </c>
      <c r="F500">
        <v>0.75422697070691602</v>
      </c>
      <c r="G500">
        <v>60</v>
      </c>
      <c r="H500">
        <v>28.968310899999999</v>
      </c>
      <c r="I500">
        <v>6.1437118000000002</v>
      </c>
      <c r="J500">
        <v>-38.317661749999999</v>
      </c>
      <c r="K500">
        <v>16973.055867010698</v>
      </c>
      <c r="L500">
        <v>1194.8493096</v>
      </c>
      <c r="M500">
        <v>1677.35466550348</v>
      </c>
      <c r="N500">
        <v>0.93265690254536204</v>
      </c>
      <c r="O500">
        <v>0.18493114669327801</v>
      </c>
      <c r="P500">
        <v>4.1415243413888E-4</v>
      </c>
      <c r="Q500">
        <v>12090.611783890399</v>
      </c>
      <c r="R500">
        <v>93.794499999999999</v>
      </c>
      <c r="S500">
        <v>61830.099531422398</v>
      </c>
      <c r="T500">
        <v>14.5957385560987</v>
      </c>
      <c r="U500">
        <v>12.7390125177916</v>
      </c>
      <c r="V500">
        <v>12.791499999999999</v>
      </c>
      <c r="W500">
        <v>93.409632146347207</v>
      </c>
      <c r="X500">
        <v>0.10430819386966</v>
      </c>
      <c r="Y500">
        <v>0.20330293345078401</v>
      </c>
      <c r="Z500">
        <v>0.31186079233436798</v>
      </c>
      <c r="AA500">
        <v>207.591909713733</v>
      </c>
      <c r="AB500">
        <v>9.7427452532554604</v>
      </c>
      <c r="AC500">
        <v>1.47152041768893</v>
      </c>
      <c r="AD500">
        <v>4.0585449626180798</v>
      </c>
      <c r="AE500">
        <v>1.43103179052402</v>
      </c>
      <c r="AF500">
        <v>166.25</v>
      </c>
      <c r="AG500">
        <v>1.0945160939351399E-2</v>
      </c>
      <c r="AH500">
        <v>5.0236842105263202</v>
      </c>
      <c r="AI500">
        <v>3.6911337243351201</v>
      </c>
      <c r="AJ500">
        <v>-141082.647</v>
      </c>
      <c r="AK500">
        <v>0.672108230806443</v>
      </c>
      <c r="AL500">
        <v>20280244.0845</v>
      </c>
      <c r="AM500">
        <v>1194.8493096</v>
      </c>
    </row>
    <row r="501" spans="1:39" ht="15" x14ac:dyDescent="0.25">
      <c r="A501" t="s">
        <v>681</v>
      </c>
      <c r="B501">
        <v>163536.10526315801</v>
      </c>
      <c r="C501">
        <v>0.47763619817537101</v>
      </c>
      <c r="D501">
        <v>-348512</v>
      </c>
      <c r="E501">
        <v>1.0475241074092499E-2</v>
      </c>
      <c r="F501">
        <v>0.74440271487708998</v>
      </c>
      <c r="G501">
        <v>56.125</v>
      </c>
      <c r="H501">
        <v>28.589931050000001</v>
      </c>
      <c r="I501">
        <v>4.5817639000000003</v>
      </c>
      <c r="J501">
        <v>-17.61237685</v>
      </c>
      <c r="K501">
        <v>16588.949822603801</v>
      </c>
      <c r="L501">
        <v>1045.6858116999999</v>
      </c>
      <c r="M501">
        <v>1438.1608719548201</v>
      </c>
      <c r="N501">
        <v>0.87194611000573097</v>
      </c>
      <c r="O501">
        <v>0.18154411695743999</v>
      </c>
      <c r="P501">
        <v>5.9489259875170595E-4</v>
      </c>
      <c r="Q501">
        <v>12061.814362200899</v>
      </c>
      <c r="R501">
        <v>81.966999999999999</v>
      </c>
      <c r="S501">
        <v>61434.4511937731</v>
      </c>
      <c r="T501">
        <v>15.2000195200508</v>
      </c>
      <c r="U501">
        <v>12.7574000719802</v>
      </c>
      <c r="V501">
        <v>10.8925</v>
      </c>
      <c r="W501">
        <v>96.000533550608196</v>
      </c>
      <c r="X501">
        <v>0.10220965586866999</v>
      </c>
      <c r="Y501">
        <v>0.19397469329839601</v>
      </c>
      <c r="Z501">
        <v>0.30056531236636402</v>
      </c>
      <c r="AA501">
        <v>225.622885344921</v>
      </c>
      <c r="AB501">
        <v>9.0066400847028607</v>
      </c>
      <c r="AC501">
        <v>1.30275727422444</v>
      </c>
      <c r="AD501">
        <v>3.59196312560492</v>
      </c>
      <c r="AE501">
        <v>1.38037310184921</v>
      </c>
      <c r="AF501">
        <v>158.5</v>
      </c>
      <c r="AG501">
        <v>1.42955054315171E-2</v>
      </c>
      <c r="AH501">
        <v>4.6926315789473696</v>
      </c>
      <c r="AI501">
        <v>3.5198053784479901</v>
      </c>
      <c r="AJ501">
        <v>-52580.684999999903</v>
      </c>
      <c r="AK501">
        <v>0.66536105140414703</v>
      </c>
      <c r="AL501">
        <v>17346829.460499998</v>
      </c>
      <c r="AM501">
        <v>1045.6858116999999</v>
      </c>
    </row>
    <row r="502" spans="1:39" ht="15" x14ac:dyDescent="0.25">
      <c r="A502" t="s">
        <v>682</v>
      </c>
      <c r="B502">
        <v>610056.80000000005</v>
      </c>
      <c r="C502">
        <v>0.55010439614656703</v>
      </c>
      <c r="D502">
        <v>580340.25</v>
      </c>
      <c r="E502">
        <v>1.5863114527642799E-2</v>
      </c>
      <c r="F502">
        <v>0.69216768544504803</v>
      </c>
      <c r="G502">
        <v>49.45</v>
      </c>
      <c r="H502">
        <v>24.63565195</v>
      </c>
      <c r="I502">
        <v>2.6088175499999999</v>
      </c>
      <c r="J502">
        <v>18.074941750000001</v>
      </c>
      <c r="K502">
        <v>14892.5672740151</v>
      </c>
      <c r="L502">
        <v>954.96389539999996</v>
      </c>
      <c r="M502">
        <v>1162.4401667590701</v>
      </c>
      <c r="N502">
        <v>0.42434307878232702</v>
      </c>
      <c r="O502">
        <v>0.15984636103552499</v>
      </c>
      <c r="P502">
        <v>2.58542973393337E-3</v>
      </c>
      <c r="Q502">
        <v>12234.4912565703</v>
      </c>
      <c r="R502">
        <v>70.317999999999998</v>
      </c>
      <c r="S502">
        <v>60899.949166642997</v>
      </c>
      <c r="T502">
        <v>15.8977786626468</v>
      </c>
      <c r="U502">
        <v>13.5806464262351</v>
      </c>
      <c r="V502">
        <v>9.4655000000000005</v>
      </c>
      <c r="W502">
        <v>100.888901315303</v>
      </c>
      <c r="X502">
        <v>0.10705363192792799</v>
      </c>
      <c r="Y502">
        <v>0.19494298644727301</v>
      </c>
      <c r="Z502">
        <v>0.30691291424149802</v>
      </c>
      <c r="AA502">
        <v>209.66248144505499</v>
      </c>
      <c r="AB502">
        <v>7.2473784999607904</v>
      </c>
      <c r="AC502">
        <v>1.3541480700489099</v>
      </c>
      <c r="AD502">
        <v>3.0378200190690099</v>
      </c>
      <c r="AE502">
        <v>1.5675386032865699</v>
      </c>
      <c r="AF502">
        <v>129.05000000000001</v>
      </c>
      <c r="AG502">
        <v>1.79478255769519E-2</v>
      </c>
      <c r="AH502">
        <v>5.0226315789473697</v>
      </c>
      <c r="AI502">
        <v>4.27382154711007</v>
      </c>
      <c r="AJ502">
        <v>16066.433499999999</v>
      </c>
      <c r="AK502">
        <v>0.498367299612339</v>
      </c>
      <c r="AL502">
        <v>14221864.056500001</v>
      </c>
      <c r="AM502">
        <v>954.96389539999996</v>
      </c>
    </row>
    <row r="503" spans="1:39" ht="15" x14ac:dyDescent="0.25">
      <c r="A503" t="s">
        <v>683</v>
      </c>
      <c r="B503">
        <v>1094320.8095238099</v>
      </c>
      <c r="C503">
        <v>0.46119189721679998</v>
      </c>
      <c r="D503">
        <v>870433.66666666698</v>
      </c>
      <c r="E503">
        <v>6.8136776910277799E-3</v>
      </c>
      <c r="F503">
        <v>0.72155731592181804</v>
      </c>
      <c r="G503">
        <v>84.238095238095198</v>
      </c>
      <c r="H503">
        <v>56.310984095238098</v>
      </c>
      <c r="I503">
        <v>3.6492339523809498</v>
      </c>
      <c r="J503">
        <v>25.282353047619001</v>
      </c>
      <c r="K503">
        <v>13391.745621964001</v>
      </c>
      <c r="L503">
        <v>1897.5415237619</v>
      </c>
      <c r="M503">
        <v>2335.9481739722701</v>
      </c>
      <c r="N503">
        <v>0.43779878591872701</v>
      </c>
      <c r="O503">
        <v>0.15615184158981801</v>
      </c>
      <c r="P503">
        <v>8.1411310356202492E-3</v>
      </c>
      <c r="Q503">
        <v>10878.406326164901</v>
      </c>
      <c r="R503">
        <v>125.487142857143</v>
      </c>
      <c r="S503">
        <v>64672.5687776778</v>
      </c>
      <c r="T503">
        <v>15.9075298930264</v>
      </c>
      <c r="U503">
        <v>15.121401926587099</v>
      </c>
      <c r="V503">
        <v>28.634761904761898</v>
      </c>
      <c r="W503">
        <v>66.2670613456837</v>
      </c>
      <c r="X503">
        <v>0.111179853932249</v>
      </c>
      <c r="Y503">
        <v>0.179879636756828</v>
      </c>
      <c r="Z503">
        <v>0.29521721918890398</v>
      </c>
      <c r="AA503">
        <v>175.947539341782</v>
      </c>
      <c r="AB503">
        <v>7.6391783188182698</v>
      </c>
      <c r="AC503">
        <v>1.46585906481651</v>
      </c>
      <c r="AD503">
        <v>3.33996534128211</v>
      </c>
      <c r="AE503">
        <v>1.27220920822142</v>
      </c>
      <c r="AF503">
        <v>86.095238095238102</v>
      </c>
      <c r="AG503">
        <v>2.4342954885300298E-2</v>
      </c>
      <c r="AH503">
        <v>14.536666666666701</v>
      </c>
      <c r="AI503">
        <v>3.9322304700782</v>
      </c>
      <c r="AJ503">
        <v>31689.533333333398</v>
      </c>
      <c r="AK503">
        <v>0.51652256543504105</v>
      </c>
      <c r="AL503">
        <v>25411393.393333301</v>
      </c>
      <c r="AM503">
        <v>1897.5415237619</v>
      </c>
    </row>
    <row r="504" spans="1:39" ht="15" x14ac:dyDescent="0.25">
      <c r="A504" t="s">
        <v>684</v>
      </c>
      <c r="B504">
        <v>938366.15</v>
      </c>
      <c r="C504">
        <v>0.52220486236159003</v>
      </c>
      <c r="D504">
        <v>1069740.1000000001</v>
      </c>
      <c r="E504">
        <v>4.4657135950684004E-3</v>
      </c>
      <c r="F504">
        <v>0.69439405518175801</v>
      </c>
      <c r="G504">
        <v>76.631578947368396</v>
      </c>
      <c r="H504">
        <v>35.400708049999999</v>
      </c>
      <c r="I504">
        <v>3.3541136499999999</v>
      </c>
      <c r="J504">
        <v>14.9180682</v>
      </c>
      <c r="K504">
        <v>14045.7591901245</v>
      </c>
      <c r="L504">
        <v>1315.1576423500001</v>
      </c>
      <c r="M504">
        <v>1601.1666510645</v>
      </c>
      <c r="N504">
        <v>0.38852668668446599</v>
      </c>
      <c r="O504">
        <v>0.154461444437197</v>
      </c>
      <c r="P504">
        <v>1.49189415536076E-3</v>
      </c>
      <c r="Q504">
        <v>11536.830054022799</v>
      </c>
      <c r="R504">
        <v>87.977000000000004</v>
      </c>
      <c r="S504">
        <v>62264.2849835753</v>
      </c>
      <c r="T504">
        <v>15.211930390897599</v>
      </c>
      <c r="U504">
        <v>14.9488803022381</v>
      </c>
      <c r="V504">
        <v>13.003500000000001</v>
      </c>
      <c r="W504">
        <v>101.13874282693099</v>
      </c>
      <c r="X504">
        <v>0.110197585202158</v>
      </c>
      <c r="Y504">
        <v>0.18043937694135401</v>
      </c>
      <c r="Z504">
        <v>0.29505932609913099</v>
      </c>
      <c r="AA504">
        <v>170.27183113946799</v>
      </c>
      <c r="AB504">
        <v>8.2439631758064795</v>
      </c>
      <c r="AC504">
        <v>1.70909463623929</v>
      </c>
      <c r="AD504">
        <v>3.6141391939510799</v>
      </c>
      <c r="AE504">
        <v>1.4203782956478801</v>
      </c>
      <c r="AF504">
        <v>121.3</v>
      </c>
      <c r="AG504">
        <v>2.40150697751648E-2</v>
      </c>
      <c r="AH504">
        <v>6.6857894736842098</v>
      </c>
      <c r="AI504">
        <v>4.28924351735035</v>
      </c>
      <c r="AJ504">
        <v>20460.668499999902</v>
      </c>
      <c r="AK504">
        <v>0.48918174551419902</v>
      </c>
      <c r="AL504">
        <v>18472387.541499998</v>
      </c>
      <c r="AM504">
        <v>1315.1576423500001</v>
      </c>
    </row>
    <row r="505" spans="1:39" ht="15" x14ac:dyDescent="0.25">
      <c r="A505" t="s">
        <v>685</v>
      </c>
      <c r="B505">
        <v>602380.5</v>
      </c>
      <c r="C505">
        <v>0.56637180969346101</v>
      </c>
      <c r="D505">
        <v>530061.4</v>
      </c>
      <c r="E505">
        <v>2.2991483798053499E-3</v>
      </c>
      <c r="F505">
        <v>0.730459500606364</v>
      </c>
      <c r="G505">
        <v>58.35</v>
      </c>
      <c r="H505">
        <v>17.197251099999999</v>
      </c>
      <c r="I505">
        <v>0.9</v>
      </c>
      <c r="J505">
        <v>41.267987300000001</v>
      </c>
      <c r="K505">
        <v>14027.9992709127</v>
      </c>
      <c r="L505">
        <v>955.47434014999999</v>
      </c>
      <c r="M505">
        <v>1139.7506832751101</v>
      </c>
      <c r="N505">
        <v>0.31403443016888799</v>
      </c>
      <c r="O505">
        <v>0.14624831706947</v>
      </c>
      <c r="P505">
        <v>6.0917097460579002E-3</v>
      </c>
      <c r="Q505">
        <v>11759.9344696025</v>
      </c>
      <c r="R505">
        <v>68.404499999999999</v>
      </c>
      <c r="S505">
        <v>63023.777010284401</v>
      </c>
      <c r="T505">
        <v>15.2584990753532</v>
      </c>
      <c r="U505">
        <v>13.968004153966501</v>
      </c>
      <c r="V505">
        <v>10.422499999999999</v>
      </c>
      <c r="W505">
        <v>91.674199102902406</v>
      </c>
      <c r="X505">
        <v>0.114544578494276</v>
      </c>
      <c r="Y505">
        <v>0.17179403748973399</v>
      </c>
      <c r="Z505">
        <v>0.29277361032535798</v>
      </c>
      <c r="AA505">
        <v>184.77994916355701</v>
      </c>
      <c r="AB505">
        <v>8.4106357542374095</v>
      </c>
      <c r="AC505">
        <v>1.4312792597102799</v>
      </c>
      <c r="AD505">
        <v>2.9473454326616699</v>
      </c>
      <c r="AE505">
        <v>1.27701649733858</v>
      </c>
      <c r="AF505">
        <v>109.45</v>
      </c>
      <c r="AG505">
        <v>1.7893787847517401E-2</v>
      </c>
      <c r="AH505">
        <v>4.7322222222222203</v>
      </c>
      <c r="AI505">
        <v>4.6115130747349804</v>
      </c>
      <c r="AJ505">
        <v>3140.21400000009</v>
      </c>
      <c r="AK505">
        <v>0.47465429571745699</v>
      </c>
      <c r="AL505">
        <v>13403393.346999999</v>
      </c>
      <c r="AM505">
        <v>955.47434014999999</v>
      </c>
    </row>
    <row r="506" spans="1:39" ht="15" x14ac:dyDescent="0.25">
      <c r="A506" t="s">
        <v>686</v>
      </c>
      <c r="B506">
        <v>220552.25</v>
      </c>
      <c r="C506">
        <v>0.54149594521965305</v>
      </c>
      <c r="D506">
        <v>219705.35</v>
      </c>
      <c r="E506">
        <v>7.0035870684889796E-3</v>
      </c>
      <c r="F506">
        <v>0.71515043829264802</v>
      </c>
      <c r="G506">
        <v>54.5</v>
      </c>
      <c r="H506">
        <v>17.834644600000001</v>
      </c>
      <c r="I506">
        <v>0.748</v>
      </c>
      <c r="J506">
        <v>79.516784099999995</v>
      </c>
      <c r="K506">
        <v>14310.657565752501</v>
      </c>
      <c r="L506">
        <v>997.05134284999997</v>
      </c>
      <c r="M506">
        <v>1170.0700236702801</v>
      </c>
      <c r="N506">
        <v>0.242277312479726</v>
      </c>
      <c r="O506">
        <v>0.13654218022600001</v>
      </c>
      <c r="P506">
        <v>4.4483321564185996E-3</v>
      </c>
      <c r="Q506">
        <v>12194.5354161306</v>
      </c>
      <c r="R506">
        <v>67.442999999999998</v>
      </c>
      <c r="S506">
        <v>66215.846121910407</v>
      </c>
      <c r="T506">
        <v>15.4582388090684</v>
      </c>
      <c r="U506">
        <v>14.7836149466957</v>
      </c>
      <c r="V506">
        <v>8.8834999999999997</v>
      </c>
      <c r="W506">
        <v>112.236319339224</v>
      </c>
      <c r="X506">
        <v>0.113294478071939</v>
      </c>
      <c r="Y506">
        <v>0.17401970493377</v>
      </c>
      <c r="Z506">
        <v>0.29289270178043098</v>
      </c>
      <c r="AA506">
        <v>166.80750815158501</v>
      </c>
      <c r="AB506">
        <v>9.5482330406068208</v>
      </c>
      <c r="AC506">
        <v>1.66425846876106</v>
      </c>
      <c r="AD506">
        <v>3.58332575437128</v>
      </c>
      <c r="AE506">
        <v>1.14564096195091</v>
      </c>
      <c r="AF506">
        <v>83.1</v>
      </c>
      <c r="AG506">
        <v>2.97822155536457E-2</v>
      </c>
      <c r="AH506">
        <v>7.7478947368421096</v>
      </c>
      <c r="AI506">
        <v>4.4474042741177904</v>
      </c>
      <c r="AJ506">
        <v>18593.492500000099</v>
      </c>
      <c r="AK506">
        <v>0.480803279583643</v>
      </c>
      <c r="AL506">
        <v>14268460.343</v>
      </c>
      <c r="AM506">
        <v>997.05134284999997</v>
      </c>
    </row>
    <row r="507" spans="1:39" ht="15" x14ac:dyDescent="0.25">
      <c r="A507" t="s">
        <v>687</v>
      </c>
      <c r="B507">
        <v>494729.7</v>
      </c>
      <c r="C507">
        <v>0.52048276411674199</v>
      </c>
      <c r="D507">
        <v>498726.2</v>
      </c>
      <c r="E507">
        <v>1.7834571092630501E-2</v>
      </c>
      <c r="F507">
        <v>0.66217991364982798</v>
      </c>
      <c r="G507">
        <v>53.8</v>
      </c>
      <c r="H507">
        <v>27.78234595</v>
      </c>
      <c r="I507">
        <v>1.1615</v>
      </c>
      <c r="J507">
        <v>24.982383599999999</v>
      </c>
      <c r="K507">
        <v>14626.1828688154</v>
      </c>
      <c r="L507">
        <v>957.73640875000001</v>
      </c>
      <c r="M507">
        <v>1170.10417143103</v>
      </c>
      <c r="N507">
        <v>0.39694941632864</v>
      </c>
      <c r="O507">
        <v>0.145065610621749</v>
      </c>
      <c r="P507">
        <v>5.7378470211572204E-4</v>
      </c>
      <c r="Q507">
        <v>11971.607482920301</v>
      </c>
      <c r="R507">
        <v>69.353499999999997</v>
      </c>
      <c r="S507">
        <v>59985.743819706302</v>
      </c>
      <c r="T507">
        <v>15.911237356441999</v>
      </c>
      <c r="U507">
        <v>13.809489193047201</v>
      </c>
      <c r="V507">
        <v>8.6255000000000006</v>
      </c>
      <c r="W507">
        <v>111.035465625181</v>
      </c>
      <c r="X507">
        <v>0.108121075543293</v>
      </c>
      <c r="Y507">
        <v>0.19470617751568101</v>
      </c>
      <c r="Z507">
        <v>0.30940031130601298</v>
      </c>
      <c r="AA507">
        <v>209.105238320616</v>
      </c>
      <c r="AB507">
        <v>8.1275945721651599</v>
      </c>
      <c r="AC507">
        <v>1.3076578824243701</v>
      </c>
      <c r="AD507">
        <v>3.3335550440735102</v>
      </c>
      <c r="AE507">
        <v>1.41766070505346</v>
      </c>
      <c r="AF507">
        <v>123.5</v>
      </c>
      <c r="AG507">
        <v>1.2450863516227101E-2</v>
      </c>
      <c r="AH507">
        <v>5.31666666666667</v>
      </c>
      <c r="AI507">
        <v>4.0465947550952501</v>
      </c>
      <c r="AJ507">
        <v>-9824.9159999999101</v>
      </c>
      <c r="AK507">
        <v>0.46689835686541198</v>
      </c>
      <c r="AL507">
        <v>14008027.854499999</v>
      </c>
      <c r="AM507">
        <v>957.73640875000001</v>
      </c>
    </row>
    <row r="508" spans="1:39" ht="15" x14ac:dyDescent="0.25">
      <c r="A508" t="s">
        <v>688</v>
      </c>
      <c r="B508">
        <v>743900.15</v>
      </c>
      <c r="C508">
        <v>0.51107619560095496</v>
      </c>
      <c r="D508">
        <v>764823.95</v>
      </c>
      <c r="E508">
        <v>3.9156012032711702E-3</v>
      </c>
      <c r="F508">
        <v>0.68434239329575797</v>
      </c>
      <c r="G508">
        <v>36.210526315789501</v>
      </c>
      <c r="H508">
        <v>26.347287649999998</v>
      </c>
      <c r="I508">
        <v>3.4815</v>
      </c>
      <c r="J508">
        <v>0.94753669999997203</v>
      </c>
      <c r="K508">
        <v>14689.2547513153</v>
      </c>
      <c r="L508">
        <v>897.62209214999996</v>
      </c>
      <c r="M508">
        <v>1117.65624304214</v>
      </c>
      <c r="N508">
        <v>0.47714891383090802</v>
      </c>
      <c r="O508">
        <v>0.16365735333912801</v>
      </c>
      <c r="P508">
        <v>1.9656864680923499E-3</v>
      </c>
      <c r="Q508">
        <v>11797.3658395275</v>
      </c>
      <c r="R508">
        <v>70.340999999999994</v>
      </c>
      <c r="S508">
        <v>55645.844308440297</v>
      </c>
      <c r="T508">
        <v>14.4140686086351</v>
      </c>
      <c r="U508">
        <v>12.761008404060201</v>
      </c>
      <c r="V508">
        <v>8.6549999999999994</v>
      </c>
      <c r="W508">
        <v>103.71139135182</v>
      </c>
      <c r="X508">
        <v>0.112510059731847</v>
      </c>
      <c r="Y508">
        <v>0.18584834156337701</v>
      </c>
      <c r="Z508">
        <v>0.30423441619014802</v>
      </c>
      <c r="AA508">
        <v>223.02693054322199</v>
      </c>
      <c r="AB508">
        <v>7.5954991510730396</v>
      </c>
      <c r="AC508">
        <v>1.35541969310753</v>
      </c>
      <c r="AD508">
        <v>3.1718077124228099</v>
      </c>
      <c r="AE508">
        <v>1.27539503561954</v>
      </c>
      <c r="AF508">
        <v>57.95</v>
      </c>
      <c r="AG508">
        <v>2.4214839822066899E-2</v>
      </c>
      <c r="AH508">
        <v>11.282777777777801</v>
      </c>
      <c r="AI508">
        <v>4.19493745346122</v>
      </c>
      <c r="AJ508">
        <v>-10233.538500000001</v>
      </c>
      <c r="AK508">
        <v>0.47520709730661098</v>
      </c>
      <c r="AL508">
        <v>13185399.582</v>
      </c>
      <c r="AM508">
        <v>897.62209214999996</v>
      </c>
    </row>
    <row r="509" spans="1:39" ht="15" x14ac:dyDescent="0.25">
      <c r="A509" t="s">
        <v>689</v>
      </c>
      <c r="B509">
        <v>161712.85</v>
      </c>
      <c r="C509">
        <v>0.54160544513837405</v>
      </c>
      <c r="D509">
        <v>160421.15</v>
      </c>
      <c r="E509">
        <v>1.6993187459292899E-2</v>
      </c>
      <c r="F509">
        <v>0.690653417496365</v>
      </c>
      <c r="G509">
        <v>50.05</v>
      </c>
      <c r="H509">
        <v>23.335562599999999</v>
      </c>
      <c r="I509">
        <v>1.5115000000000001</v>
      </c>
      <c r="J509">
        <v>20.27065855</v>
      </c>
      <c r="K509">
        <v>14534.778337334599</v>
      </c>
      <c r="L509">
        <v>805.8609381</v>
      </c>
      <c r="M509">
        <v>979.44344084391696</v>
      </c>
      <c r="N509">
        <v>0.417060995402527</v>
      </c>
      <c r="O509">
        <v>0.150479628266772</v>
      </c>
      <c r="P509">
        <v>1.7146465161319601E-3</v>
      </c>
      <c r="Q509">
        <v>11958.8427647315</v>
      </c>
      <c r="R509">
        <v>61.423499999999997</v>
      </c>
      <c r="S509">
        <v>59210.160402777401</v>
      </c>
      <c r="T509">
        <v>16.261691372194701</v>
      </c>
      <c r="U509">
        <v>13.119749576302199</v>
      </c>
      <c r="V509">
        <v>7.1174999999999997</v>
      </c>
      <c r="W509">
        <v>113.222471106428</v>
      </c>
      <c r="X509">
        <v>0.112257627928599</v>
      </c>
      <c r="Y509">
        <v>0.182152427797663</v>
      </c>
      <c r="Z509">
        <v>0.29906149438431001</v>
      </c>
      <c r="AA509">
        <v>215.533030313534</v>
      </c>
      <c r="AB509">
        <v>7.62736296607196</v>
      </c>
      <c r="AC509">
        <v>1.29790468516691</v>
      </c>
      <c r="AD509">
        <v>3.3995451513662398</v>
      </c>
      <c r="AE509">
        <v>1.4067025477842401</v>
      </c>
      <c r="AF509">
        <v>86.4</v>
      </c>
      <c r="AG509">
        <v>1.4943228958027899E-2</v>
      </c>
      <c r="AH509">
        <v>5.5457894736842102</v>
      </c>
      <c r="AI509">
        <v>4.0882135651449403</v>
      </c>
      <c r="AJ509">
        <v>2238.2799999999702</v>
      </c>
      <c r="AK509">
        <v>0.49187663519370001</v>
      </c>
      <c r="AL509">
        <v>11713010.106000001</v>
      </c>
      <c r="AM509">
        <v>805.8609381</v>
      </c>
    </row>
    <row r="510" spans="1:39" ht="15" x14ac:dyDescent="0.25">
      <c r="A510" t="s">
        <v>690</v>
      </c>
      <c r="B510">
        <v>725056.65</v>
      </c>
      <c r="C510">
        <v>0.57322550212771695</v>
      </c>
      <c r="D510">
        <v>563933.80000000005</v>
      </c>
      <c r="E510">
        <v>1.5682248998565199E-2</v>
      </c>
      <c r="F510">
        <v>0.66081747275445302</v>
      </c>
      <c r="G510">
        <v>53.95</v>
      </c>
      <c r="H510">
        <v>29.507108150000001</v>
      </c>
      <c r="I510">
        <v>0.51149999999999995</v>
      </c>
      <c r="J510">
        <v>43.243284250000002</v>
      </c>
      <c r="K510">
        <v>15619.6522673446</v>
      </c>
      <c r="L510">
        <v>1085.4017018</v>
      </c>
      <c r="M510">
        <v>1320.6581555661201</v>
      </c>
      <c r="N510">
        <v>0.39397427232778998</v>
      </c>
      <c r="O510">
        <v>0.14600333889028699</v>
      </c>
      <c r="P510">
        <v>7.6748027814820604E-4</v>
      </c>
      <c r="Q510">
        <v>12837.2335271216</v>
      </c>
      <c r="R510">
        <v>82.222999999999999</v>
      </c>
      <c r="S510">
        <v>60461.996904758998</v>
      </c>
      <c r="T510">
        <v>14.9915473772545</v>
      </c>
      <c r="U510">
        <v>13.2007066368291</v>
      </c>
      <c r="V510">
        <v>10.632999999999999</v>
      </c>
      <c r="W510">
        <v>102.078595109565</v>
      </c>
      <c r="X510">
        <v>0.10610165463653801</v>
      </c>
      <c r="Y510">
        <v>0.19879286972135399</v>
      </c>
      <c r="Z510">
        <v>0.31151418321576901</v>
      </c>
      <c r="AA510">
        <v>203.32744055404601</v>
      </c>
      <c r="AB510">
        <v>8.5688065740503898</v>
      </c>
      <c r="AC510">
        <v>1.3816796081597</v>
      </c>
      <c r="AD510">
        <v>3.4898183803260601</v>
      </c>
      <c r="AE510">
        <v>1.4292902893966299</v>
      </c>
      <c r="AF510">
        <v>144.5</v>
      </c>
      <c r="AG510">
        <v>1.04580601834624E-2</v>
      </c>
      <c r="AH510">
        <v>6.0094444444444397</v>
      </c>
      <c r="AI510">
        <v>4.0727505877527603</v>
      </c>
      <c r="AJ510">
        <v>-34976.269999999902</v>
      </c>
      <c r="AK510">
        <v>0.475365735028902</v>
      </c>
      <c r="AL510">
        <v>16953597.1525</v>
      </c>
      <c r="AM510">
        <v>1085.4017018</v>
      </c>
    </row>
    <row r="511" spans="1:39" ht="15" x14ac:dyDescent="0.25">
      <c r="A511" t="s">
        <v>691</v>
      </c>
      <c r="B511">
        <v>623475.78947368404</v>
      </c>
      <c r="C511">
        <v>0.61995476164891405</v>
      </c>
      <c r="D511">
        <v>427026.75</v>
      </c>
      <c r="E511">
        <v>1.1315357686811099E-2</v>
      </c>
      <c r="F511">
        <v>0.69570988523449095</v>
      </c>
      <c r="G511">
        <v>37.470588235294102</v>
      </c>
      <c r="H511">
        <v>26.856071750000002</v>
      </c>
      <c r="I511">
        <v>3.9581797500000002</v>
      </c>
      <c r="J511">
        <v>-31.762507400000001</v>
      </c>
      <c r="K511">
        <v>17267.210308354199</v>
      </c>
      <c r="L511">
        <v>1064.8672337999999</v>
      </c>
      <c r="M511">
        <v>1446.4132472768499</v>
      </c>
      <c r="N511">
        <v>0.81351028724835595</v>
      </c>
      <c r="O511">
        <v>0.173278352261382</v>
      </c>
      <c r="P511">
        <v>7.4664270320606797E-4</v>
      </c>
      <c r="Q511">
        <v>12712.3327383219</v>
      </c>
      <c r="R511">
        <v>86.135000000000005</v>
      </c>
      <c r="S511">
        <v>61214.007203808003</v>
      </c>
      <c r="T511">
        <v>14.9091542346317</v>
      </c>
      <c r="U511">
        <v>12.3627704626458</v>
      </c>
      <c r="V511">
        <v>12.121499999999999</v>
      </c>
      <c r="W511">
        <v>87.849460363816405</v>
      </c>
      <c r="X511">
        <v>0.10020345908447501</v>
      </c>
      <c r="Y511">
        <v>0.20298495472977199</v>
      </c>
      <c r="Z511">
        <v>0.30694315156047702</v>
      </c>
      <c r="AA511">
        <v>222.76298159114199</v>
      </c>
      <c r="AB511">
        <v>8.6650804846277403</v>
      </c>
      <c r="AC511">
        <v>1.3743258548224599</v>
      </c>
      <c r="AD511">
        <v>3.8272431106221001</v>
      </c>
      <c r="AE511">
        <v>1.40168875079163</v>
      </c>
      <c r="AF511">
        <v>164.1</v>
      </c>
      <c r="AG511">
        <v>1.62384421183055E-2</v>
      </c>
      <c r="AH511">
        <v>4.4633333333333303</v>
      </c>
      <c r="AI511">
        <v>3.7137789629850499</v>
      </c>
      <c r="AJ511">
        <v>-107670.77250000001</v>
      </c>
      <c r="AK511">
        <v>0.60958720847106296</v>
      </c>
      <c r="AL511">
        <v>18387286.476500001</v>
      </c>
      <c r="AM511">
        <v>1064.8672337999999</v>
      </c>
    </row>
    <row r="512" spans="1:39" ht="15" x14ac:dyDescent="0.25">
      <c r="A512" t="s">
        <v>692</v>
      </c>
      <c r="B512">
        <v>327219.05</v>
      </c>
      <c r="C512">
        <v>0.4238045579461</v>
      </c>
      <c r="D512">
        <v>446747.95</v>
      </c>
      <c r="E512">
        <v>7.0354179109385203E-3</v>
      </c>
      <c r="F512">
        <v>0.72382836263610395</v>
      </c>
      <c r="G512">
        <v>62.7368421052632</v>
      </c>
      <c r="H512">
        <v>32.467358099999998</v>
      </c>
      <c r="I512">
        <v>3.76896085</v>
      </c>
      <c r="J512">
        <v>43.076148349999997</v>
      </c>
      <c r="K512">
        <v>13983.075971193601</v>
      </c>
      <c r="L512">
        <v>1174.8640662</v>
      </c>
      <c r="M512">
        <v>1422.19323819444</v>
      </c>
      <c r="N512">
        <v>0.38107608410229898</v>
      </c>
      <c r="O512">
        <v>0.15947955043515999</v>
      </c>
      <c r="P512">
        <v>2.0311374044474102E-3</v>
      </c>
      <c r="Q512">
        <v>11551.323021586401</v>
      </c>
      <c r="R512">
        <v>82.370999999999995</v>
      </c>
      <c r="S512">
        <v>61049.759794102298</v>
      </c>
      <c r="T512">
        <v>15.546126670794299</v>
      </c>
      <c r="U512">
        <v>14.263078828714001</v>
      </c>
      <c r="V512">
        <v>10.983499999999999</v>
      </c>
      <c r="W512">
        <v>106.966273610416</v>
      </c>
      <c r="X512">
        <v>0.109734166604064</v>
      </c>
      <c r="Y512">
        <v>0.18028990827261801</v>
      </c>
      <c r="Z512">
        <v>0.29547181338004802</v>
      </c>
      <c r="AA512">
        <v>189.48362317356199</v>
      </c>
      <c r="AB512">
        <v>8.3163306725661705</v>
      </c>
      <c r="AC512">
        <v>1.43718643188429</v>
      </c>
      <c r="AD512">
        <v>3.4411731040911002</v>
      </c>
      <c r="AE512">
        <v>1.2600855683060299</v>
      </c>
      <c r="AF512">
        <v>82</v>
      </c>
      <c r="AG512">
        <v>2.8890093489722799E-2</v>
      </c>
      <c r="AH512">
        <v>10.231052631578899</v>
      </c>
      <c r="AI512">
        <v>4.1619738967680497</v>
      </c>
      <c r="AJ512">
        <v>-843.59750000014901</v>
      </c>
      <c r="AK512">
        <v>0.461116939234057</v>
      </c>
      <c r="AL512">
        <v>16428213.4935</v>
      </c>
      <c r="AM512">
        <v>1174.8640662</v>
      </c>
    </row>
    <row r="513" spans="1:39" ht="15" x14ac:dyDescent="0.25">
      <c r="A513" t="s">
        <v>693</v>
      </c>
      <c r="B513">
        <v>-183347.94736842101</v>
      </c>
      <c r="C513">
        <v>0.35424302595816798</v>
      </c>
      <c r="D513">
        <v>-702470.7</v>
      </c>
      <c r="E513">
        <v>9.5467195444069591E-3</v>
      </c>
      <c r="F513">
        <v>0.76112611961573895</v>
      </c>
      <c r="G513">
        <v>53.3125</v>
      </c>
      <c r="H513">
        <v>34.750702349999997</v>
      </c>
      <c r="I513">
        <v>6.6948789499999997</v>
      </c>
      <c r="J513">
        <v>-32.176110350000002</v>
      </c>
      <c r="K513">
        <v>16169.2847235271</v>
      </c>
      <c r="L513">
        <v>1245.61320305</v>
      </c>
      <c r="M513">
        <v>1728.1317800822301</v>
      </c>
      <c r="N513">
        <v>0.91798501308443603</v>
      </c>
      <c r="O513">
        <v>0.18772813456651599</v>
      </c>
      <c r="P513">
        <v>3.2264951833837298E-4</v>
      </c>
      <c r="Q513">
        <v>11654.594150535</v>
      </c>
      <c r="R513">
        <v>95.136499999999998</v>
      </c>
      <c r="S513">
        <v>60649.477124973098</v>
      </c>
      <c r="T513">
        <v>14.7488082912447</v>
      </c>
      <c r="U513">
        <v>13.092905488955299</v>
      </c>
      <c r="V513">
        <v>12.2265</v>
      </c>
      <c r="W513">
        <v>101.878150169713</v>
      </c>
      <c r="X513">
        <v>0.100279287846752</v>
      </c>
      <c r="Y513">
        <v>0.205249243816674</v>
      </c>
      <c r="Z513">
        <v>0.309608136842078</v>
      </c>
      <c r="AA513">
        <v>199.80163134960799</v>
      </c>
      <c r="AB513">
        <v>9.29093401501272</v>
      </c>
      <c r="AC513">
        <v>1.47398216297262</v>
      </c>
      <c r="AD513">
        <v>3.7968474143000401</v>
      </c>
      <c r="AE513">
        <v>1.3434960152727899</v>
      </c>
      <c r="AF513">
        <v>132.6</v>
      </c>
      <c r="AG513">
        <v>1.76179920162889E-2</v>
      </c>
      <c r="AH513">
        <v>7.4189999999999996</v>
      </c>
      <c r="AI513">
        <v>3.55370209229666</v>
      </c>
      <c r="AJ513">
        <v>-127512.9595</v>
      </c>
      <c r="AK513">
        <v>0.66983072911961405</v>
      </c>
      <c r="AL513">
        <v>20140674.535500001</v>
      </c>
      <c r="AM513">
        <v>1245.61320305</v>
      </c>
    </row>
    <row r="514" spans="1:39" ht="15" x14ac:dyDescent="0.25">
      <c r="A514" t="s">
        <v>694</v>
      </c>
      <c r="B514">
        <v>485557.85</v>
      </c>
      <c r="C514">
        <v>0.403534253384917</v>
      </c>
      <c r="D514">
        <v>538374.44999999995</v>
      </c>
      <c r="E514">
        <v>5.5636128189810998E-3</v>
      </c>
      <c r="F514">
        <v>0.76368421117927099</v>
      </c>
      <c r="G514">
        <v>66.599999999999994</v>
      </c>
      <c r="H514">
        <v>45.3197604</v>
      </c>
      <c r="I514">
        <v>0.96977584999999999</v>
      </c>
      <c r="J514">
        <v>59.669694550000003</v>
      </c>
      <c r="K514">
        <v>12601.203736256301</v>
      </c>
      <c r="L514">
        <v>1692.0799131000001</v>
      </c>
      <c r="M514">
        <v>2034.1463243365199</v>
      </c>
      <c r="N514">
        <v>0.319789891695275</v>
      </c>
      <c r="O514">
        <v>0.13573661366218601</v>
      </c>
      <c r="P514">
        <v>5.5145180956051804E-3</v>
      </c>
      <c r="Q514">
        <v>10482.1582734244</v>
      </c>
      <c r="R514">
        <v>106.601</v>
      </c>
      <c r="S514">
        <v>63343.350723726799</v>
      </c>
      <c r="T514">
        <v>15.7174885789064</v>
      </c>
      <c r="U514">
        <v>15.873021013874199</v>
      </c>
      <c r="V514">
        <v>13.2875</v>
      </c>
      <c r="W514">
        <v>127.343737580433</v>
      </c>
      <c r="X514">
        <v>0.11679299802359799</v>
      </c>
      <c r="Y514">
        <v>0.169307604118862</v>
      </c>
      <c r="Z514">
        <v>0.289986089566035</v>
      </c>
      <c r="AA514">
        <v>155.79258282018299</v>
      </c>
      <c r="AB514">
        <v>8.1384404933738193</v>
      </c>
      <c r="AC514">
        <v>1.4208206047869301</v>
      </c>
      <c r="AD514">
        <v>3.8777856691709598</v>
      </c>
      <c r="AE514">
        <v>1.0890688762607901</v>
      </c>
      <c r="AF514">
        <v>30.65</v>
      </c>
      <c r="AG514">
        <v>2.9960966031810199E-2</v>
      </c>
      <c r="AH514">
        <v>33.125500000000002</v>
      </c>
      <c r="AI514">
        <v>4.3341524011935899</v>
      </c>
      <c r="AJ514">
        <v>41956.491000000198</v>
      </c>
      <c r="AK514">
        <v>0.457977122055163</v>
      </c>
      <c r="AL514">
        <v>21322243.723000001</v>
      </c>
      <c r="AM514">
        <v>1692.0799131000001</v>
      </c>
    </row>
    <row r="515" spans="1:39" ht="15" x14ac:dyDescent="0.25">
      <c r="A515" t="s">
        <v>695</v>
      </c>
      <c r="B515">
        <v>-177849.2</v>
      </c>
      <c r="C515">
        <v>0.58098284754462504</v>
      </c>
      <c r="D515">
        <v>-133727.04999999999</v>
      </c>
      <c r="E515">
        <v>1.3610805879492201E-3</v>
      </c>
      <c r="F515">
        <v>0.69433079619663396</v>
      </c>
      <c r="G515">
        <v>46.9</v>
      </c>
      <c r="H515">
        <v>15.721989150000001</v>
      </c>
      <c r="I515">
        <v>0.5</v>
      </c>
      <c r="J515">
        <v>39.132587749999999</v>
      </c>
      <c r="K515">
        <v>15163.437928371201</v>
      </c>
      <c r="L515">
        <v>797.74470374999999</v>
      </c>
      <c r="M515">
        <v>953.14624626980606</v>
      </c>
      <c r="N515">
        <v>0.31016823757885098</v>
      </c>
      <c r="O515">
        <v>0.151707061771891</v>
      </c>
      <c r="P515">
        <v>3.9310583138421704E-3</v>
      </c>
      <c r="Q515">
        <v>12691.1818048286</v>
      </c>
      <c r="R515">
        <v>60.6265</v>
      </c>
      <c r="S515">
        <v>61827.461901973496</v>
      </c>
      <c r="T515">
        <v>15.9550691529282</v>
      </c>
      <c r="U515">
        <v>13.158349958351501</v>
      </c>
      <c r="V515">
        <v>8.4090000000000007</v>
      </c>
      <c r="W515">
        <v>94.867963342846906</v>
      </c>
      <c r="X515">
        <v>0.109503009511955</v>
      </c>
      <c r="Y515">
        <v>0.18779449019817099</v>
      </c>
      <c r="Z515">
        <v>0.30169555768867901</v>
      </c>
      <c r="AA515">
        <v>212.933911314607</v>
      </c>
      <c r="AB515">
        <v>7.6849533958646399</v>
      </c>
      <c r="AC515">
        <v>1.37658048742869</v>
      </c>
      <c r="AD515">
        <v>3.0202472465206598</v>
      </c>
      <c r="AE515">
        <v>1.4166075661442601</v>
      </c>
      <c r="AF515">
        <v>110.9</v>
      </c>
      <c r="AG515">
        <v>1.4143452878508E-2</v>
      </c>
      <c r="AH515">
        <v>4.2184210526315802</v>
      </c>
      <c r="AI515">
        <v>4.4072453600311601</v>
      </c>
      <c r="AJ515">
        <v>2907.614</v>
      </c>
      <c r="AK515">
        <v>0.51997281035606702</v>
      </c>
      <c r="AL515">
        <v>12096552.298</v>
      </c>
      <c r="AM515">
        <v>797.74470374999999</v>
      </c>
    </row>
    <row r="516" spans="1:39" ht="15" x14ac:dyDescent="0.25">
      <c r="A516" t="s">
        <v>696</v>
      </c>
      <c r="B516">
        <v>359927.35</v>
      </c>
      <c r="C516">
        <v>0.51722204322262999</v>
      </c>
      <c r="D516">
        <v>411584.35</v>
      </c>
      <c r="E516">
        <v>8.3644480765951192E-3</v>
      </c>
      <c r="F516">
        <v>0.707460336909149</v>
      </c>
      <c r="G516">
        <v>39.200000000000003</v>
      </c>
      <c r="H516">
        <v>14.0609848</v>
      </c>
      <c r="I516">
        <v>0.2</v>
      </c>
      <c r="J516">
        <v>69.238381099999998</v>
      </c>
      <c r="K516">
        <v>14756.5375749791</v>
      </c>
      <c r="L516">
        <v>806.40361744999996</v>
      </c>
      <c r="M516">
        <v>946.77541823037097</v>
      </c>
      <c r="N516">
        <v>0.266444557167828</v>
      </c>
      <c r="O516">
        <v>0.145898789333364</v>
      </c>
      <c r="P516">
        <v>3.3635932941089301E-3</v>
      </c>
      <c r="Q516">
        <v>12568.688468635901</v>
      </c>
      <c r="R516">
        <v>58.585999999999999</v>
      </c>
      <c r="S516">
        <v>64896.808802444299</v>
      </c>
      <c r="T516">
        <v>16.080633598470602</v>
      </c>
      <c r="U516">
        <v>13.764442314716799</v>
      </c>
      <c r="V516">
        <v>8.4789999999999992</v>
      </c>
      <c r="W516">
        <v>95.105981536737801</v>
      </c>
      <c r="X516">
        <v>0.115503055277383</v>
      </c>
      <c r="Y516">
        <v>0.16839072079324299</v>
      </c>
      <c r="Z516">
        <v>0.29431638708284402</v>
      </c>
      <c r="AA516">
        <v>187.56668091134699</v>
      </c>
      <c r="AB516">
        <v>8.9195390945522597</v>
      </c>
      <c r="AC516">
        <v>1.6186895228537099</v>
      </c>
      <c r="AD516">
        <v>3.2994472691547299</v>
      </c>
      <c r="AE516">
        <v>1.1171714125933601</v>
      </c>
      <c r="AF516">
        <v>79.75</v>
      </c>
      <c r="AG516">
        <v>2.9911753089374701E-2</v>
      </c>
      <c r="AH516">
        <v>5.6305263157894698</v>
      </c>
      <c r="AI516">
        <v>4.6214417094910996</v>
      </c>
      <c r="AJ516">
        <v>18477.962500000001</v>
      </c>
      <c r="AK516">
        <v>0.499293670699818</v>
      </c>
      <c r="AL516">
        <v>11899725.281500001</v>
      </c>
      <c r="AM516">
        <v>806.40361744999996</v>
      </c>
    </row>
    <row r="517" spans="1:39" ht="15" x14ac:dyDescent="0.25">
      <c r="A517" t="s">
        <v>697</v>
      </c>
      <c r="B517">
        <v>304711</v>
      </c>
      <c r="C517">
        <v>0.71486652259600303</v>
      </c>
      <c r="D517">
        <v>377039.75</v>
      </c>
      <c r="E517">
        <v>1.1580786978243301E-3</v>
      </c>
      <c r="F517">
        <v>0.69436162968245596</v>
      </c>
      <c r="G517">
        <v>31.35</v>
      </c>
      <c r="H517">
        <v>10.30529585</v>
      </c>
      <c r="I517">
        <v>0.50449999999999995</v>
      </c>
      <c r="J517">
        <v>44.539459749999999</v>
      </c>
      <c r="K517">
        <v>15742.911379322501</v>
      </c>
      <c r="L517">
        <v>548.51175064999995</v>
      </c>
      <c r="M517">
        <v>643.07886425165805</v>
      </c>
      <c r="N517">
        <v>0.24762384258686301</v>
      </c>
      <c r="O517">
        <v>0.14072421421880099</v>
      </c>
      <c r="P517">
        <v>2.0986892234047001E-3</v>
      </c>
      <c r="Q517">
        <v>13427.8583250417</v>
      </c>
      <c r="R517">
        <v>43.322499999999998</v>
      </c>
      <c r="S517">
        <v>60241.272779733401</v>
      </c>
      <c r="T517">
        <v>15.4504010618039</v>
      </c>
      <c r="U517">
        <v>12.661128758728101</v>
      </c>
      <c r="V517">
        <v>6.1239999999999997</v>
      </c>
      <c r="W517">
        <v>89.567562157086897</v>
      </c>
      <c r="X517">
        <v>0.106928641951863</v>
      </c>
      <c r="Y517">
        <v>0.196213170083053</v>
      </c>
      <c r="Z517">
        <v>0.30648615668315599</v>
      </c>
      <c r="AA517">
        <v>225.55897818667799</v>
      </c>
      <c r="AB517">
        <v>8.4358125228587504</v>
      </c>
      <c r="AC517">
        <v>1.4183705209472099</v>
      </c>
      <c r="AD517">
        <v>3.1518507053125302</v>
      </c>
      <c r="AE517">
        <v>1.21817453906145</v>
      </c>
      <c r="AF517">
        <v>68.7</v>
      </c>
      <c r="AG517">
        <v>1.7500297375893901E-2</v>
      </c>
      <c r="AH517">
        <v>4.4580000000000002</v>
      </c>
      <c r="AI517">
        <v>4.9306846182644097</v>
      </c>
      <c r="AJ517">
        <v>-11840.387000000001</v>
      </c>
      <c r="AK517">
        <v>0.52123414897995002</v>
      </c>
      <c r="AL517">
        <v>8635171.8809999991</v>
      </c>
      <c r="AM517">
        <v>548.51175064999995</v>
      </c>
    </row>
    <row r="518" spans="1:39" ht="15" x14ac:dyDescent="0.25">
      <c r="A518" t="s">
        <v>698</v>
      </c>
      <c r="B518">
        <v>382254.2</v>
      </c>
      <c r="C518">
        <v>0.626175258364704</v>
      </c>
      <c r="D518">
        <v>383705.45</v>
      </c>
      <c r="E518">
        <v>2.3688735380800702E-3</v>
      </c>
      <c r="F518">
        <v>0.72434812701206397</v>
      </c>
      <c r="G518">
        <v>40.15</v>
      </c>
      <c r="H518">
        <v>13.694512899999999</v>
      </c>
      <c r="I518">
        <v>0.65</v>
      </c>
      <c r="J518">
        <v>21.580045699999999</v>
      </c>
      <c r="K518">
        <v>14677.1533674814</v>
      </c>
      <c r="L518">
        <v>790.06556460000002</v>
      </c>
      <c r="M518">
        <v>936.84093612676702</v>
      </c>
      <c r="N518">
        <v>0.31977290894573901</v>
      </c>
      <c r="O518">
        <v>0.14610375767793601</v>
      </c>
      <c r="P518">
        <v>5.4181355216604797E-3</v>
      </c>
      <c r="Q518">
        <v>12377.675883743501</v>
      </c>
      <c r="R518">
        <v>58.981000000000002</v>
      </c>
      <c r="S518">
        <v>64586.667028365096</v>
      </c>
      <c r="T518">
        <v>16.0644953459589</v>
      </c>
      <c r="U518">
        <v>13.3952554992286</v>
      </c>
      <c r="V518">
        <v>9.0109999999999992</v>
      </c>
      <c r="W518">
        <v>87.677900854511194</v>
      </c>
      <c r="X518">
        <v>0.113051345619347</v>
      </c>
      <c r="Y518">
        <v>0.173695438624102</v>
      </c>
      <c r="Z518">
        <v>0.29218081280001101</v>
      </c>
      <c r="AA518">
        <v>188.20608904184101</v>
      </c>
      <c r="AB518">
        <v>8.3358479479660197</v>
      </c>
      <c r="AC518">
        <v>1.65136763707491</v>
      </c>
      <c r="AD518">
        <v>3.3114340313049899</v>
      </c>
      <c r="AE518">
        <v>1.2591499981311001</v>
      </c>
      <c r="AF518">
        <v>93.3</v>
      </c>
      <c r="AG518">
        <v>2.9089723401611901E-2</v>
      </c>
      <c r="AH518">
        <v>4.4252631578947401</v>
      </c>
      <c r="AI518">
        <v>4.4732572808285402</v>
      </c>
      <c r="AJ518">
        <v>11506.520999999901</v>
      </c>
      <c r="AK518">
        <v>0.50165738133756699</v>
      </c>
      <c r="AL518">
        <v>11595913.461999999</v>
      </c>
      <c r="AM518">
        <v>790.06556460000002</v>
      </c>
    </row>
    <row r="519" spans="1:39" ht="15" x14ac:dyDescent="0.25">
      <c r="A519" t="s">
        <v>699</v>
      </c>
      <c r="B519">
        <v>266001.25</v>
      </c>
      <c r="C519">
        <v>0.52180309267815705</v>
      </c>
      <c r="D519">
        <v>195921.7</v>
      </c>
      <c r="E519">
        <v>8.1833799368776598E-3</v>
      </c>
      <c r="F519">
        <v>0.72918824048819397</v>
      </c>
      <c r="G519">
        <v>65.052631578947398</v>
      </c>
      <c r="H519">
        <v>15.651196649999999</v>
      </c>
      <c r="I519">
        <v>0.105</v>
      </c>
      <c r="J519">
        <v>65.369769300000002</v>
      </c>
      <c r="K519">
        <v>14439.582847747301</v>
      </c>
      <c r="L519">
        <v>1023.2377296</v>
      </c>
      <c r="M519">
        <v>1189.6270316309401</v>
      </c>
      <c r="N519">
        <v>0.20270902777508401</v>
      </c>
      <c r="O519">
        <v>0.13019914370444499</v>
      </c>
      <c r="P519">
        <v>2.4109570324037802E-3</v>
      </c>
      <c r="Q519">
        <v>12419.9648937397</v>
      </c>
      <c r="R519">
        <v>63.884999999999998</v>
      </c>
      <c r="S519">
        <v>65579.752625812005</v>
      </c>
      <c r="T519">
        <v>14.8728183454645</v>
      </c>
      <c r="U519">
        <v>16.0168698379901</v>
      </c>
      <c r="V519">
        <v>8.4749999999999996</v>
      </c>
      <c r="W519">
        <v>120.73601529203501</v>
      </c>
      <c r="X519">
        <v>0.110076754724243</v>
      </c>
      <c r="Y519">
        <v>0.17866385533250301</v>
      </c>
      <c r="Z519">
        <v>0.29587387763936501</v>
      </c>
      <c r="AA519">
        <v>177.05616667479899</v>
      </c>
      <c r="AB519">
        <v>7.83316364331841</v>
      </c>
      <c r="AC519">
        <v>1.44816967768768</v>
      </c>
      <c r="AD519">
        <v>3.1097022612118801</v>
      </c>
      <c r="AE519">
        <v>1.2835142771566399</v>
      </c>
      <c r="AF519">
        <v>84.85</v>
      </c>
      <c r="AG519">
        <v>2.3642770294042499E-2</v>
      </c>
      <c r="AH519">
        <v>6.7957894736842102</v>
      </c>
      <c r="AI519">
        <v>4.4823689856841797</v>
      </c>
      <c r="AJ519">
        <v>4811.8684999999195</v>
      </c>
      <c r="AK519">
        <v>0.47785273187256799</v>
      </c>
      <c r="AL519">
        <v>14775125.9695</v>
      </c>
      <c r="AM519">
        <v>1023.2377296</v>
      </c>
    </row>
    <row r="520" spans="1:39" ht="15" x14ac:dyDescent="0.25">
      <c r="A520" t="s">
        <v>700</v>
      </c>
      <c r="B520">
        <v>505147.75</v>
      </c>
      <c r="C520">
        <v>0.57420378761815205</v>
      </c>
      <c r="D520">
        <v>490499.55</v>
      </c>
      <c r="E520">
        <v>6.4197419614575096E-3</v>
      </c>
      <c r="F520">
        <v>0.70707794913443001</v>
      </c>
      <c r="G520">
        <v>40.947368421052602</v>
      </c>
      <c r="H520">
        <v>9.9854426499999995</v>
      </c>
      <c r="I520">
        <v>9.7999999999999698E-2</v>
      </c>
      <c r="J520">
        <v>60.046554450000002</v>
      </c>
      <c r="K520">
        <v>13494.7572625548</v>
      </c>
      <c r="L520">
        <v>760.28631829999995</v>
      </c>
      <c r="M520">
        <v>876.64881616031903</v>
      </c>
      <c r="N520">
        <v>0.187167537774696</v>
      </c>
      <c r="O520">
        <v>0.12449129896436301</v>
      </c>
      <c r="P520">
        <v>2.97563325229708E-3</v>
      </c>
      <c r="Q520">
        <v>11703.522695026</v>
      </c>
      <c r="R520">
        <v>52.381500000000003</v>
      </c>
      <c r="S520">
        <v>63158.639032864601</v>
      </c>
      <c r="T520">
        <v>15.7526989490564</v>
      </c>
      <c r="U520">
        <v>14.514405244217899</v>
      </c>
      <c r="V520">
        <v>7.3884999999999996</v>
      </c>
      <c r="W520">
        <v>102.901308560601</v>
      </c>
      <c r="X520">
        <v>0.110670964913113</v>
      </c>
      <c r="Y520">
        <v>0.17207701821420701</v>
      </c>
      <c r="Z520">
        <v>0.290837038094162</v>
      </c>
      <c r="AA520">
        <v>178.48663948527599</v>
      </c>
      <c r="AB520">
        <v>8.3596237535551499</v>
      </c>
      <c r="AC520">
        <v>1.48309158484152</v>
      </c>
      <c r="AD520">
        <v>3.42675108022457</v>
      </c>
      <c r="AE520">
        <v>1.22646186420637</v>
      </c>
      <c r="AF520">
        <v>61.35</v>
      </c>
      <c r="AG520">
        <v>3.06121423707875E-2</v>
      </c>
      <c r="AH520">
        <v>6.3230000000000004</v>
      </c>
      <c r="AI520">
        <v>4.4417954374616802</v>
      </c>
      <c r="AJ520">
        <v>8341.9519999999902</v>
      </c>
      <c r="AK520">
        <v>0.54551451504427595</v>
      </c>
      <c r="AL520">
        <v>10259879.3155</v>
      </c>
      <c r="AM520">
        <v>760.28631829999995</v>
      </c>
    </row>
    <row r="521" spans="1:39" ht="15" x14ac:dyDescent="0.25">
      <c r="A521" t="s">
        <v>701</v>
      </c>
      <c r="B521">
        <v>317428.7</v>
      </c>
      <c r="C521">
        <v>0.60090894717468002</v>
      </c>
      <c r="D521">
        <v>259831.9</v>
      </c>
      <c r="E521">
        <v>7.5485607855261903E-3</v>
      </c>
      <c r="F521">
        <v>0.70090343833162705</v>
      </c>
      <c r="G521">
        <v>42.65</v>
      </c>
      <c r="H521">
        <v>15.8594375</v>
      </c>
      <c r="I521">
        <v>0.5</v>
      </c>
      <c r="J521">
        <v>57.744570549999999</v>
      </c>
      <c r="K521">
        <v>13950.0610665072</v>
      </c>
      <c r="L521">
        <v>718.07864910000001</v>
      </c>
      <c r="M521">
        <v>855.83847674128901</v>
      </c>
      <c r="N521">
        <v>0.25726218741016199</v>
      </c>
      <c r="O521">
        <v>0.121019411535098</v>
      </c>
      <c r="P521">
        <v>1.1562268994358799E-3</v>
      </c>
      <c r="Q521">
        <v>11704.592955018699</v>
      </c>
      <c r="R521">
        <v>53.627000000000002</v>
      </c>
      <c r="S521">
        <v>60182.034050012102</v>
      </c>
      <c r="T521">
        <v>15.578906148022501</v>
      </c>
      <c r="U521">
        <v>13.390244636097499</v>
      </c>
      <c r="V521">
        <v>6.8304999999999998</v>
      </c>
      <c r="W521">
        <v>105.128270126638</v>
      </c>
      <c r="X521">
        <v>0.11257811390153</v>
      </c>
      <c r="Y521">
        <v>0.18881424006501599</v>
      </c>
      <c r="Z521">
        <v>0.31048610651851399</v>
      </c>
      <c r="AA521">
        <v>217.53139464009701</v>
      </c>
      <c r="AB521">
        <v>7.4290024208626297</v>
      </c>
      <c r="AC521">
        <v>1.2457128164878599</v>
      </c>
      <c r="AD521">
        <v>3.09109634700375</v>
      </c>
      <c r="AE521">
        <v>1.4480534528517199</v>
      </c>
      <c r="AF521">
        <v>83.65</v>
      </c>
      <c r="AG521">
        <v>7.0856059448252597E-3</v>
      </c>
      <c r="AH521">
        <v>4.6994736842105302</v>
      </c>
      <c r="AI521">
        <v>4.3726272459763802</v>
      </c>
      <c r="AJ521">
        <v>-4026.79499999993</v>
      </c>
      <c r="AK521">
        <v>0.53121966580972402</v>
      </c>
      <c r="AL521">
        <v>10017241.0055</v>
      </c>
      <c r="AM521">
        <v>718.07864910000001</v>
      </c>
    </row>
    <row r="522" spans="1:39" ht="15" x14ac:dyDescent="0.25">
      <c r="A522" t="s">
        <v>702</v>
      </c>
      <c r="B522">
        <v>500744.8</v>
      </c>
      <c r="C522">
        <v>0.60951937637958598</v>
      </c>
      <c r="D522">
        <v>447621.2</v>
      </c>
      <c r="E522">
        <v>1.7919522728846199E-3</v>
      </c>
      <c r="F522">
        <v>0.71702437558726795</v>
      </c>
      <c r="G522">
        <v>33.473684210526301</v>
      </c>
      <c r="H522">
        <v>8.1484734999999997</v>
      </c>
      <c r="I522">
        <v>7.5999999999999998E-2</v>
      </c>
      <c r="J522">
        <v>80.193888150000006</v>
      </c>
      <c r="K522">
        <v>12813.1368673328</v>
      </c>
      <c r="L522">
        <v>792.55667095000001</v>
      </c>
      <c r="M522">
        <v>895.71588239364496</v>
      </c>
      <c r="N522">
        <v>0.155826149065107</v>
      </c>
      <c r="O522">
        <v>9.9377715987919404E-2</v>
      </c>
      <c r="P522">
        <v>1.2937786502647301E-3</v>
      </c>
      <c r="Q522">
        <v>11337.453426484</v>
      </c>
      <c r="R522">
        <v>52.378500000000003</v>
      </c>
      <c r="S522">
        <v>64501.6794581746</v>
      </c>
      <c r="T522">
        <v>16.9783403495709</v>
      </c>
      <c r="U522">
        <v>15.1313357761295</v>
      </c>
      <c r="V522">
        <v>6.5365000000000002</v>
      </c>
      <c r="W522">
        <v>121.25092495219199</v>
      </c>
      <c r="X522">
        <v>0.11024360473696899</v>
      </c>
      <c r="Y522">
        <v>0.17656612066138699</v>
      </c>
      <c r="Z522">
        <v>0.29477714677425498</v>
      </c>
      <c r="AA522">
        <v>201.09779633670499</v>
      </c>
      <c r="AB522">
        <v>6.2783383192769104</v>
      </c>
      <c r="AC522">
        <v>1.2228973769837601</v>
      </c>
      <c r="AD522">
        <v>3.0576543404688401</v>
      </c>
      <c r="AE522">
        <v>1.2346118699937301</v>
      </c>
      <c r="AF522">
        <v>56.3</v>
      </c>
      <c r="AG522">
        <v>2.6735812121234302E-2</v>
      </c>
      <c r="AH522">
        <v>7.1684999999999999</v>
      </c>
      <c r="AI522">
        <v>4.5198854108547</v>
      </c>
      <c r="AJ522">
        <v>7880.9004999999897</v>
      </c>
      <c r="AK522">
        <v>0.59409106073001305</v>
      </c>
      <c r="AL522">
        <v>10155137.1</v>
      </c>
      <c r="AM522">
        <v>792.55667095000001</v>
      </c>
    </row>
    <row r="523" spans="1:39" ht="15" x14ac:dyDescent="0.25">
      <c r="A523" t="s">
        <v>703</v>
      </c>
      <c r="B523">
        <v>-2390.4499999999998</v>
      </c>
      <c r="C523">
        <v>0.575338403034929</v>
      </c>
      <c r="D523">
        <v>-65808.899999999994</v>
      </c>
      <c r="E523">
        <v>5.7507471197672201E-3</v>
      </c>
      <c r="F523">
        <v>0.704323413319355</v>
      </c>
      <c r="G523">
        <v>45.1</v>
      </c>
      <c r="H523">
        <v>14.1927375</v>
      </c>
      <c r="I523">
        <v>0.9</v>
      </c>
      <c r="J523">
        <v>61.649713650000002</v>
      </c>
      <c r="K523">
        <v>14843.2849270032</v>
      </c>
      <c r="L523">
        <v>805.23172460000001</v>
      </c>
      <c r="M523">
        <v>953.76910663066303</v>
      </c>
      <c r="N523">
        <v>0.28329125949839701</v>
      </c>
      <c r="O523">
        <v>0.149551322024502</v>
      </c>
      <c r="P523">
        <v>3.09176560478502E-3</v>
      </c>
      <c r="Q523">
        <v>12531.632485689601</v>
      </c>
      <c r="R523">
        <v>60.820999999999998</v>
      </c>
      <c r="S523">
        <v>62643.978338073997</v>
      </c>
      <c r="T523">
        <v>14.962759573173701</v>
      </c>
      <c r="U523">
        <v>13.239370030088301</v>
      </c>
      <c r="V523">
        <v>9.1364999999999998</v>
      </c>
      <c r="W523">
        <v>88.133500202484498</v>
      </c>
      <c r="X523">
        <v>0.111843648857885</v>
      </c>
      <c r="Y523">
        <v>0.173794171870295</v>
      </c>
      <c r="Z523">
        <v>0.29208487217433898</v>
      </c>
      <c r="AA523">
        <v>194.22098660815701</v>
      </c>
      <c r="AB523">
        <v>9.3800804544196108</v>
      </c>
      <c r="AC523">
        <v>1.3795103326301901</v>
      </c>
      <c r="AD523">
        <v>3.2241605501272801</v>
      </c>
      <c r="AE523">
        <v>1.31551060291148</v>
      </c>
      <c r="AF523">
        <v>88.75</v>
      </c>
      <c r="AG523">
        <v>1.6422038999308199E-2</v>
      </c>
      <c r="AH523">
        <v>4.8230000000000004</v>
      </c>
      <c r="AI523">
        <v>4.8723490707000296</v>
      </c>
      <c r="AJ523">
        <v>9391.6734999999808</v>
      </c>
      <c r="AK523">
        <v>0.46002561859597901</v>
      </c>
      <c r="AL523">
        <v>11952283.920499999</v>
      </c>
      <c r="AM523">
        <v>805.23172460000001</v>
      </c>
    </row>
    <row r="524" spans="1:39" ht="15" x14ac:dyDescent="0.25">
      <c r="A524" t="s">
        <v>704</v>
      </c>
      <c r="B524">
        <v>431408.8</v>
      </c>
      <c r="C524">
        <v>0.71992776928232904</v>
      </c>
      <c r="D524">
        <v>389638.65</v>
      </c>
      <c r="E524">
        <v>1.659923993243E-3</v>
      </c>
      <c r="F524">
        <v>0.72249901467422895</v>
      </c>
      <c r="G524">
        <v>30.684210526315798</v>
      </c>
      <c r="H524">
        <v>7.2937745999999999</v>
      </c>
      <c r="I524">
        <v>0.40450000000000003</v>
      </c>
      <c r="J524">
        <v>69.558549499999998</v>
      </c>
      <c r="K524">
        <v>13751.0901248344</v>
      </c>
      <c r="L524">
        <v>672.53708189999998</v>
      </c>
      <c r="M524">
        <v>763.14276463724002</v>
      </c>
      <c r="N524">
        <v>0.12671581901363699</v>
      </c>
      <c r="O524">
        <v>0.10304547751361701</v>
      </c>
      <c r="P524">
        <v>1.92153605322264E-3</v>
      </c>
      <c r="Q524">
        <v>12118.4638760168</v>
      </c>
      <c r="R524">
        <v>47.320500000000003</v>
      </c>
      <c r="S524">
        <v>63929.373368835899</v>
      </c>
      <c r="T524">
        <v>16.780253801206701</v>
      </c>
      <c r="U524">
        <v>14.212383256728099</v>
      </c>
      <c r="V524">
        <v>5.7835000000000001</v>
      </c>
      <c r="W524">
        <v>116.285481438575</v>
      </c>
      <c r="X524">
        <v>0.109276242651167</v>
      </c>
      <c r="Y524">
        <v>0.18301222796303401</v>
      </c>
      <c r="Z524">
        <v>0.298878890627431</v>
      </c>
      <c r="AA524">
        <v>205.986634385461</v>
      </c>
      <c r="AB524">
        <v>7.2189882566437804</v>
      </c>
      <c r="AC524">
        <v>1.28640499979608</v>
      </c>
      <c r="AD524">
        <v>3.1149931262187902</v>
      </c>
      <c r="AE524">
        <v>1.21853464151729</v>
      </c>
      <c r="AF524">
        <v>59.4</v>
      </c>
      <c r="AG524">
        <v>2.5039617430328901E-2</v>
      </c>
      <c r="AH524">
        <v>5.6920000000000002</v>
      </c>
      <c r="AI524">
        <v>4.5442385753061103</v>
      </c>
      <c r="AJ524">
        <v>3690.2084999999502</v>
      </c>
      <c r="AK524">
        <v>0.59791705128414097</v>
      </c>
      <c r="AL524">
        <v>9248118.0254999995</v>
      </c>
      <c r="AM524">
        <v>672.53708189999998</v>
      </c>
    </row>
    <row r="525" spans="1:39" ht="15" x14ac:dyDescent="0.25">
      <c r="A525" t="s">
        <v>705</v>
      </c>
      <c r="B525">
        <v>286345.59999999998</v>
      </c>
      <c r="C525">
        <v>0.66593894848928303</v>
      </c>
      <c r="D525">
        <v>262730.2</v>
      </c>
      <c r="E525">
        <v>1.4205380315206299E-3</v>
      </c>
      <c r="F525">
        <v>0.74236550519622202</v>
      </c>
      <c r="G525">
        <v>27.947368421052602</v>
      </c>
      <c r="H525">
        <v>6.8139104499999998</v>
      </c>
      <c r="I525">
        <v>5.45E-2</v>
      </c>
      <c r="J525">
        <v>51.170197850000001</v>
      </c>
      <c r="K525">
        <v>13535.881105292099</v>
      </c>
      <c r="L525">
        <v>692.57383649999997</v>
      </c>
      <c r="M525">
        <v>779.83534787661495</v>
      </c>
      <c r="N525">
        <v>0.13454439604722199</v>
      </c>
      <c r="O525">
        <v>0.106843744594732</v>
      </c>
      <c r="P525">
        <v>3.173128025029E-3</v>
      </c>
      <c r="Q525">
        <v>12021.251836077599</v>
      </c>
      <c r="R525">
        <v>47.473500000000001</v>
      </c>
      <c r="S525">
        <v>65836.436706794295</v>
      </c>
      <c r="T525">
        <v>17.127450051081102</v>
      </c>
      <c r="U525">
        <v>14.588640746943</v>
      </c>
      <c r="V525">
        <v>6.0209999999999999</v>
      </c>
      <c r="W525">
        <v>115.026380418535</v>
      </c>
      <c r="X525">
        <v>0.10979340401103101</v>
      </c>
      <c r="Y525">
        <v>0.179512516544759</v>
      </c>
      <c r="Z525">
        <v>0.29462899549268301</v>
      </c>
      <c r="AA525">
        <v>204.21504906213701</v>
      </c>
      <c r="AB525">
        <v>6.8095644894438401</v>
      </c>
      <c r="AC525">
        <v>1.2352033457301601</v>
      </c>
      <c r="AD525">
        <v>3.2236910078198999</v>
      </c>
      <c r="AE525">
        <v>1.1960237624166801</v>
      </c>
      <c r="AF525">
        <v>51.3</v>
      </c>
      <c r="AG525">
        <v>3.0333405428467401E-2</v>
      </c>
      <c r="AH525">
        <v>7.0129999999999999</v>
      </c>
      <c r="AI525">
        <v>4.5942480232072702</v>
      </c>
      <c r="AJ525">
        <v>11582.021000000001</v>
      </c>
      <c r="AK525">
        <v>0.60522427777272803</v>
      </c>
      <c r="AL525">
        <v>9374597.1074999999</v>
      </c>
      <c r="AM525">
        <v>692.57383649999997</v>
      </c>
    </row>
    <row r="526" spans="1:39" ht="15" x14ac:dyDescent="0.25">
      <c r="A526" t="s">
        <v>706</v>
      </c>
      <c r="B526">
        <v>964865.45</v>
      </c>
      <c r="C526">
        <v>0.33891570325999598</v>
      </c>
      <c r="D526">
        <v>977011.3</v>
      </c>
      <c r="E526">
        <v>2.9347096885804398E-3</v>
      </c>
      <c r="F526">
        <v>0.73897159828698</v>
      </c>
      <c r="G526">
        <v>81.05</v>
      </c>
      <c r="H526">
        <v>102.77385995</v>
      </c>
      <c r="I526">
        <v>29.804206600000001</v>
      </c>
      <c r="J526">
        <v>-156.88846885000001</v>
      </c>
      <c r="K526">
        <v>14497.408084469</v>
      </c>
      <c r="L526">
        <v>2132.57340325</v>
      </c>
      <c r="M526">
        <v>2896.4826899648601</v>
      </c>
      <c r="N526">
        <v>0.68399703385450195</v>
      </c>
      <c r="O526">
        <v>0.16378418846812101</v>
      </c>
      <c r="P526">
        <v>1.14356964748946E-2</v>
      </c>
      <c r="Q526">
        <v>10673.907012845</v>
      </c>
      <c r="R526">
        <v>147.63050000000001</v>
      </c>
      <c r="S526">
        <v>63240.351119856699</v>
      </c>
      <c r="T526">
        <v>14.033008084372799</v>
      </c>
      <c r="U526">
        <v>14.445344310626901</v>
      </c>
      <c r="V526">
        <v>19.3825</v>
      </c>
      <c r="W526">
        <v>110.02571408487</v>
      </c>
      <c r="X526">
        <v>0.11276505344922701</v>
      </c>
      <c r="Y526">
        <v>0.17916210490287399</v>
      </c>
      <c r="Z526">
        <v>0.29741681261056202</v>
      </c>
      <c r="AA526">
        <v>191.16533075893801</v>
      </c>
      <c r="AB526">
        <v>8.3528206452163705</v>
      </c>
      <c r="AC526">
        <v>1.36726354580779</v>
      </c>
      <c r="AD526">
        <v>3.5857429402554599</v>
      </c>
      <c r="AE526">
        <v>1.2349031326100699</v>
      </c>
      <c r="AF526">
        <v>57.15</v>
      </c>
      <c r="AG526">
        <v>3.8044912580320799E-2</v>
      </c>
      <c r="AH526">
        <v>25.753684210526298</v>
      </c>
      <c r="AI526">
        <v>3.57174504617252</v>
      </c>
      <c r="AJ526">
        <v>65485.516500000398</v>
      </c>
      <c r="AK526">
        <v>0.59624012537882798</v>
      </c>
      <c r="AL526">
        <v>30916786.897</v>
      </c>
      <c r="AM526">
        <v>2132.57340325</v>
      </c>
    </row>
    <row r="527" spans="1:39" ht="15" x14ac:dyDescent="0.25">
      <c r="A527" t="s">
        <v>707</v>
      </c>
      <c r="B527">
        <v>876413.14285714296</v>
      </c>
      <c r="C527">
        <v>0.49260184932665901</v>
      </c>
      <c r="D527">
        <v>882854.28571428603</v>
      </c>
      <c r="E527">
        <v>3.73999729631415E-3</v>
      </c>
      <c r="F527">
        <v>0.70766178079915398</v>
      </c>
      <c r="G527">
        <v>60</v>
      </c>
      <c r="H527">
        <v>42.010158238095201</v>
      </c>
      <c r="I527">
        <v>7.1455153809523804</v>
      </c>
      <c r="J527">
        <v>56.245789238095298</v>
      </c>
      <c r="K527">
        <v>13129.342044679701</v>
      </c>
      <c r="L527">
        <v>1352.6465431428601</v>
      </c>
      <c r="M527">
        <v>1675.6618305560701</v>
      </c>
      <c r="N527">
        <v>0.44649494980239401</v>
      </c>
      <c r="O527">
        <v>0.160776194749533</v>
      </c>
      <c r="P527">
        <v>3.2516502544493301E-3</v>
      </c>
      <c r="Q527">
        <v>10598.414791475399</v>
      </c>
      <c r="R527">
        <v>93.514761904761897</v>
      </c>
      <c r="S527">
        <v>59659.116645704002</v>
      </c>
      <c r="T527">
        <v>16.093715787168801</v>
      </c>
      <c r="U527">
        <v>14.464524269659501</v>
      </c>
      <c r="V527">
        <v>11.3495238095238</v>
      </c>
      <c r="W527">
        <v>119.180907132668</v>
      </c>
      <c r="X527">
        <v>0.10654525956055901</v>
      </c>
      <c r="Y527">
        <v>0.192471563624317</v>
      </c>
      <c r="Z527">
        <v>0.30523853354120201</v>
      </c>
      <c r="AA527">
        <v>197.639355108274</v>
      </c>
      <c r="AB527">
        <v>6.8510382112054398</v>
      </c>
      <c r="AC527">
        <v>1.3589532887072799</v>
      </c>
      <c r="AD527">
        <v>2.9441474458769599</v>
      </c>
      <c r="AE527">
        <v>1.22836725847787</v>
      </c>
      <c r="AF527">
        <v>72.523809523809504</v>
      </c>
      <c r="AG527">
        <v>2.1804778468668299E-2</v>
      </c>
      <c r="AH527">
        <v>12.487368421052601</v>
      </c>
      <c r="AI527">
        <v>4.0243948052557297</v>
      </c>
      <c r="AJ527">
        <v>-1068.1866666666499</v>
      </c>
      <c r="AK527">
        <v>0.46632684645007</v>
      </c>
      <c r="AL527">
        <v>17759359.130476199</v>
      </c>
      <c r="AM527">
        <v>1352.6465431428601</v>
      </c>
    </row>
    <row r="528" spans="1:39" ht="15" x14ac:dyDescent="0.25">
      <c r="A528" t="s">
        <v>708</v>
      </c>
      <c r="B528">
        <v>-2285762.2857142901</v>
      </c>
      <c r="C528">
        <v>0.385757315245914</v>
      </c>
      <c r="D528">
        <v>-2173379.42857143</v>
      </c>
      <c r="E528">
        <v>3.4492422188810799E-3</v>
      </c>
      <c r="F528">
        <v>0.809720611687063</v>
      </c>
      <c r="G528">
        <v>109.571428571429</v>
      </c>
      <c r="H528">
        <v>94.108236285714298</v>
      </c>
      <c r="I528">
        <v>11.7742857142857</v>
      </c>
      <c r="J528">
        <v>-4.5037799523810103</v>
      </c>
      <c r="K528">
        <v>14154.3862435968</v>
      </c>
      <c r="L528">
        <v>4982.4649033809501</v>
      </c>
      <c r="M528">
        <v>6077.3941193806204</v>
      </c>
      <c r="N528">
        <v>0.22511341447556699</v>
      </c>
      <c r="O528">
        <v>0.14591671966983499</v>
      </c>
      <c r="P528">
        <v>2.20797628884483E-2</v>
      </c>
      <c r="Q528">
        <v>11604.271716182</v>
      </c>
      <c r="R528">
        <v>314.43238095238098</v>
      </c>
      <c r="S528">
        <v>77553.4091333135</v>
      </c>
      <c r="T528">
        <v>15.3728260145266</v>
      </c>
      <c r="U528">
        <v>15.845902665271399</v>
      </c>
      <c r="V528">
        <v>32.732380952381</v>
      </c>
      <c r="W528">
        <v>152.21822422968401</v>
      </c>
      <c r="X528">
        <v>0.114247042169363</v>
      </c>
      <c r="Y528">
        <v>0.158268618555159</v>
      </c>
      <c r="Z528">
        <v>0.279135283988662</v>
      </c>
      <c r="AA528">
        <v>1408.6676150229</v>
      </c>
      <c r="AB528">
        <v>0.89461194127124499</v>
      </c>
      <c r="AC528">
        <v>0.13067083673877899</v>
      </c>
      <c r="AD528">
        <v>0.43857509431216701</v>
      </c>
      <c r="AE528">
        <v>0.920743808151268</v>
      </c>
      <c r="AF528">
        <v>29.047619047619001</v>
      </c>
      <c r="AG528">
        <v>9.9278397113081895E-2</v>
      </c>
      <c r="AH528">
        <v>97.350476190476201</v>
      </c>
      <c r="AI528">
        <v>4.6148079645735303</v>
      </c>
      <c r="AJ528">
        <v>412760.30047618999</v>
      </c>
      <c r="AK528">
        <v>0.38485976353773599</v>
      </c>
      <c r="AL528">
        <v>70523732.687619001</v>
      </c>
      <c r="AM528">
        <v>4982.4649033809501</v>
      </c>
    </row>
    <row r="529" spans="1:39" ht="15" x14ac:dyDescent="0.25">
      <c r="A529" t="s">
        <v>709</v>
      </c>
      <c r="B529">
        <v>412108.05</v>
      </c>
      <c r="C529">
        <v>0.36546527650815802</v>
      </c>
      <c r="D529">
        <v>471211.05</v>
      </c>
      <c r="E529">
        <v>4.4675514349892696E-3</v>
      </c>
      <c r="F529">
        <v>0.79872822540782595</v>
      </c>
      <c r="G529">
        <v>99.05</v>
      </c>
      <c r="H529">
        <v>65.4895025</v>
      </c>
      <c r="I529">
        <v>5.3432341499999998</v>
      </c>
      <c r="J529">
        <v>-0.49445860000000202</v>
      </c>
      <c r="K529">
        <v>13098.443175447301</v>
      </c>
      <c r="L529">
        <v>3315.5698540499998</v>
      </c>
      <c r="M529">
        <v>3984.2004995051602</v>
      </c>
      <c r="N529">
        <v>0.22754858364043501</v>
      </c>
      <c r="O529">
        <v>0.14013256376802399</v>
      </c>
      <c r="P529">
        <v>1.2189339911096501E-2</v>
      </c>
      <c r="Q529">
        <v>10900.2554798369</v>
      </c>
      <c r="R529">
        <v>203.786</v>
      </c>
      <c r="S529">
        <v>72217.318056686898</v>
      </c>
      <c r="T529">
        <v>15.910808397044001</v>
      </c>
      <c r="U529">
        <v>16.269860805207401</v>
      </c>
      <c r="V529">
        <v>23.006</v>
      </c>
      <c r="W529">
        <v>144.11761514604899</v>
      </c>
      <c r="X529">
        <v>0.114851195467705</v>
      </c>
      <c r="Y529">
        <v>0.15680118953071001</v>
      </c>
      <c r="Z529">
        <v>0.27692440589961198</v>
      </c>
      <c r="AA529">
        <v>2147.8505848100899</v>
      </c>
      <c r="AB529">
        <v>0.54887253877115005</v>
      </c>
      <c r="AC529">
        <v>8.6872913180567293E-2</v>
      </c>
      <c r="AD529">
        <v>0.260716474891312</v>
      </c>
      <c r="AE529">
        <v>1.04300886869367</v>
      </c>
      <c r="AF529">
        <v>36.1</v>
      </c>
      <c r="AG529">
        <v>7.3659605399412006E-2</v>
      </c>
      <c r="AH529">
        <v>58.064</v>
      </c>
      <c r="AI529">
        <v>4.55953008696138</v>
      </c>
      <c r="AJ529">
        <v>164601.27900000001</v>
      </c>
      <c r="AK529">
        <v>0.37006903073492597</v>
      </c>
      <c r="AL529">
        <v>43428803.327500001</v>
      </c>
      <c r="AM529">
        <v>3315.5698540499998</v>
      </c>
    </row>
    <row r="530" spans="1:39" ht="15" x14ac:dyDescent="0.25">
      <c r="A530" t="s">
        <v>710</v>
      </c>
      <c r="B530">
        <v>380638.8</v>
      </c>
      <c r="C530">
        <v>0.40932667718191301</v>
      </c>
      <c r="D530">
        <v>570228.25</v>
      </c>
      <c r="E530">
        <v>7.0971729271168899E-3</v>
      </c>
      <c r="F530">
        <v>0.76130794011616598</v>
      </c>
      <c r="G530">
        <v>70.150000000000006</v>
      </c>
      <c r="H530">
        <v>53.756344200000001</v>
      </c>
      <c r="I530">
        <v>1.1683330999999999</v>
      </c>
      <c r="J530">
        <v>38.03811305</v>
      </c>
      <c r="K530">
        <v>12277.1783102874</v>
      </c>
      <c r="L530">
        <v>2125.4494260000001</v>
      </c>
      <c r="M530">
        <v>2557.86286179226</v>
      </c>
      <c r="N530">
        <v>0.29131691061464898</v>
      </c>
      <c r="O530">
        <v>0.12810341889075799</v>
      </c>
      <c r="P530">
        <v>6.0637151805841196E-3</v>
      </c>
      <c r="Q530">
        <v>10201.689067183201</v>
      </c>
      <c r="R530">
        <v>130.43450000000001</v>
      </c>
      <c r="S530">
        <v>65517.228923329298</v>
      </c>
      <c r="T530">
        <v>15.6270005251678</v>
      </c>
      <c r="U530">
        <v>16.295147572153098</v>
      </c>
      <c r="V530">
        <v>14.609500000000001</v>
      </c>
      <c r="W530">
        <v>145.48406352031199</v>
      </c>
      <c r="X530">
        <v>0.11465382527516001</v>
      </c>
      <c r="Y530">
        <v>0.16788314535048701</v>
      </c>
      <c r="Z530">
        <v>0.28704346442217898</v>
      </c>
      <c r="AA530">
        <v>143.915962552759</v>
      </c>
      <c r="AB530">
        <v>8.2668246840899293</v>
      </c>
      <c r="AC530">
        <v>1.41686462052378</v>
      </c>
      <c r="AD530">
        <v>3.6442881876620099</v>
      </c>
      <c r="AE530">
        <v>1.1892912302255501</v>
      </c>
      <c r="AF530">
        <v>47.6</v>
      </c>
      <c r="AG530">
        <v>3.6270519674148599E-2</v>
      </c>
      <c r="AH530">
        <v>30.162500000000001</v>
      </c>
      <c r="AI530">
        <v>4.3574172665975102</v>
      </c>
      <c r="AJ530">
        <v>80057.629000000103</v>
      </c>
      <c r="AK530">
        <v>0.434138378160905</v>
      </c>
      <c r="AL530">
        <v>26094521.592500001</v>
      </c>
      <c r="AM530">
        <v>2125.4494260000001</v>
      </c>
    </row>
    <row r="531" spans="1:39" ht="15" x14ac:dyDescent="0.25">
      <c r="A531" t="s">
        <v>711</v>
      </c>
      <c r="B531">
        <v>632623.47619047598</v>
      </c>
      <c r="C531">
        <v>0.40278779680400101</v>
      </c>
      <c r="D531">
        <v>591909.52380952402</v>
      </c>
      <c r="E531">
        <v>5.71054540168839E-3</v>
      </c>
      <c r="F531">
        <v>0.73875377671785503</v>
      </c>
      <c r="G531">
        <v>81.095238095238102</v>
      </c>
      <c r="H531">
        <v>49.473082857142899</v>
      </c>
      <c r="I531">
        <v>5.9845629999999996</v>
      </c>
      <c r="J531">
        <v>52.959603047619098</v>
      </c>
      <c r="K531">
        <v>13316.442627020801</v>
      </c>
      <c r="L531">
        <v>1678.2733943333301</v>
      </c>
      <c r="M531">
        <v>2040.79187709346</v>
      </c>
      <c r="N531">
        <v>0.377941656102807</v>
      </c>
      <c r="O531">
        <v>0.156393675292682</v>
      </c>
      <c r="P531">
        <v>7.9334176179171705E-3</v>
      </c>
      <c r="Q531">
        <v>10950.9605653295</v>
      </c>
      <c r="R531">
        <v>109.939523809524</v>
      </c>
      <c r="S531">
        <v>66035.626253394701</v>
      </c>
      <c r="T531">
        <v>16.793648456077602</v>
      </c>
      <c r="U531">
        <v>15.265423536316501</v>
      </c>
      <c r="V531">
        <v>27.5595238095238</v>
      </c>
      <c r="W531">
        <v>60.896313228509698</v>
      </c>
      <c r="X531">
        <v>0.10862345726677899</v>
      </c>
      <c r="Y531">
        <v>0.17717623824689799</v>
      </c>
      <c r="Z531">
        <v>0.29347264540722701</v>
      </c>
      <c r="AA531">
        <v>176.470992407181</v>
      </c>
      <c r="AB531">
        <v>6.5778019881990497</v>
      </c>
      <c r="AC531">
        <v>1.42270195922565</v>
      </c>
      <c r="AD531">
        <v>2.9981503523274702</v>
      </c>
      <c r="AE531">
        <v>1.29387655239866</v>
      </c>
      <c r="AF531">
        <v>85.809523809523796</v>
      </c>
      <c r="AG531">
        <v>2.9123577977102199E-2</v>
      </c>
      <c r="AH531">
        <v>10.6895238095238</v>
      </c>
      <c r="AI531">
        <v>4.0467141967497904</v>
      </c>
      <c r="AJ531">
        <v>67389.503333333399</v>
      </c>
      <c r="AK531">
        <v>0.48734452757159502</v>
      </c>
      <c r="AL531">
        <v>22348631.368095201</v>
      </c>
      <c r="AM531">
        <v>1678.2733943333301</v>
      </c>
    </row>
    <row r="532" spans="1:39" ht="15" x14ac:dyDescent="0.25">
      <c r="A532" t="s">
        <v>712</v>
      </c>
      <c r="B532">
        <v>708650.25</v>
      </c>
      <c r="C532">
        <v>0.44084706685682301</v>
      </c>
      <c r="D532">
        <v>714767.2</v>
      </c>
      <c r="E532">
        <v>2.2356895096437499E-3</v>
      </c>
      <c r="F532">
        <v>0.73764958303387895</v>
      </c>
      <c r="G532">
        <v>88.473684210526301</v>
      </c>
      <c r="H532">
        <v>46.158283849999997</v>
      </c>
      <c r="I532">
        <v>5.7281181500000002</v>
      </c>
      <c r="J532">
        <v>-7.1887979499999801</v>
      </c>
      <c r="K532">
        <v>13886.5539265478</v>
      </c>
      <c r="L532">
        <v>1515.3675995000001</v>
      </c>
      <c r="M532">
        <v>1885.8119277846099</v>
      </c>
      <c r="N532">
        <v>0.46604178889202902</v>
      </c>
      <c r="O532">
        <v>0.17122166330176999</v>
      </c>
      <c r="P532">
        <v>3.4922328758686099E-3</v>
      </c>
      <c r="Q532">
        <v>11158.7129018326</v>
      </c>
      <c r="R532">
        <v>108.8605</v>
      </c>
      <c r="S532">
        <v>60669.5013618347</v>
      </c>
      <c r="T532">
        <v>14.4749472949325</v>
      </c>
      <c r="U532">
        <v>13.9202704332609</v>
      </c>
      <c r="V532">
        <v>13.5</v>
      </c>
      <c r="W532">
        <v>112.249451814815</v>
      </c>
      <c r="X532">
        <v>0.108191858032054</v>
      </c>
      <c r="Y532">
        <v>0.194797435387393</v>
      </c>
      <c r="Z532">
        <v>0.30687307387271701</v>
      </c>
      <c r="AA532">
        <v>186.86248148200599</v>
      </c>
      <c r="AB532">
        <v>7.3136106271477104</v>
      </c>
      <c r="AC532">
        <v>1.4583715804211199</v>
      </c>
      <c r="AD532">
        <v>3.5071862447153199</v>
      </c>
      <c r="AE532">
        <v>1.3231120598109201</v>
      </c>
      <c r="AF532">
        <v>117.95</v>
      </c>
      <c r="AG532">
        <v>2.31871331078622E-2</v>
      </c>
      <c r="AH532">
        <v>9.3633333333333297</v>
      </c>
      <c r="AI532">
        <v>4.17254098794053</v>
      </c>
      <c r="AJ532">
        <v>-48855.997499999903</v>
      </c>
      <c r="AK532">
        <v>0.476070404900238</v>
      </c>
      <c r="AL532">
        <v>21043233.888999999</v>
      </c>
      <c r="AM532">
        <v>1515.3675995000001</v>
      </c>
    </row>
    <row r="533" spans="1:39" ht="15" x14ac:dyDescent="0.25">
      <c r="A533" t="s">
        <v>713</v>
      </c>
      <c r="B533">
        <v>502771.5</v>
      </c>
      <c r="C533">
        <v>0.403924386170391</v>
      </c>
      <c r="D533">
        <v>624027.44999999995</v>
      </c>
      <c r="E533">
        <v>4.7436772477413803E-3</v>
      </c>
      <c r="F533">
        <v>0.76031898601555703</v>
      </c>
      <c r="G533">
        <v>72.400000000000006</v>
      </c>
      <c r="H533">
        <v>41.539659999999998</v>
      </c>
      <c r="I533">
        <v>0.66977584999999995</v>
      </c>
      <c r="J533">
        <v>30.0707801</v>
      </c>
      <c r="K533">
        <v>12868.3573674334</v>
      </c>
      <c r="L533">
        <v>1669.2810552000001</v>
      </c>
      <c r="M533">
        <v>2023.9892242267499</v>
      </c>
      <c r="N533">
        <v>0.35335657321608399</v>
      </c>
      <c r="O533">
        <v>0.153056878501139</v>
      </c>
      <c r="P533">
        <v>5.8280971737466802E-3</v>
      </c>
      <c r="Q533">
        <v>10613.1519416595</v>
      </c>
      <c r="R533">
        <v>109.37350000000001</v>
      </c>
      <c r="S533">
        <v>66021.817112920398</v>
      </c>
      <c r="T533">
        <v>15.634957279414101</v>
      </c>
      <c r="U533">
        <v>15.262207529246099</v>
      </c>
      <c r="V533">
        <v>12.561500000000001</v>
      </c>
      <c r="W533">
        <v>132.888672149027</v>
      </c>
      <c r="X533">
        <v>0.111056928541631</v>
      </c>
      <c r="Y533">
        <v>0.16760605988361801</v>
      </c>
      <c r="Z533">
        <v>0.284393897515544</v>
      </c>
      <c r="AA533">
        <v>161.667772577498</v>
      </c>
      <c r="AB533">
        <v>7.9221778589200396</v>
      </c>
      <c r="AC533">
        <v>1.36099816225616</v>
      </c>
      <c r="AD533">
        <v>3.77741783187729</v>
      </c>
      <c r="AE533">
        <v>1.1357344413596699</v>
      </c>
      <c r="AF533">
        <v>42.8</v>
      </c>
      <c r="AG533">
        <v>3.0896640791301801E-2</v>
      </c>
      <c r="AH533">
        <v>29.38</v>
      </c>
      <c r="AI533">
        <v>4.3217745264437202</v>
      </c>
      <c r="AJ533">
        <v>54549.179499999998</v>
      </c>
      <c r="AK533">
        <v>0.47052857995224701</v>
      </c>
      <c r="AL533">
        <v>21480905.164999999</v>
      </c>
      <c r="AM533">
        <v>1669.2810552000001</v>
      </c>
    </row>
    <row r="534" spans="1:39" ht="15" x14ac:dyDescent="0.25">
      <c r="A534" t="s">
        <v>714</v>
      </c>
      <c r="B534">
        <v>652537.15</v>
      </c>
      <c r="C534">
        <v>0.496768245031597</v>
      </c>
      <c r="D534">
        <v>731649.6</v>
      </c>
      <c r="E534">
        <v>6.5693631241640999E-3</v>
      </c>
      <c r="F534">
        <v>0.71072705888443699</v>
      </c>
      <c r="G534">
        <v>52.421052631578902</v>
      </c>
      <c r="H534">
        <v>31.366066499999999</v>
      </c>
      <c r="I534">
        <v>3.7439764000000002</v>
      </c>
      <c r="J534">
        <v>24.627881200000001</v>
      </c>
      <c r="K534">
        <v>14119.1141457177</v>
      </c>
      <c r="L534">
        <v>1046.4383776499999</v>
      </c>
      <c r="M534">
        <v>1273.5227168563399</v>
      </c>
      <c r="N534">
        <v>0.37699627930881202</v>
      </c>
      <c r="O534">
        <v>0.157645420909033</v>
      </c>
      <c r="P534">
        <v>2.82979596624698E-3</v>
      </c>
      <c r="Q534">
        <v>11601.5071462339</v>
      </c>
      <c r="R534">
        <v>75.700999999999993</v>
      </c>
      <c r="S534">
        <v>61055.583103261502</v>
      </c>
      <c r="T534">
        <v>15.3036287499505</v>
      </c>
      <c r="U534">
        <v>13.823309832763099</v>
      </c>
      <c r="V534">
        <v>10.186999999999999</v>
      </c>
      <c r="W534">
        <v>102.72291917640101</v>
      </c>
      <c r="X534">
        <v>0.107790781115107</v>
      </c>
      <c r="Y534">
        <v>0.182726325306063</v>
      </c>
      <c r="Z534">
        <v>0.29603534340375698</v>
      </c>
      <c r="AA534">
        <v>177.70305827047599</v>
      </c>
      <c r="AB534">
        <v>8.0438433080423106</v>
      </c>
      <c r="AC534">
        <v>1.4817620982031701</v>
      </c>
      <c r="AD534">
        <v>3.6258638097435201</v>
      </c>
      <c r="AE534">
        <v>1.1411160599173999</v>
      </c>
      <c r="AF534">
        <v>55.3</v>
      </c>
      <c r="AG534">
        <v>2.7637603928566599E-2</v>
      </c>
      <c r="AH534">
        <v>12.318947368421099</v>
      </c>
      <c r="AI534">
        <v>4.3487588282264804</v>
      </c>
      <c r="AJ534">
        <v>1755.6445000000499</v>
      </c>
      <c r="AK534">
        <v>0.44685462930310499</v>
      </c>
      <c r="AL534">
        <v>14774782.9005</v>
      </c>
      <c r="AM534">
        <v>1046.4383776499999</v>
      </c>
    </row>
    <row r="535" spans="1:39" ht="15" x14ac:dyDescent="0.25">
      <c r="A535" t="s">
        <v>715</v>
      </c>
      <c r="B535">
        <v>745684.55</v>
      </c>
      <c r="C535">
        <v>0.413536111819576</v>
      </c>
      <c r="D535">
        <v>1501371.25</v>
      </c>
      <c r="E535">
        <v>7.6138048498709495E-4</v>
      </c>
      <c r="F535">
        <v>0.76793638820680399</v>
      </c>
      <c r="G535">
        <v>125.85</v>
      </c>
      <c r="H535">
        <v>135.92442844999999</v>
      </c>
      <c r="I535">
        <v>13.610979349999999</v>
      </c>
      <c r="J535">
        <v>-74.009924949999998</v>
      </c>
      <c r="K535">
        <v>13347.469677479699</v>
      </c>
      <c r="L535">
        <v>3621.2737987</v>
      </c>
      <c r="M535">
        <v>4617.24306513187</v>
      </c>
      <c r="N535">
        <v>0.45330582591940399</v>
      </c>
      <c r="O535">
        <v>0.171126587506988</v>
      </c>
      <c r="P535">
        <v>1.4959960668935899E-2</v>
      </c>
      <c r="Q535">
        <v>10468.333925716701</v>
      </c>
      <c r="R535">
        <v>225.548</v>
      </c>
      <c r="S535">
        <v>67801.721480571796</v>
      </c>
      <c r="T535">
        <v>14.5383687729441</v>
      </c>
      <c r="U535">
        <v>16.055446285047999</v>
      </c>
      <c r="V535">
        <v>25.67</v>
      </c>
      <c r="W535">
        <v>141.070268745617</v>
      </c>
      <c r="X535">
        <v>0.110046053062027</v>
      </c>
      <c r="Y535">
        <v>0.167634079777844</v>
      </c>
      <c r="Z535">
        <v>0.28809333876534798</v>
      </c>
      <c r="AA535">
        <v>164.31024912107</v>
      </c>
      <c r="AB535">
        <v>7.6257238218900998</v>
      </c>
      <c r="AC535">
        <v>1.32689301937237</v>
      </c>
      <c r="AD535">
        <v>3.7011539583040598</v>
      </c>
      <c r="AE535">
        <v>1.1313537988151501</v>
      </c>
      <c r="AF535">
        <v>31.8</v>
      </c>
      <c r="AG535">
        <v>4.9095537647657603E-2</v>
      </c>
      <c r="AH535">
        <v>60.723684210526301</v>
      </c>
      <c r="AI535">
        <v>3.82281472478881</v>
      </c>
      <c r="AJ535">
        <v>106304.421</v>
      </c>
      <c r="AK535">
        <v>0.453002277366235</v>
      </c>
      <c r="AL535">
        <v>48334842.222000003</v>
      </c>
      <c r="AM535">
        <v>3621.2737987</v>
      </c>
    </row>
    <row r="536" spans="1:39" ht="15" x14ac:dyDescent="0.25">
      <c r="A536" t="s">
        <v>716</v>
      </c>
      <c r="B536">
        <v>771446.35</v>
      </c>
      <c r="C536">
        <v>0.383431585464727</v>
      </c>
      <c r="D536">
        <v>1148662.95</v>
      </c>
      <c r="E536">
        <v>3.9987891102130496E-3</v>
      </c>
      <c r="F536">
        <v>0.80600539782453295</v>
      </c>
      <c r="G536">
        <v>143.75</v>
      </c>
      <c r="H536">
        <v>274.62718825000002</v>
      </c>
      <c r="I536">
        <v>39.081981450000001</v>
      </c>
      <c r="J536">
        <v>-16.651521850000002</v>
      </c>
      <c r="K536">
        <v>14591.249192429101</v>
      </c>
      <c r="L536">
        <v>5412.2263718499999</v>
      </c>
      <c r="M536">
        <v>6979.9549500826397</v>
      </c>
      <c r="N536">
        <v>0.47019851466045198</v>
      </c>
      <c r="O536">
        <v>0.17264410999324301</v>
      </c>
      <c r="P536">
        <v>4.9473399337595397E-2</v>
      </c>
      <c r="Q536">
        <v>11313.990454417601</v>
      </c>
      <c r="R536">
        <v>350.04950000000002</v>
      </c>
      <c r="S536">
        <v>73839.032505402807</v>
      </c>
      <c r="T536">
        <v>15.760485302792899</v>
      </c>
      <c r="U536">
        <v>15.4613172475607</v>
      </c>
      <c r="V536">
        <v>35.332999999999998</v>
      </c>
      <c r="W536">
        <v>153.17766314351999</v>
      </c>
      <c r="X536">
        <v>0.11609691309252999</v>
      </c>
      <c r="Y536">
        <v>0.160745887247841</v>
      </c>
      <c r="Z536">
        <v>0.28230506314144599</v>
      </c>
      <c r="AA536">
        <v>152.97254643785399</v>
      </c>
      <c r="AB536">
        <v>7.5804272334575504</v>
      </c>
      <c r="AC536">
        <v>1.29385549521238</v>
      </c>
      <c r="AD536">
        <v>3.9166355993296702</v>
      </c>
      <c r="AE536">
        <v>0.85812412203163402</v>
      </c>
      <c r="AF536">
        <v>23.55</v>
      </c>
      <c r="AG536">
        <v>8.9497914593927003E-2</v>
      </c>
      <c r="AH536">
        <v>114.658</v>
      </c>
      <c r="AI536">
        <v>4.0622590261757301</v>
      </c>
      <c r="AJ536">
        <v>178017.054</v>
      </c>
      <c r="AK536">
        <v>0.46157529792052798</v>
      </c>
      <c r="AL536">
        <v>78971143.677499995</v>
      </c>
      <c r="AM536">
        <v>5412.2263718499999</v>
      </c>
    </row>
    <row r="537" spans="1:39" ht="15" x14ac:dyDescent="0.25">
      <c r="A537" t="s">
        <v>717</v>
      </c>
      <c r="B537">
        <v>557412.55000000005</v>
      </c>
      <c r="C537">
        <v>0.51179972983687905</v>
      </c>
      <c r="D537">
        <v>572962.75</v>
      </c>
      <c r="E537">
        <v>1.2495652483882101E-2</v>
      </c>
      <c r="F537">
        <v>0.70913689515205802</v>
      </c>
      <c r="G537">
        <v>74.349999999999994</v>
      </c>
      <c r="H537">
        <v>29.372761650000001</v>
      </c>
      <c r="I537">
        <v>0.98299999999999998</v>
      </c>
      <c r="J537">
        <v>7.1431957499999497</v>
      </c>
      <c r="K537">
        <v>14886.101122186699</v>
      </c>
      <c r="L537">
        <v>1155.6355956</v>
      </c>
      <c r="M537">
        <v>1397.6322247944399</v>
      </c>
      <c r="N537">
        <v>0.39453208354427699</v>
      </c>
      <c r="O537">
        <v>0.14933925102090401</v>
      </c>
      <c r="P537">
        <v>7.3533891932326297E-3</v>
      </c>
      <c r="Q537">
        <v>12308.608825208001</v>
      </c>
      <c r="R537">
        <v>81.526499999999999</v>
      </c>
      <c r="S537">
        <v>61713.293143947099</v>
      </c>
      <c r="T537">
        <v>15.716362164449601</v>
      </c>
      <c r="U537">
        <v>14.1749688211808</v>
      </c>
      <c r="V537">
        <v>10.919</v>
      </c>
      <c r="W537">
        <v>105.83712753915199</v>
      </c>
      <c r="X537">
        <v>0.10696799150252501</v>
      </c>
      <c r="Y537">
        <v>0.20198734601672899</v>
      </c>
      <c r="Z537">
        <v>0.31264645653081802</v>
      </c>
      <c r="AA537">
        <v>181.22460124747599</v>
      </c>
      <c r="AB537">
        <v>9.1608510329962893</v>
      </c>
      <c r="AC537">
        <v>1.45854295667852</v>
      </c>
      <c r="AD537">
        <v>3.9064379414371202</v>
      </c>
      <c r="AE537">
        <v>1.4721186326325</v>
      </c>
      <c r="AF537">
        <v>121.65</v>
      </c>
      <c r="AG537">
        <v>2.6847047467767299E-2</v>
      </c>
      <c r="AH537">
        <v>6.4273684210526296</v>
      </c>
      <c r="AI537">
        <v>4.0106071763709901</v>
      </c>
      <c r="AJ537">
        <v>6837.2075000000204</v>
      </c>
      <c r="AK537">
        <v>0.49821957714866499</v>
      </c>
      <c r="AL537">
        <v>17202908.3365</v>
      </c>
      <c r="AM537">
        <v>1155.6355956</v>
      </c>
    </row>
    <row r="538" spans="1:39" ht="15" x14ac:dyDescent="0.25">
      <c r="A538" t="s">
        <v>718</v>
      </c>
      <c r="B538">
        <v>439021.7</v>
      </c>
      <c r="C538">
        <v>0.39293536911342902</v>
      </c>
      <c r="D538">
        <v>501698.7</v>
      </c>
      <c r="E538">
        <v>3.9447743398248998E-3</v>
      </c>
      <c r="F538">
        <v>0.70515519061305298</v>
      </c>
      <c r="G538">
        <v>74.947368421052602</v>
      </c>
      <c r="H538">
        <v>32.1084399</v>
      </c>
      <c r="I538">
        <v>3.2109999999999999</v>
      </c>
      <c r="J538">
        <v>61.56267665</v>
      </c>
      <c r="K538">
        <v>13738.491987879601</v>
      </c>
      <c r="L538">
        <v>1319.3091336</v>
      </c>
      <c r="M538">
        <v>1577.58085592001</v>
      </c>
      <c r="N538">
        <v>0.34401475927142799</v>
      </c>
      <c r="O538">
        <v>0.14761169701645099</v>
      </c>
      <c r="P538">
        <v>3.3567939364715399E-3</v>
      </c>
      <c r="Q538">
        <v>11489.3115579358</v>
      </c>
      <c r="R538">
        <v>88.522999999999996</v>
      </c>
      <c r="S538">
        <v>63475.724534866597</v>
      </c>
      <c r="T538">
        <v>15.4643426002282</v>
      </c>
      <c r="U538">
        <v>14.903574591913999</v>
      </c>
      <c r="V538">
        <v>11.387</v>
      </c>
      <c r="W538">
        <v>115.860993554053</v>
      </c>
      <c r="X538">
        <v>0.111652536915612</v>
      </c>
      <c r="Y538">
        <v>0.17039870176583299</v>
      </c>
      <c r="Z538">
        <v>0.28800595704429599</v>
      </c>
      <c r="AA538">
        <v>170.00636491310999</v>
      </c>
      <c r="AB538">
        <v>8.1628636086297703</v>
      </c>
      <c r="AC538">
        <v>1.3934039001573599</v>
      </c>
      <c r="AD538">
        <v>3.34302058999705</v>
      </c>
      <c r="AE538">
        <v>1.1809802614145499</v>
      </c>
      <c r="AF538">
        <v>71.900000000000006</v>
      </c>
      <c r="AG538">
        <v>2.7127475023535401E-2</v>
      </c>
      <c r="AH538">
        <v>10.9085</v>
      </c>
      <c r="AI538">
        <v>4.3686514115514701</v>
      </c>
      <c r="AJ538">
        <v>43269.664499999999</v>
      </c>
      <c r="AK538">
        <v>0.42896188536879898</v>
      </c>
      <c r="AL538">
        <v>18125317.9615</v>
      </c>
      <c r="AM538">
        <v>1319.3091336</v>
      </c>
    </row>
    <row r="539" spans="1:39" ht="15" x14ac:dyDescent="0.25">
      <c r="A539" t="s">
        <v>719</v>
      </c>
      <c r="B539">
        <v>551832.636363636</v>
      </c>
      <c r="C539">
        <v>0.50033053225685398</v>
      </c>
      <c r="D539">
        <v>505847.772727273</v>
      </c>
      <c r="E539">
        <v>2.7438611832898102E-3</v>
      </c>
      <c r="F539">
        <v>0.76093953752210897</v>
      </c>
      <c r="G539">
        <v>84.772727272727295</v>
      </c>
      <c r="H539">
        <v>82.441136545454597</v>
      </c>
      <c r="I539">
        <v>18.450225045454498</v>
      </c>
      <c r="J539">
        <v>-16.475202181818201</v>
      </c>
      <c r="K539">
        <v>14364.550712644201</v>
      </c>
      <c r="L539">
        <v>2651.4519352727302</v>
      </c>
      <c r="M539">
        <v>3289.2228161993899</v>
      </c>
      <c r="N539">
        <v>0.36066294645664498</v>
      </c>
      <c r="O539">
        <v>0.15056840117328199</v>
      </c>
      <c r="P539">
        <v>3.0106972431303301E-2</v>
      </c>
      <c r="Q539">
        <v>11579.305481764801</v>
      </c>
      <c r="R539">
        <v>179.232727272727</v>
      </c>
      <c r="S539">
        <v>69972.664821258295</v>
      </c>
      <c r="T539">
        <v>14.6673192801639</v>
      </c>
      <c r="U539">
        <v>14.793347038893099</v>
      </c>
      <c r="V539">
        <v>20.240909090909099</v>
      </c>
      <c r="W539">
        <v>130.99470598697499</v>
      </c>
      <c r="X539">
        <v>0.114351109674284</v>
      </c>
      <c r="Y539">
        <v>0.15243341535841101</v>
      </c>
      <c r="Z539">
        <v>0.273769721822608</v>
      </c>
      <c r="AA539">
        <v>164.463303917931</v>
      </c>
      <c r="AB539">
        <v>8.5819943390625095</v>
      </c>
      <c r="AC539">
        <v>1.29866358491573</v>
      </c>
      <c r="AD539">
        <v>3.3800151509402601</v>
      </c>
      <c r="AE539">
        <v>1.0492302179958899</v>
      </c>
      <c r="AF539">
        <v>38.590909090909101</v>
      </c>
      <c r="AG539">
        <v>6.5415643581610505E-2</v>
      </c>
      <c r="AH539">
        <v>49.655000000000001</v>
      </c>
      <c r="AI539">
        <v>4.4052519389393803</v>
      </c>
      <c r="AJ539">
        <v>68677.077272726907</v>
      </c>
      <c r="AK539">
        <v>0.466255973409958</v>
      </c>
      <c r="AL539">
        <v>38086915.786363602</v>
      </c>
      <c r="AM539">
        <v>2651.4519352727302</v>
      </c>
    </row>
    <row r="540" spans="1:39" ht="15" x14ac:dyDescent="0.25">
      <c r="A540" t="s">
        <v>720</v>
      </c>
      <c r="B540">
        <v>-1417306.9545454499</v>
      </c>
      <c r="C540">
        <v>0.36650466638999102</v>
      </c>
      <c r="D540">
        <v>-1577621.36363636</v>
      </c>
      <c r="E540">
        <v>4.7961916647796402E-3</v>
      </c>
      <c r="F540">
        <v>0.79812298034095497</v>
      </c>
      <c r="G540">
        <v>89.5</v>
      </c>
      <c r="H540">
        <v>77.315609454545495</v>
      </c>
      <c r="I540">
        <v>9.5290909090909093</v>
      </c>
      <c r="J540">
        <v>0.38111840909089501</v>
      </c>
      <c r="K540">
        <v>14271.8028596395</v>
      </c>
      <c r="L540">
        <v>4553.174</v>
      </c>
      <c r="M540">
        <v>5513.2175360235697</v>
      </c>
      <c r="N540">
        <v>0.202849199880826</v>
      </c>
      <c r="O540">
        <v>0.13370613277882401</v>
      </c>
      <c r="P540">
        <v>3.5770867960360303E-2</v>
      </c>
      <c r="Q540">
        <v>11786.5840208629</v>
      </c>
      <c r="R540">
        <v>283.18636363636398</v>
      </c>
      <c r="S540">
        <v>77177.043224025299</v>
      </c>
      <c r="T540">
        <v>15.4708592157429</v>
      </c>
      <c r="U540">
        <v>16.078365997335499</v>
      </c>
      <c r="V540">
        <v>29.103181818181799</v>
      </c>
      <c r="W540">
        <v>156.44935417870599</v>
      </c>
      <c r="X540">
        <v>0.116007360523512</v>
      </c>
      <c r="Y540">
        <v>0.16073735907483999</v>
      </c>
      <c r="Z540">
        <v>0.28309960777992998</v>
      </c>
      <c r="AA540">
        <v>151.76490070443199</v>
      </c>
      <c r="AB540">
        <v>7.7489922487860996</v>
      </c>
      <c r="AC540">
        <v>1.31902890253715</v>
      </c>
      <c r="AD540">
        <v>3.7452398373031799</v>
      </c>
      <c r="AE540">
        <v>0.93276132569765102</v>
      </c>
      <c r="AF540">
        <v>24.409090909090899</v>
      </c>
      <c r="AG540">
        <v>8.2536020058991799E-2</v>
      </c>
      <c r="AH540">
        <v>107.461363636364</v>
      </c>
      <c r="AI540">
        <v>4.5284976950275704</v>
      </c>
      <c r="AJ540">
        <v>273639.90500000003</v>
      </c>
      <c r="AK540">
        <v>0.387677559398869</v>
      </c>
      <c r="AL540">
        <v>64982001.713636398</v>
      </c>
      <c r="AM540">
        <v>4553.174</v>
      </c>
    </row>
    <row r="541" spans="1:39" ht="15" x14ac:dyDescent="0.25">
      <c r="A541" t="s">
        <v>721</v>
      </c>
      <c r="B541">
        <v>680373.55</v>
      </c>
      <c r="C541">
        <v>0.468655506676529</v>
      </c>
      <c r="D541">
        <v>742849.4</v>
      </c>
      <c r="E541">
        <v>4.5571218699608403E-3</v>
      </c>
      <c r="F541">
        <v>0.75261468324136904</v>
      </c>
      <c r="G541">
        <v>49.7</v>
      </c>
      <c r="H541">
        <v>61.84853545</v>
      </c>
      <c r="I541">
        <v>5.4368117500000004</v>
      </c>
      <c r="J541">
        <v>36.765644000000002</v>
      </c>
      <c r="K541">
        <v>13751.6558851383</v>
      </c>
      <c r="L541">
        <v>1845.5434297500001</v>
      </c>
      <c r="M541">
        <v>2287.8262714672301</v>
      </c>
      <c r="N541">
        <v>0.40913382314838498</v>
      </c>
      <c r="O541">
        <v>0.15124312863653999</v>
      </c>
      <c r="P541">
        <v>2.55072538208309E-2</v>
      </c>
      <c r="Q541">
        <v>11093.1841650388</v>
      </c>
      <c r="R541">
        <v>120.78400000000001</v>
      </c>
      <c r="S541">
        <v>67645.029917042004</v>
      </c>
      <c r="T541">
        <v>16.329149556232601</v>
      </c>
      <c r="U541">
        <v>15.2797012000762</v>
      </c>
      <c r="V541">
        <v>14.694000000000001</v>
      </c>
      <c r="W541">
        <v>125.598436759902</v>
      </c>
      <c r="X541">
        <v>0.112716338542346</v>
      </c>
      <c r="Y541">
        <v>0.15320968989023601</v>
      </c>
      <c r="Z541">
        <v>0.28132902916473901</v>
      </c>
      <c r="AA541">
        <v>174.89008646289199</v>
      </c>
      <c r="AB541">
        <v>7.8720870828747396</v>
      </c>
      <c r="AC541">
        <v>1.3412759658856299</v>
      </c>
      <c r="AD541">
        <v>3.4443337079582901</v>
      </c>
      <c r="AE541">
        <v>0.97929499234435002</v>
      </c>
      <c r="AF541">
        <v>19.399999999999999</v>
      </c>
      <c r="AG541">
        <v>7.6530857535317798E-2</v>
      </c>
      <c r="AH541">
        <v>51.36</v>
      </c>
      <c r="AI541">
        <v>3.9959265471691601</v>
      </c>
      <c r="AJ541">
        <v>39100.275000000001</v>
      </c>
      <c r="AK541">
        <v>0.44706795843059599</v>
      </c>
      <c r="AL541">
        <v>25379278.166999999</v>
      </c>
      <c r="AM541">
        <v>1845.5434297500001</v>
      </c>
    </row>
    <row r="542" spans="1:39" ht="15" x14ac:dyDescent="0.25">
      <c r="A542" t="s">
        <v>722</v>
      </c>
      <c r="B542">
        <v>620813.25</v>
      </c>
      <c r="C542">
        <v>0.42394814656053798</v>
      </c>
      <c r="D542">
        <v>624261.55000000005</v>
      </c>
      <c r="E542">
        <v>1.68690004328826E-3</v>
      </c>
      <c r="F542">
        <v>0.76006894163133198</v>
      </c>
      <c r="G542">
        <v>56.3</v>
      </c>
      <c r="H542">
        <v>31.159452000000002</v>
      </c>
      <c r="I542">
        <v>0.85</v>
      </c>
      <c r="J542">
        <v>66.461259150000004</v>
      </c>
      <c r="K542">
        <v>12818.042564743</v>
      </c>
      <c r="L542">
        <v>1467.6731073000001</v>
      </c>
      <c r="M542">
        <v>1745.4390506263901</v>
      </c>
      <c r="N542">
        <v>0.31553006135809802</v>
      </c>
      <c r="O542">
        <v>0.143118609317861</v>
      </c>
      <c r="P542">
        <v>5.4151445648690103E-3</v>
      </c>
      <c r="Q542">
        <v>10778.2029706214</v>
      </c>
      <c r="R542">
        <v>93.595500000000001</v>
      </c>
      <c r="S542">
        <v>63770.248409378699</v>
      </c>
      <c r="T542">
        <v>15.1689985095437</v>
      </c>
      <c r="U542">
        <v>15.6810221356796</v>
      </c>
      <c r="V542">
        <v>11.435</v>
      </c>
      <c r="W542">
        <v>128.34920046348901</v>
      </c>
      <c r="X542">
        <v>0.112324304432616</v>
      </c>
      <c r="Y542">
        <v>0.16967063043375699</v>
      </c>
      <c r="Z542">
        <v>0.28777425705329501</v>
      </c>
      <c r="AA542">
        <v>162.60855282621</v>
      </c>
      <c r="AB542">
        <v>8.5270432970105094</v>
      </c>
      <c r="AC542">
        <v>1.2299754898469</v>
      </c>
      <c r="AD542">
        <v>3.66752313998128</v>
      </c>
      <c r="AE542">
        <v>1.0183274800966899</v>
      </c>
      <c r="AF542">
        <v>31.05</v>
      </c>
      <c r="AG542">
        <v>4.9327751985985602E-2</v>
      </c>
      <c r="AH542">
        <v>27.6995</v>
      </c>
      <c r="AI542">
        <v>4.4706899040611097</v>
      </c>
      <c r="AJ542">
        <v>56877.764999999898</v>
      </c>
      <c r="AK542">
        <v>0.43890866517919502</v>
      </c>
      <c r="AL542">
        <v>18812696.3605</v>
      </c>
      <c r="AM542">
        <v>1467.6731073000001</v>
      </c>
    </row>
    <row r="543" spans="1:39" ht="15" x14ac:dyDescent="0.25">
      <c r="A543" t="s">
        <v>723</v>
      </c>
      <c r="B543">
        <v>-222258.5</v>
      </c>
      <c r="C543">
        <v>0.39754154216043103</v>
      </c>
      <c r="D543">
        <v>-349123.363636364</v>
      </c>
      <c r="E543">
        <v>3.9040015385673199E-3</v>
      </c>
      <c r="F543">
        <v>0.80081487672738805</v>
      </c>
      <c r="G543">
        <v>103.545454545455</v>
      </c>
      <c r="H543">
        <v>69.215764363636396</v>
      </c>
      <c r="I543">
        <v>3.6601608181818199</v>
      </c>
      <c r="J543">
        <v>-12.5912427272727</v>
      </c>
      <c r="K543">
        <v>13727.048727728001</v>
      </c>
      <c r="L543">
        <v>4199.0744834999996</v>
      </c>
      <c r="M543">
        <v>5060.3609722808396</v>
      </c>
      <c r="N543">
        <v>0.21790470793135899</v>
      </c>
      <c r="O543">
        <v>0.139690298786593</v>
      </c>
      <c r="P543">
        <v>2.1143530044267701E-2</v>
      </c>
      <c r="Q543">
        <v>11390.6696305073</v>
      </c>
      <c r="R543">
        <v>261.024090909091</v>
      </c>
      <c r="S543">
        <v>75231.892575223799</v>
      </c>
      <c r="T543">
        <v>15.323733615671101</v>
      </c>
      <c r="U543">
        <v>16.086923122212699</v>
      </c>
      <c r="V543">
        <v>27.4054545454545</v>
      </c>
      <c r="W543">
        <v>153.22039182146901</v>
      </c>
      <c r="X543">
        <v>0.11370459771257201</v>
      </c>
      <c r="Y543">
        <v>0.159084945931911</v>
      </c>
      <c r="Z543">
        <v>0.279038020824115</v>
      </c>
      <c r="AA543">
        <v>1574.9052079721901</v>
      </c>
      <c r="AB543">
        <v>0.80020363659498095</v>
      </c>
      <c r="AC543">
        <v>0.114933401780121</v>
      </c>
      <c r="AD543">
        <v>0.35196701721600299</v>
      </c>
      <c r="AE543">
        <v>0.93362932362867901</v>
      </c>
      <c r="AF543">
        <v>27.772727272727298</v>
      </c>
      <c r="AG543">
        <v>7.1639188860781994E-2</v>
      </c>
      <c r="AH543">
        <v>88.030454545454603</v>
      </c>
      <c r="AI543">
        <v>4.4581872776278599</v>
      </c>
      <c r="AJ543">
        <v>352648.17727272701</v>
      </c>
      <c r="AK543">
        <v>0.40752655142425598</v>
      </c>
      <c r="AL543">
        <v>57640900.0463636</v>
      </c>
      <c r="AM543">
        <v>4199.0744834999996</v>
      </c>
    </row>
    <row r="544" spans="1:39" ht="15" x14ac:dyDescent="0.25">
      <c r="A544" t="s">
        <v>724</v>
      </c>
      <c r="B544">
        <v>2050266.57142857</v>
      </c>
      <c r="C544">
        <v>0.45874835667291303</v>
      </c>
      <c r="D544">
        <v>2307441.9047619002</v>
      </c>
      <c r="E544">
        <v>4.0005213905380003E-3</v>
      </c>
      <c r="F544">
        <v>0.77508126956213197</v>
      </c>
      <c r="G544">
        <v>71.6666666666667</v>
      </c>
      <c r="H544">
        <v>27.8655542380952</v>
      </c>
      <c r="I544">
        <v>0.710952380952381</v>
      </c>
      <c r="J544">
        <v>-9.40216628571428</v>
      </c>
      <c r="K544">
        <v>15091.8238798685</v>
      </c>
      <c r="L544">
        <v>3832.5782209047602</v>
      </c>
      <c r="M544">
        <v>4548.27677347384</v>
      </c>
      <c r="N544">
        <v>7.6180211106938803E-2</v>
      </c>
      <c r="O544">
        <v>0.125934472191154</v>
      </c>
      <c r="P544">
        <v>2.66463439216757E-2</v>
      </c>
      <c r="Q544">
        <v>12717.0351314257</v>
      </c>
      <c r="R544">
        <v>246.436190476191</v>
      </c>
      <c r="S544">
        <v>82815.275071688593</v>
      </c>
      <c r="T544">
        <v>15.1805934502508</v>
      </c>
      <c r="U544">
        <v>15.5520104961006</v>
      </c>
      <c r="V544">
        <v>26.767619047619</v>
      </c>
      <c r="W544">
        <v>143.17964605244401</v>
      </c>
      <c r="X544">
        <v>0.11532779614003701</v>
      </c>
      <c r="Y544">
        <v>0.14235538006504</v>
      </c>
      <c r="Z544">
        <v>0.26311219417148002</v>
      </c>
      <c r="AA544">
        <v>165.39696595524799</v>
      </c>
      <c r="AB544">
        <v>7.8133525082533701</v>
      </c>
      <c r="AC544">
        <v>1.3059833570628501</v>
      </c>
      <c r="AD544">
        <v>3.73312026600694</v>
      </c>
      <c r="AE544">
        <v>0.91305287157565596</v>
      </c>
      <c r="AF544">
        <v>20.476190476190499</v>
      </c>
      <c r="AG544">
        <v>0.13065078746469699</v>
      </c>
      <c r="AH544">
        <v>98.431111111111093</v>
      </c>
      <c r="AI544">
        <v>5.9578863316579804</v>
      </c>
      <c r="AJ544">
        <v>157675.58499999999</v>
      </c>
      <c r="AK544">
        <v>0.34300055452387401</v>
      </c>
      <c r="AL544">
        <v>57840595.515714303</v>
      </c>
      <c r="AM544">
        <v>3832.5782209047602</v>
      </c>
    </row>
    <row r="545" spans="1:39" ht="15" x14ac:dyDescent="0.25">
      <c r="A545" t="s">
        <v>725</v>
      </c>
      <c r="B545">
        <v>238955.65</v>
      </c>
      <c r="C545">
        <v>0.42212510241350798</v>
      </c>
      <c r="D545">
        <v>310998.65000000002</v>
      </c>
      <c r="E545">
        <v>3.0114485483533002E-3</v>
      </c>
      <c r="F545">
        <v>0.768932399730755</v>
      </c>
      <c r="G545">
        <v>46.9</v>
      </c>
      <c r="H545">
        <v>25.2152496</v>
      </c>
      <c r="I545">
        <v>0.58867689999999995</v>
      </c>
      <c r="J545">
        <v>67.277957999999998</v>
      </c>
      <c r="K545">
        <v>12827.1897363677</v>
      </c>
      <c r="L545">
        <v>1333.98706885</v>
      </c>
      <c r="M545">
        <v>1572.0252929030401</v>
      </c>
      <c r="N545">
        <v>0.29529320332136899</v>
      </c>
      <c r="O545">
        <v>0.13562971622803999</v>
      </c>
      <c r="P545">
        <v>3.6923303568798301E-3</v>
      </c>
      <c r="Q545">
        <v>10884.879088936799</v>
      </c>
      <c r="R545">
        <v>87.944000000000003</v>
      </c>
      <c r="S545">
        <v>65390.262200946097</v>
      </c>
      <c r="T545">
        <v>16.237037205494399</v>
      </c>
      <c r="U545">
        <v>15.1685967075639</v>
      </c>
      <c r="V545">
        <v>10.471</v>
      </c>
      <c r="W545">
        <v>127.398249341037</v>
      </c>
      <c r="X545">
        <v>0.109894753420563</v>
      </c>
      <c r="Y545">
        <v>0.171748246877719</v>
      </c>
      <c r="Z545">
        <v>0.28652963236388201</v>
      </c>
      <c r="AA545">
        <v>177.33710132882899</v>
      </c>
      <c r="AB545">
        <v>8.3189832663610108</v>
      </c>
      <c r="AC545">
        <v>1.21935709955894</v>
      </c>
      <c r="AD545">
        <v>3.5999208316178102</v>
      </c>
      <c r="AE545">
        <v>0.97973236331407898</v>
      </c>
      <c r="AF545">
        <v>22.6</v>
      </c>
      <c r="AG545">
        <v>2.4969146059343399E-2</v>
      </c>
      <c r="AH545">
        <v>32.359000000000002</v>
      </c>
      <c r="AI545">
        <v>4.4744877705349202</v>
      </c>
      <c r="AJ545">
        <v>35695.159</v>
      </c>
      <c r="AK545">
        <v>0.42464700321229898</v>
      </c>
      <c r="AL545">
        <v>17111305.238000002</v>
      </c>
      <c r="AM545">
        <v>1333.98706885</v>
      </c>
    </row>
    <row r="546" spans="1:39" ht="15" x14ac:dyDescent="0.25">
      <c r="A546" t="s">
        <v>726</v>
      </c>
      <c r="B546">
        <v>-2597771.63636364</v>
      </c>
      <c r="C546">
        <v>0.41357478433458</v>
      </c>
      <c r="D546">
        <v>-2615770.86363636</v>
      </c>
      <c r="E546">
        <v>4.9300338197838002E-3</v>
      </c>
      <c r="F546">
        <v>0.79800016520069705</v>
      </c>
      <c r="G546">
        <v>108.454545454545</v>
      </c>
      <c r="H546">
        <v>86.219455272727302</v>
      </c>
      <c r="I546">
        <v>10.5886363636364</v>
      </c>
      <c r="J546">
        <v>-2.6205545454544701E-2</v>
      </c>
      <c r="K546">
        <v>13854.0113473907</v>
      </c>
      <c r="L546">
        <v>4457.1404022727302</v>
      </c>
      <c r="M546">
        <v>5428.6108188215003</v>
      </c>
      <c r="N546">
        <v>0.22663024852792199</v>
      </c>
      <c r="O546">
        <v>0.14254102520197301</v>
      </c>
      <c r="P546">
        <v>2.9209303219080801E-2</v>
      </c>
      <c r="Q546">
        <v>11374.7836731839</v>
      </c>
      <c r="R546">
        <v>279.90590909090901</v>
      </c>
      <c r="S546">
        <v>75211.085795064297</v>
      </c>
      <c r="T546">
        <v>14.744727530192799</v>
      </c>
      <c r="U546">
        <v>15.923709566364</v>
      </c>
      <c r="V546">
        <v>29.569545454545501</v>
      </c>
      <c r="W546">
        <v>150.734153459487</v>
      </c>
      <c r="X546">
        <v>0.11628350719812899</v>
      </c>
      <c r="Y546">
        <v>0.15769992978123001</v>
      </c>
      <c r="Z546">
        <v>0.28084848789198502</v>
      </c>
      <c r="AA546">
        <v>144.86835339085201</v>
      </c>
      <c r="AB546">
        <v>8.2798108510943997</v>
      </c>
      <c r="AC546">
        <v>1.26905551063123</v>
      </c>
      <c r="AD546">
        <v>3.8932383424886701</v>
      </c>
      <c r="AE546">
        <v>0.95166499754377398</v>
      </c>
      <c r="AF546">
        <v>27.045454545454501</v>
      </c>
      <c r="AG546">
        <v>7.5914727670355203E-2</v>
      </c>
      <c r="AH546">
        <v>100.583181818182</v>
      </c>
      <c r="AI546">
        <v>4.42740658421038</v>
      </c>
      <c r="AJ546">
        <v>356969.90454545501</v>
      </c>
      <c r="AK546">
        <v>0.407704389600136</v>
      </c>
      <c r="AL546">
        <v>61749273.710000001</v>
      </c>
      <c r="AM546">
        <v>4457.1404022727302</v>
      </c>
    </row>
    <row r="547" spans="1:39" ht="15" x14ac:dyDescent="0.25">
      <c r="A547" t="s">
        <v>727</v>
      </c>
      <c r="B547">
        <v>600813.25</v>
      </c>
      <c r="C547">
        <v>0.37794942024185402</v>
      </c>
      <c r="D547">
        <v>1188839.2</v>
      </c>
      <c r="E547">
        <v>3.7354456049304898E-3</v>
      </c>
      <c r="F547">
        <v>0.79233772076379805</v>
      </c>
      <c r="G547">
        <v>93.25</v>
      </c>
      <c r="H547">
        <v>41.351691150000001</v>
      </c>
      <c r="I547">
        <v>1.9279999999999999</v>
      </c>
      <c r="J547">
        <v>-19.49721985</v>
      </c>
      <c r="K547">
        <v>14430.504874905901</v>
      </c>
      <c r="L547">
        <v>3891.4786042000001</v>
      </c>
      <c r="M547">
        <v>4563.4063725037804</v>
      </c>
      <c r="N547">
        <v>9.7432402940821505E-2</v>
      </c>
      <c r="O547">
        <v>0.11672085876555301</v>
      </c>
      <c r="P547">
        <v>2.18882093320697E-2</v>
      </c>
      <c r="Q547">
        <v>12305.7199785802</v>
      </c>
      <c r="R547">
        <v>240.35300000000001</v>
      </c>
      <c r="S547">
        <v>79404.881950714203</v>
      </c>
      <c r="T547">
        <v>15.71105831839</v>
      </c>
      <c r="U547">
        <v>16.190680391757098</v>
      </c>
      <c r="V547">
        <v>25.103999999999999</v>
      </c>
      <c r="W547">
        <v>155.01428474346699</v>
      </c>
      <c r="X547">
        <v>0.116461462094041</v>
      </c>
      <c r="Y547">
        <v>0.14359068594693999</v>
      </c>
      <c r="Z547">
        <v>0.26633256573840602</v>
      </c>
      <c r="AA547">
        <v>176.37402638144499</v>
      </c>
      <c r="AB547">
        <v>7.1971846349360398</v>
      </c>
      <c r="AC547">
        <v>1.2421102234519099</v>
      </c>
      <c r="AD547">
        <v>2.9819410764752798</v>
      </c>
      <c r="AE547">
        <v>1.0503160216041201</v>
      </c>
      <c r="AF547">
        <v>34.4</v>
      </c>
      <c r="AG547">
        <v>7.5347168761581096E-2</v>
      </c>
      <c r="AH547">
        <v>88.504000000000005</v>
      </c>
      <c r="AI547">
        <v>5.2013653788603902</v>
      </c>
      <c r="AJ547">
        <v>237389.87700000001</v>
      </c>
      <c r="AK547">
        <v>0.359184737830409</v>
      </c>
      <c r="AL547">
        <v>56156000.968500003</v>
      </c>
      <c r="AM547">
        <v>3891.4786042000001</v>
      </c>
    </row>
    <row r="548" spans="1:39" ht="15" x14ac:dyDescent="0.25">
      <c r="A548" t="s">
        <v>728</v>
      </c>
      <c r="B548">
        <v>185877.25</v>
      </c>
      <c r="C548">
        <v>0.419854093016504</v>
      </c>
      <c r="D548">
        <v>292148.55</v>
      </c>
      <c r="E548">
        <v>3.6992907690649298E-3</v>
      </c>
      <c r="F548">
        <v>0.76152140045788996</v>
      </c>
      <c r="G548">
        <v>63.8</v>
      </c>
      <c r="H548">
        <v>81.762034450000002</v>
      </c>
      <c r="I548">
        <v>4.8566459999999996</v>
      </c>
      <c r="J548">
        <v>11.326653950000001</v>
      </c>
      <c r="K548">
        <v>13568.0065546445</v>
      </c>
      <c r="L548">
        <v>2148.4185662499999</v>
      </c>
      <c r="M548">
        <v>2723.2322839181102</v>
      </c>
      <c r="N548">
        <v>0.47657357611052098</v>
      </c>
      <c r="O548">
        <v>0.165682083296882</v>
      </c>
      <c r="P548">
        <v>1.90655549591046E-2</v>
      </c>
      <c r="Q548">
        <v>10704.1023863966</v>
      </c>
      <c r="R548">
        <v>141.5915</v>
      </c>
      <c r="S548">
        <v>66309.525783680496</v>
      </c>
      <c r="T548">
        <v>15.603690899524301</v>
      </c>
      <c r="U548">
        <v>15.1733583318914</v>
      </c>
      <c r="V548">
        <v>16.102</v>
      </c>
      <c r="W548">
        <v>133.42557236678701</v>
      </c>
      <c r="X548">
        <v>0.110676853773669</v>
      </c>
      <c r="Y548">
        <v>0.16984500293640301</v>
      </c>
      <c r="Z548">
        <v>0.286866084517094</v>
      </c>
      <c r="AA548">
        <v>185.89464188866401</v>
      </c>
      <c r="AB548">
        <v>6.9663126462424803</v>
      </c>
      <c r="AC548">
        <v>1.2049456582022899</v>
      </c>
      <c r="AD548">
        <v>3.2703935354719</v>
      </c>
      <c r="AE548">
        <v>1.18668031629608</v>
      </c>
      <c r="AF548">
        <v>27.25</v>
      </c>
      <c r="AG548">
        <v>3.3822356253087098E-2</v>
      </c>
      <c r="AH548">
        <v>58.935263157894703</v>
      </c>
      <c r="AI548">
        <v>3.8171094682834301</v>
      </c>
      <c r="AJ548">
        <v>44029.972499999902</v>
      </c>
      <c r="AK548">
        <v>0.48616418749805501</v>
      </c>
      <c r="AL548">
        <v>29149757.188999999</v>
      </c>
      <c r="AM548">
        <v>2148.4185662499999</v>
      </c>
    </row>
    <row r="549" spans="1:39" ht="15" x14ac:dyDescent="0.25">
      <c r="A549" t="s">
        <v>729</v>
      </c>
      <c r="B549">
        <v>-1140985.36363636</v>
      </c>
      <c r="C549">
        <v>0.36376602002629499</v>
      </c>
      <c r="D549">
        <v>-997198.54545454495</v>
      </c>
      <c r="E549">
        <v>3.8666832886274402E-3</v>
      </c>
      <c r="F549">
        <v>0.79390291038004701</v>
      </c>
      <c r="G549">
        <v>133.5</v>
      </c>
      <c r="H549">
        <v>97.704803363636401</v>
      </c>
      <c r="I549">
        <v>10.853636363636401</v>
      </c>
      <c r="J549">
        <v>1.9746105</v>
      </c>
      <c r="K549">
        <v>14406.1250727883</v>
      </c>
      <c r="L549">
        <v>5192.5168756818202</v>
      </c>
      <c r="M549">
        <v>6372.5262831207901</v>
      </c>
      <c r="N549">
        <v>0.22155284519790699</v>
      </c>
      <c r="O549">
        <v>0.141369524361566</v>
      </c>
      <c r="P549">
        <v>4.0428775079536197E-2</v>
      </c>
      <c r="Q549">
        <v>11738.5231900531</v>
      </c>
      <c r="R549">
        <v>318.327272727273</v>
      </c>
      <c r="S549">
        <v>78310.772625371304</v>
      </c>
      <c r="T549">
        <v>14.9902901530729</v>
      </c>
      <c r="U549">
        <v>16.311881891849399</v>
      </c>
      <c r="V549">
        <v>33.673181818181803</v>
      </c>
      <c r="W549">
        <v>154.203333196096</v>
      </c>
      <c r="X549">
        <v>0.11663883673606</v>
      </c>
      <c r="Y549">
        <v>0.153928121830368</v>
      </c>
      <c r="Z549">
        <v>0.27896744205131602</v>
      </c>
      <c r="AA549">
        <v>152.29441465762801</v>
      </c>
      <c r="AB549">
        <v>7.6463033983968502</v>
      </c>
      <c r="AC549">
        <v>1.28529030041198</v>
      </c>
      <c r="AD549">
        <v>3.8417885352928098</v>
      </c>
      <c r="AE549">
        <v>0.94059805182887601</v>
      </c>
      <c r="AF549">
        <v>27.090909090909101</v>
      </c>
      <c r="AG549">
        <v>7.2497454490905694E-2</v>
      </c>
      <c r="AH549">
        <v>105.555909090909</v>
      </c>
      <c r="AI549">
        <v>4.3598843903371103</v>
      </c>
      <c r="AJ549">
        <v>338453.852272727</v>
      </c>
      <c r="AK549">
        <v>0.39957866080531501</v>
      </c>
      <c r="AL549">
        <v>74804047.553636402</v>
      </c>
      <c r="AM549">
        <v>5192.5168756818202</v>
      </c>
    </row>
    <row r="550" spans="1:39" ht="15" x14ac:dyDescent="0.25">
      <c r="A550" t="s">
        <v>730</v>
      </c>
      <c r="B550">
        <v>419165.57894736802</v>
      </c>
      <c r="C550">
        <v>0.555096004706086</v>
      </c>
      <c r="D550">
        <v>450249.89473684202</v>
      </c>
      <c r="E550">
        <v>2.7322727634626902E-3</v>
      </c>
      <c r="F550">
        <v>0.68497684432278505</v>
      </c>
      <c r="G550">
        <v>39.842105263157897</v>
      </c>
      <c r="H550">
        <v>16.377373947368401</v>
      </c>
      <c r="I550">
        <v>0.42105263157894701</v>
      </c>
      <c r="J550">
        <v>-7.9188072631579001</v>
      </c>
      <c r="K550">
        <v>16421.6123891479</v>
      </c>
      <c r="L550">
        <v>614.00933236842104</v>
      </c>
      <c r="M550">
        <v>769.96134856863705</v>
      </c>
      <c r="N550">
        <v>0.44193281139066898</v>
      </c>
      <c r="O550">
        <v>0.170692101639808</v>
      </c>
      <c r="P550">
        <v>8.6518426108801207E-3</v>
      </c>
      <c r="Q550">
        <v>13095.492751964901</v>
      </c>
      <c r="R550">
        <v>50.183157894736802</v>
      </c>
      <c r="S550">
        <v>59017.6795527961</v>
      </c>
      <c r="T550">
        <v>15.4969165582917</v>
      </c>
      <c r="U550">
        <v>12.2353665677308</v>
      </c>
      <c r="V550">
        <v>7.0084210526315802</v>
      </c>
      <c r="W550">
        <v>87.610223152598394</v>
      </c>
      <c r="X550">
        <v>0.110179361940634</v>
      </c>
      <c r="Y550">
        <v>0.181317810793344</v>
      </c>
      <c r="Z550">
        <v>0.29624322498184902</v>
      </c>
      <c r="AA550">
        <v>271.71976855899499</v>
      </c>
      <c r="AB550">
        <v>7.9534496902298502</v>
      </c>
      <c r="AC550">
        <v>1.46822348814533</v>
      </c>
      <c r="AD550">
        <v>2.62040369963889</v>
      </c>
      <c r="AE550">
        <v>1.3816848664667101</v>
      </c>
      <c r="AF550">
        <v>85.736842105263193</v>
      </c>
      <c r="AG550">
        <v>8.7135622282554608E-3</v>
      </c>
      <c r="AH550">
        <v>4.7863157894736803</v>
      </c>
      <c r="AI550">
        <v>3.7288979486075502</v>
      </c>
      <c r="AJ550">
        <v>-11323.467894736899</v>
      </c>
      <c r="AK550">
        <v>0.56866004259672898</v>
      </c>
      <c r="AL550">
        <v>10083023.2594737</v>
      </c>
      <c r="AM550">
        <v>614.00933236842104</v>
      </c>
    </row>
    <row r="551" spans="1:39" ht="15" x14ac:dyDescent="0.25">
      <c r="A551" t="s">
        <v>731</v>
      </c>
      <c r="B551">
        <v>280676.34999999998</v>
      </c>
      <c r="C551">
        <v>0.56494286489047396</v>
      </c>
      <c r="D551">
        <v>311136.3</v>
      </c>
      <c r="E551">
        <v>1.6710865470956099E-2</v>
      </c>
      <c r="F551">
        <v>0.70093926525167805</v>
      </c>
      <c r="G551">
        <v>45.15</v>
      </c>
      <c r="H551">
        <v>19.830601399999999</v>
      </c>
      <c r="I551">
        <v>0.71150000000000002</v>
      </c>
      <c r="J551">
        <v>19.8949918</v>
      </c>
      <c r="K551">
        <v>15378.5205170721</v>
      </c>
      <c r="L551">
        <v>744.18132055000001</v>
      </c>
      <c r="M551">
        <v>899.93779987928303</v>
      </c>
      <c r="N551">
        <v>0.38233739767845099</v>
      </c>
      <c r="O551">
        <v>0.150567628420434</v>
      </c>
      <c r="P551">
        <v>1.20934599558997E-3</v>
      </c>
      <c r="Q551">
        <v>12716.887442704499</v>
      </c>
      <c r="R551">
        <v>55.808500000000002</v>
      </c>
      <c r="S551">
        <v>60718.976043075898</v>
      </c>
      <c r="T551">
        <v>15.8488402304309</v>
      </c>
      <c r="U551">
        <v>13.3345515566625</v>
      </c>
      <c r="V551">
        <v>7.88</v>
      </c>
      <c r="W551">
        <v>94.439253876903507</v>
      </c>
      <c r="X551">
        <v>0.112907932449975</v>
      </c>
      <c r="Y551">
        <v>0.18181439370178601</v>
      </c>
      <c r="Z551">
        <v>0.299105019210062</v>
      </c>
      <c r="AA551">
        <v>230.872430220393</v>
      </c>
      <c r="AB551">
        <v>7.1046245568166597</v>
      </c>
      <c r="AC551">
        <v>1.24944411866648</v>
      </c>
      <c r="AD551">
        <v>3.1553526565099599</v>
      </c>
      <c r="AE551">
        <v>1.4343963309968799</v>
      </c>
      <c r="AF551">
        <v>86.4</v>
      </c>
      <c r="AG551">
        <v>1.10558545784449E-2</v>
      </c>
      <c r="AH551">
        <v>5.31</v>
      </c>
      <c r="AI551">
        <v>3.95383483783128</v>
      </c>
      <c r="AJ551">
        <v>7649.6180000000204</v>
      </c>
      <c r="AK551">
        <v>0.524338312455077</v>
      </c>
      <c r="AL551">
        <v>11444407.706499999</v>
      </c>
      <c r="AM551">
        <v>744.18132055000001</v>
      </c>
    </row>
    <row r="552" spans="1:39" ht="15" x14ac:dyDescent="0.25">
      <c r="A552" t="s">
        <v>732</v>
      </c>
      <c r="B552">
        <v>847772.2</v>
      </c>
      <c r="C552">
        <v>0.55061609925025201</v>
      </c>
      <c r="D552">
        <v>797154.05</v>
      </c>
      <c r="E552">
        <v>3.7508597151768301E-3</v>
      </c>
      <c r="F552">
        <v>0.69211237376583901</v>
      </c>
      <c r="G552">
        <v>46.1</v>
      </c>
      <c r="H552">
        <v>32.946463999999999</v>
      </c>
      <c r="I552">
        <v>5.3014699500000004</v>
      </c>
      <c r="J552">
        <v>43.315925</v>
      </c>
      <c r="K552">
        <v>13966.6020009805</v>
      </c>
      <c r="L552">
        <v>1093.2544634999999</v>
      </c>
      <c r="M552">
        <v>1379.29220541055</v>
      </c>
      <c r="N552">
        <v>0.50564024209904301</v>
      </c>
      <c r="O552">
        <v>0.16540620728048799</v>
      </c>
      <c r="P552">
        <v>3.7470195976931401E-3</v>
      </c>
      <c r="Q552">
        <v>11070.2068188336</v>
      </c>
      <c r="R552">
        <v>78.335499999999996</v>
      </c>
      <c r="S552">
        <v>60292.981368600398</v>
      </c>
      <c r="T552">
        <v>14.878950156697799</v>
      </c>
      <c r="U552">
        <v>13.956053941061199</v>
      </c>
      <c r="V552">
        <v>10.157</v>
      </c>
      <c r="W552">
        <v>107.635567933445</v>
      </c>
      <c r="X552">
        <v>0.11110677266826099</v>
      </c>
      <c r="Y552">
        <v>0.18424942067712699</v>
      </c>
      <c r="Z552">
        <v>0.30171305635433798</v>
      </c>
      <c r="AA552">
        <v>510.70914287650601</v>
      </c>
      <c r="AB552">
        <v>2.7749074798366999</v>
      </c>
      <c r="AC552">
        <v>0.55399283369367602</v>
      </c>
      <c r="AD552">
        <v>1.1740209870399501</v>
      </c>
      <c r="AE552">
        <v>1.08108219823757</v>
      </c>
      <c r="AF552">
        <v>41.35</v>
      </c>
      <c r="AG552">
        <v>3.8780433390817298E-2</v>
      </c>
      <c r="AH552">
        <v>14.4626315789474</v>
      </c>
      <c r="AI552">
        <v>3.9504879575199898</v>
      </c>
      <c r="AJ552">
        <v>-13577.6525</v>
      </c>
      <c r="AK552">
        <v>0.47889049086573099</v>
      </c>
      <c r="AL552">
        <v>15269049.977499999</v>
      </c>
      <c r="AM552">
        <v>1093.2544634999999</v>
      </c>
    </row>
    <row r="553" spans="1:39" ht="15" x14ac:dyDescent="0.25">
      <c r="A553" t="s">
        <v>733</v>
      </c>
      <c r="B553">
        <v>414753.4</v>
      </c>
      <c r="C553">
        <v>0.49884250189048301</v>
      </c>
      <c r="D553">
        <v>498079.45</v>
      </c>
      <c r="E553">
        <v>8.7793419775037095E-3</v>
      </c>
      <c r="F553">
        <v>0.73510132045348098</v>
      </c>
      <c r="G553">
        <v>62.75</v>
      </c>
      <c r="H553">
        <v>33.701629949999997</v>
      </c>
      <c r="I553">
        <v>3.3405</v>
      </c>
      <c r="J553">
        <v>29.4224067</v>
      </c>
      <c r="K553">
        <v>13195.983661209601</v>
      </c>
      <c r="L553">
        <v>1304.7658012500001</v>
      </c>
      <c r="M553">
        <v>1568.62663033795</v>
      </c>
      <c r="N553">
        <v>0.31847104691271899</v>
      </c>
      <c r="O553">
        <v>0.13631215389735801</v>
      </c>
      <c r="P553">
        <v>3.0967918120853601E-3</v>
      </c>
      <c r="Q553">
        <v>10976.269216652599</v>
      </c>
      <c r="R553">
        <v>86.286000000000001</v>
      </c>
      <c r="S553">
        <v>64413.624371276899</v>
      </c>
      <c r="T553">
        <v>16.4395151009434</v>
      </c>
      <c r="U553">
        <v>15.121407890619601</v>
      </c>
      <c r="V553">
        <v>11.4765</v>
      </c>
      <c r="W553">
        <v>113.69021925238501</v>
      </c>
      <c r="X553">
        <v>0.113148971252134</v>
      </c>
      <c r="Y553">
        <v>0.17472484773108499</v>
      </c>
      <c r="Z553">
        <v>0.293225597328784</v>
      </c>
      <c r="AA553">
        <v>175.981045625218</v>
      </c>
      <c r="AB553">
        <v>8.3172743436213992</v>
      </c>
      <c r="AC553">
        <v>1.3393011076630501</v>
      </c>
      <c r="AD553">
        <v>3.3142442982038798</v>
      </c>
      <c r="AE553">
        <v>1.1396641998175101</v>
      </c>
      <c r="AF553">
        <v>46.15</v>
      </c>
      <c r="AG553">
        <v>3.4849273943243803E-2</v>
      </c>
      <c r="AH553">
        <v>15.551</v>
      </c>
      <c r="AI553">
        <v>4.5344448304166702</v>
      </c>
      <c r="AJ553">
        <v>2765.2064999999702</v>
      </c>
      <c r="AK553">
        <v>0.46215169162506597</v>
      </c>
      <c r="AL553">
        <v>17217668.195</v>
      </c>
      <c r="AM553">
        <v>1304.7658012500001</v>
      </c>
    </row>
    <row r="554" spans="1:39" ht="15" x14ac:dyDescent="0.25">
      <c r="A554" t="s">
        <v>734</v>
      </c>
      <c r="B554">
        <v>414801.3</v>
      </c>
      <c r="C554">
        <v>0.53436594730837195</v>
      </c>
      <c r="D554">
        <v>470373.95</v>
      </c>
      <c r="E554">
        <v>9.4533149082631808E-3</v>
      </c>
      <c r="F554">
        <v>0.68168530260603499</v>
      </c>
      <c r="G554">
        <v>56</v>
      </c>
      <c r="H554">
        <v>22.1938757</v>
      </c>
      <c r="I554">
        <v>0.55000000000000004</v>
      </c>
      <c r="J554">
        <v>51.94917925</v>
      </c>
      <c r="K554">
        <v>14483.367285766</v>
      </c>
      <c r="L554">
        <v>806.26966900000002</v>
      </c>
      <c r="M554">
        <v>960.73525292771603</v>
      </c>
      <c r="N554">
        <v>0.29836889169893799</v>
      </c>
      <c r="O554">
        <v>0.126141429487409</v>
      </c>
      <c r="P554">
        <v>1.9681437377746598E-3</v>
      </c>
      <c r="Q554">
        <v>12154.753051805201</v>
      </c>
      <c r="R554">
        <v>59.905999999999999</v>
      </c>
      <c r="S554">
        <v>58694.457984175198</v>
      </c>
      <c r="T554">
        <v>14.9275531666277</v>
      </c>
      <c r="U554">
        <v>13.458913447734799</v>
      </c>
      <c r="V554">
        <v>7.7809999999999997</v>
      </c>
      <c r="W554">
        <v>103.620314741036</v>
      </c>
      <c r="X554">
        <v>0.10836994647812</v>
      </c>
      <c r="Y554">
        <v>0.187165845113477</v>
      </c>
      <c r="Z554">
        <v>0.29926919557860598</v>
      </c>
      <c r="AA554">
        <v>202.296708249359</v>
      </c>
      <c r="AB554">
        <v>9.1654660290842092</v>
      </c>
      <c r="AC554">
        <v>1.3987924395039499</v>
      </c>
      <c r="AD554">
        <v>3.5236388857041798</v>
      </c>
      <c r="AE554">
        <v>1.3404947150623701</v>
      </c>
      <c r="AF554">
        <v>69.599999999999994</v>
      </c>
      <c r="AG554">
        <v>1.7338247373027301E-2</v>
      </c>
      <c r="AH554">
        <v>6.7536842105263197</v>
      </c>
      <c r="AI554">
        <v>4.4985368242250496</v>
      </c>
      <c r="AJ554">
        <v>-9130.4325000000008</v>
      </c>
      <c r="AK554">
        <v>0.46733157932768299</v>
      </c>
      <c r="AL554">
        <v>11677499.747500001</v>
      </c>
      <c r="AM554">
        <v>806.26966900000002</v>
      </c>
    </row>
    <row r="555" spans="1:39" ht="15" x14ac:dyDescent="0.25">
      <c r="A555" t="s">
        <v>735</v>
      </c>
      <c r="B555">
        <v>581595</v>
      </c>
      <c r="C555">
        <v>0.39349248362921402</v>
      </c>
      <c r="D555">
        <v>677846.35</v>
      </c>
      <c r="E555">
        <v>4.7686660504968701E-3</v>
      </c>
      <c r="F555">
        <v>0.78581916853316003</v>
      </c>
      <c r="G555">
        <v>77</v>
      </c>
      <c r="H555">
        <v>88.620290550000007</v>
      </c>
      <c r="I555">
        <v>13.4475564</v>
      </c>
      <c r="J555">
        <v>13.269069350000001</v>
      </c>
      <c r="K555">
        <v>14068.417929421201</v>
      </c>
      <c r="L555">
        <v>2560.6640932</v>
      </c>
      <c r="M555">
        <v>3215.56283848473</v>
      </c>
      <c r="N555">
        <v>0.406503851740737</v>
      </c>
      <c r="O555">
        <v>0.163756266455855</v>
      </c>
      <c r="P555">
        <v>2.63394214919122E-2</v>
      </c>
      <c r="Q555">
        <v>11203.1686051503</v>
      </c>
      <c r="R555">
        <v>164.34649999999999</v>
      </c>
      <c r="S555">
        <v>70524.8163270894</v>
      </c>
      <c r="T555">
        <v>16.375158582628799</v>
      </c>
      <c r="U555">
        <v>15.580886074239499</v>
      </c>
      <c r="V555">
        <v>18.983499999999999</v>
      </c>
      <c r="W555">
        <v>134.888934769668</v>
      </c>
      <c r="X555">
        <v>0.11238105465257001</v>
      </c>
      <c r="Y555">
        <v>0.16268088856198201</v>
      </c>
      <c r="Z555">
        <v>0.28843089049025</v>
      </c>
      <c r="AA555">
        <v>171.21681487403001</v>
      </c>
      <c r="AB555">
        <v>7.5597619054407401</v>
      </c>
      <c r="AC555">
        <v>1.3352036915918499</v>
      </c>
      <c r="AD555">
        <v>3.6698343984056701</v>
      </c>
      <c r="AE555">
        <v>1.0243650174877199</v>
      </c>
      <c r="AF555">
        <v>24.55</v>
      </c>
      <c r="AG555">
        <v>5.98719217599223E-2</v>
      </c>
      <c r="AH555">
        <v>58.01</v>
      </c>
      <c r="AI555">
        <v>4.2566415854417103</v>
      </c>
      <c r="AJ555">
        <v>38609.084500000099</v>
      </c>
      <c r="AK555">
        <v>0.42763494335409402</v>
      </c>
      <c r="AL555">
        <v>36024492.640000001</v>
      </c>
      <c r="AM555">
        <v>2560.6640932</v>
      </c>
    </row>
    <row r="556" spans="1:39" ht="15" x14ac:dyDescent="0.25">
      <c r="A556" t="s">
        <v>736</v>
      </c>
      <c r="B556">
        <v>712826</v>
      </c>
      <c r="C556">
        <v>0.67266286794274399</v>
      </c>
      <c r="D556">
        <v>750382.05</v>
      </c>
      <c r="E556">
        <v>1.35841712289336E-3</v>
      </c>
      <c r="F556">
        <v>0.69353927335153198</v>
      </c>
      <c r="G556">
        <v>44.2</v>
      </c>
      <c r="H556">
        <v>19.564104050000001</v>
      </c>
      <c r="I556">
        <v>1.5799999499999999</v>
      </c>
      <c r="J556">
        <v>21.577980149999998</v>
      </c>
      <c r="K556">
        <v>15483.0719782797</v>
      </c>
      <c r="L556">
        <v>734.92083160000004</v>
      </c>
      <c r="M556">
        <v>901.18096639939802</v>
      </c>
      <c r="N556">
        <v>0.41270422419469799</v>
      </c>
      <c r="O556">
        <v>0.16093324160169301</v>
      </c>
      <c r="P556">
        <v>3.3040918090639099E-3</v>
      </c>
      <c r="Q556">
        <v>12626.5784101758</v>
      </c>
      <c r="R556">
        <v>57.720500000000001</v>
      </c>
      <c r="S556">
        <v>58721.785188971</v>
      </c>
      <c r="T556">
        <v>14.9608891121872</v>
      </c>
      <c r="U556">
        <v>12.7324058454102</v>
      </c>
      <c r="V556">
        <v>8.9369999999999994</v>
      </c>
      <c r="W556">
        <v>82.233504710753095</v>
      </c>
      <c r="X556">
        <v>0.114859357110024</v>
      </c>
      <c r="Y556">
        <v>0.17993193470062699</v>
      </c>
      <c r="Z556">
        <v>0.29927437672158902</v>
      </c>
      <c r="AA556">
        <v>217.14250452333999</v>
      </c>
      <c r="AB556">
        <v>8.3255956681980603</v>
      </c>
      <c r="AC556">
        <v>1.5882222461039801</v>
      </c>
      <c r="AD556">
        <v>3.13522195565869</v>
      </c>
      <c r="AE556">
        <v>1.4045281996625001</v>
      </c>
      <c r="AF556">
        <v>88.15</v>
      </c>
      <c r="AG556">
        <v>1.29086452185846E-2</v>
      </c>
      <c r="AH556">
        <v>4.7984999999999998</v>
      </c>
      <c r="AI556">
        <v>3.7546846317485101</v>
      </c>
      <c r="AJ556">
        <v>4277.06700000004</v>
      </c>
      <c r="AK556">
        <v>0.54884483151994501</v>
      </c>
      <c r="AL556">
        <v>11378832.134</v>
      </c>
      <c r="AM556">
        <v>734.92083160000004</v>
      </c>
    </row>
    <row r="557" spans="1:39" ht="15" x14ac:dyDescent="0.25">
      <c r="A557" t="s">
        <v>737</v>
      </c>
      <c r="B557">
        <v>15659.05</v>
      </c>
      <c r="C557">
        <v>0.40318766699859199</v>
      </c>
      <c r="D557">
        <v>-8262.7999999999993</v>
      </c>
      <c r="E557">
        <v>5.9445385948426301E-3</v>
      </c>
      <c r="F557">
        <v>0.77447677289331796</v>
      </c>
      <c r="G557">
        <v>71.55</v>
      </c>
      <c r="H557">
        <v>34.126122199999998</v>
      </c>
      <c r="I557">
        <v>2.0421768999999999</v>
      </c>
      <c r="J557">
        <v>54.417476399999998</v>
      </c>
      <c r="K557">
        <v>12716.7356771904</v>
      </c>
      <c r="L557">
        <v>1843.0742849000001</v>
      </c>
      <c r="M557">
        <v>2174.8071122221199</v>
      </c>
      <c r="N557">
        <v>0.22617318540289699</v>
      </c>
      <c r="O557">
        <v>0.116296056190502</v>
      </c>
      <c r="P557">
        <v>6.3587608736214796E-3</v>
      </c>
      <c r="Q557">
        <v>10776.9964438604</v>
      </c>
      <c r="R557">
        <v>113.482</v>
      </c>
      <c r="S557">
        <v>66280.417343719702</v>
      </c>
      <c r="T557">
        <v>16.297298249942699</v>
      </c>
      <c r="U557">
        <v>16.2411156386035</v>
      </c>
      <c r="V557">
        <v>13.403499999999999</v>
      </c>
      <c r="W557">
        <v>137.50694109001401</v>
      </c>
      <c r="X557">
        <v>0.111619275619848</v>
      </c>
      <c r="Y557">
        <v>0.16358533614874399</v>
      </c>
      <c r="Z557">
        <v>0.27923619428518198</v>
      </c>
      <c r="AA557">
        <v>151.086856499172</v>
      </c>
      <c r="AB557">
        <v>8.6468420458205895</v>
      </c>
      <c r="AC557">
        <v>1.36703994192433</v>
      </c>
      <c r="AD557">
        <v>3.9983714878352399</v>
      </c>
      <c r="AE557">
        <v>1.0291481959745401</v>
      </c>
      <c r="AF557">
        <v>38.950000000000003</v>
      </c>
      <c r="AG557">
        <v>4.9643933583318103E-2</v>
      </c>
      <c r="AH557">
        <v>29.382999999999999</v>
      </c>
      <c r="AI557">
        <v>4.54918401888294</v>
      </c>
      <c r="AJ557">
        <v>63494.132500000102</v>
      </c>
      <c r="AK557">
        <v>0.44205865771094</v>
      </c>
      <c r="AL557">
        <v>23437888.5145</v>
      </c>
      <c r="AM557">
        <v>1843.0742849000001</v>
      </c>
    </row>
    <row r="558" spans="1:39" ht="15" x14ac:dyDescent="0.25">
      <c r="A558" t="s">
        <v>738</v>
      </c>
      <c r="B558">
        <v>937670.7</v>
      </c>
      <c r="C558">
        <v>0.54789510664522301</v>
      </c>
      <c r="D558">
        <v>1101320.8500000001</v>
      </c>
      <c r="E558">
        <v>1.9016393274849401E-3</v>
      </c>
      <c r="F558">
        <v>0.73677565642759302</v>
      </c>
      <c r="G558">
        <v>50.4</v>
      </c>
      <c r="H558">
        <v>88.411266049999995</v>
      </c>
      <c r="I558">
        <v>24.463960449999998</v>
      </c>
      <c r="J558">
        <v>-27.704492599999998</v>
      </c>
      <c r="K558">
        <v>14974.589089345</v>
      </c>
      <c r="L558">
        <v>1816.1223391999999</v>
      </c>
      <c r="M558">
        <v>2336.2190145118698</v>
      </c>
      <c r="N558">
        <v>0.58210953493126905</v>
      </c>
      <c r="O558">
        <v>0.16697586547698101</v>
      </c>
      <c r="P558">
        <v>2.2618733090467299E-2</v>
      </c>
      <c r="Q558">
        <v>11640.8973630335</v>
      </c>
      <c r="R558">
        <v>125.7315</v>
      </c>
      <c r="S558">
        <v>69088.0283302116</v>
      </c>
      <c r="T558">
        <v>15.0061838123302</v>
      </c>
      <c r="U558">
        <v>14.444449793408999</v>
      </c>
      <c r="V558">
        <v>16.149999999999999</v>
      </c>
      <c r="W558">
        <v>112.453395616099</v>
      </c>
      <c r="X558">
        <v>0.115220251188551</v>
      </c>
      <c r="Y558">
        <v>0.148198742144901</v>
      </c>
      <c r="Z558">
        <v>0.26894330018853901</v>
      </c>
      <c r="AA558">
        <v>176.657950334627</v>
      </c>
      <c r="AB558">
        <v>8.7119049008290794</v>
      </c>
      <c r="AC558">
        <v>1.48089457441104</v>
      </c>
      <c r="AD558">
        <v>3.8821003143541102</v>
      </c>
      <c r="AE558">
        <v>0.97818717177255599</v>
      </c>
      <c r="AF558">
        <v>29.05</v>
      </c>
      <c r="AG558">
        <v>7.8342331710554297E-2</v>
      </c>
      <c r="AH558">
        <v>49.712631578947402</v>
      </c>
      <c r="AI558">
        <v>3.8280224016613</v>
      </c>
      <c r="AJ558">
        <v>52386.219473684301</v>
      </c>
      <c r="AK558">
        <v>0.52333907097715104</v>
      </c>
      <c r="AL558">
        <v>27195685.765500002</v>
      </c>
      <c r="AM558">
        <v>1816.1223391999999</v>
      </c>
    </row>
    <row r="559" spans="1:39" ht="15" x14ac:dyDescent="0.25">
      <c r="A559" t="s">
        <v>739</v>
      </c>
      <c r="B559">
        <v>814276.65</v>
      </c>
      <c r="C559">
        <v>0.77962773141809105</v>
      </c>
      <c r="D559">
        <v>786258.85</v>
      </c>
      <c r="E559">
        <v>5.2515158903530899E-3</v>
      </c>
      <c r="F559">
        <v>0.68063195782391295</v>
      </c>
      <c r="G559">
        <v>33.85</v>
      </c>
      <c r="H559">
        <v>20.090765999999999</v>
      </c>
      <c r="I559">
        <v>2.55982325</v>
      </c>
      <c r="J559">
        <v>23.751479549999999</v>
      </c>
      <c r="K559">
        <v>15327.8575717075</v>
      </c>
      <c r="L559">
        <v>669.71798335000005</v>
      </c>
      <c r="M559">
        <v>843.43538470668602</v>
      </c>
      <c r="N559">
        <v>0.55279477280591705</v>
      </c>
      <c r="O559">
        <v>0.15468020872281399</v>
      </c>
      <c r="P559">
        <v>3.8900529249167302E-3</v>
      </c>
      <c r="Q559">
        <v>12170.8693376315</v>
      </c>
      <c r="R559">
        <v>54.1905</v>
      </c>
      <c r="S559">
        <v>56821.7870475452</v>
      </c>
      <c r="T559">
        <v>14.002454304721301</v>
      </c>
      <c r="U559">
        <v>12.3585865299268</v>
      </c>
      <c r="V559">
        <v>8.3714999999999993</v>
      </c>
      <c r="W559">
        <v>79.999759105297699</v>
      </c>
      <c r="X559">
        <v>0.10834160143775701</v>
      </c>
      <c r="Y559">
        <v>0.164783367182438</v>
      </c>
      <c r="Z559">
        <v>0.28056134665270899</v>
      </c>
      <c r="AA559">
        <v>200.146335222342</v>
      </c>
      <c r="AB559">
        <v>9.0897703772560092</v>
      </c>
      <c r="AC559">
        <v>1.64809117094991</v>
      </c>
      <c r="AD559">
        <v>3.34251868449795</v>
      </c>
      <c r="AE559">
        <v>1.3006059999663899</v>
      </c>
      <c r="AF559">
        <v>80.150000000000006</v>
      </c>
      <c r="AG559">
        <v>1.31932299405659E-2</v>
      </c>
      <c r="AH559">
        <v>5.4175000000000004</v>
      </c>
      <c r="AI559">
        <v>3.69662981800345</v>
      </c>
      <c r="AJ559">
        <v>-9236.5344999999506</v>
      </c>
      <c r="AK559">
        <v>0.58192529246994895</v>
      </c>
      <c r="AL559">
        <v>10265341.862</v>
      </c>
      <c r="AM559">
        <v>669.71798335000005</v>
      </c>
    </row>
    <row r="560" spans="1:39" ht="15" x14ac:dyDescent="0.25">
      <c r="A560" t="s">
        <v>740</v>
      </c>
      <c r="B560">
        <v>236695.35</v>
      </c>
      <c r="C560">
        <v>0.55081927553812604</v>
      </c>
      <c r="D560">
        <v>335546.45</v>
      </c>
      <c r="E560">
        <v>1.48078214906356E-2</v>
      </c>
      <c r="F560">
        <v>0.67611371923986796</v>
      </c>
      <c r="G560">
        <v>44.95</v>
      </c>
      <c r="H560">
        <v>22.33575635</v>
      </c>
      <c r="I560">
        <v>0.71150000000000002</v>
      </c>
      <c r="J560">
        <v>21.914934200000001</v>
      </c>
      <c r="K560">
        <v>15112.494907275101</v>
      </c>
      <c r="L560">
        <v>815.24492505000001</v>
      </c>
      <c r="M560">
        <v>974.74053929222396</v>
      </c>
      <c r="N560">
        <v>0.38057341538307798</v>
      </c>
      <c r="O560">
        <v>0.13823793081948699</v>
      </c>
      <c r="P560">
        <v>1.1196521093878801E-3</v>
      </c>
      <c r="Q560">
        <v>12639.6556635944</v>
      </c>
      <c r="R560">
        <v>60.790999999999997</v>
      </c>
      <c r="S560">
        <v>58847.274366271296</v>
      </c>
      <c r="T560">
        <v>15.5993485877844</v>
      </c>
      <c r="U560">
        <v>13.4106187601783</v>
      </c>
      <c r="V560">
        <v>8.7904999999999998</v>
      </c>
      <c r="W560">
        <v>92.741587514930899</v>
      </c>
      <c r="X560">
        <v>0.10952681565733199</v>
      </c>
      <c r="Y560">
        <v>0.19029461101329201</v>
      </c>
      <c r="Z560">
        <v>0.30399137362432799</v>
      </c>
      <c r="AA560">
        <v>211.883563690269</v>
      </c>
      <c r="AB560">
        <v>7.0931912937008299</v>
      </c>
      <c r="AC560">
        <v>1.31292867770078</v>
      </c>
      <c r="AD560">
        <v>3.3413765319532001</v>
      </c>
      <c r="AE560">
        <v>1.3547103265362399</v>
      </c>
      <c r="AF560">
        <v>89.5</v>
      </c>
      <c r="AG560">
        <v>1.5257462025212699E-2</v>
      </c>
      <c r="AH560">
        <v>5.75</v>
      </c>
      <c r="AI560">
        <v>4.06543482192009</v>
      </c>
      <c r="AJ560">
        <v>-4239.5325000000303</v>
      </c>
      <c r="AK560">
        <v>0.49908484724873903</v>
      </c>
      <c r="AL560">
        <v>12320384.778000001</v>
      </c>
      <c r="AM560">
        <v>815.24492505000001</v>
      </c>
    </row>
    <row r="561" spans="1:39" ht="15" x14ac:dyDescent="0.25">
      <c r="A561" t="s">
        <v>741</v>
      </c>
      <c r="B561">
        <v>716098</v>
      </c>
      <c r="C561">
        <v>0.489875878653038</v>
      </c>
      <c r="D561">
        <v>685874.3</v>
      </c>
      <c r="E561">
        <v>6.8138130114321904E-3</v>
      </c>
      <c r="F561">
        <v>0.72034319937671198</v>
      </c>
      <c r="G561">
        <v>31.8</v>
      </c>
      <c r="H561">
        <v>45.470629750000001</v>
      </c>
      <c r="I561">
        <v>1.4619473000000001</v>
      </c>
      <c r="J561">
        <v>74.741068850000005</v>
      </c>
      <c r="K561">
        <v>13908.957179253701</v>
      </c>
      <c r="L561">
        <v>1271.9055885</v>
      </c>
      <c r="M561">
        <v>1593.4361064238501</v>
      </c>
      <c r="N561">
        <v>0.46333295566772298</v>
      </c>
      <c r="O561">
        <v>0.15912136508393099</v>
      </c>
      <c r="P561">
        <v>1.14490826061812E-2</v>
      </c>
      <c r="Q561">
        <v>11102.346868619499</v>
      </c>
      <c r="R561">
        <v>87.328500000000005</v>
      </c>
      <c r="S561">
        <v>62802.879266218901</v>
      </c>
      <c r="T561">
        <v>15.497231717022499</v>
      </c>
      <c r="U561">
        <v>14.5646105051615</v>
      </c>
      <c r="V561">
        <v>12.186500000000001</v>
      </c>
      <c r="W561">
        <v>104.370047880852</v>
      </c>
      <c r="X561">
        <v>0.11396211334374499</v>
      </c>
      <c r="Y561">
        <v>0.15603191333576</v>
      </c>
      <c r="Z561">
        <v>0.28867453152782202</v>
      </c>
      <c r="AA561">
        <v>446.48644139517398</v>
      </c>
      <c r="AB561">
        <v>3.10443346635238</v>
      </c>
      <c r="AC561">
        <v>0.60109111892719802</v>
      </c>
      <c r="AD561">
        <v>1.4131414250964001</v>
      </c>
      <c r="AE561">
        <v>1.00736072791567</v>
      </c>
      <c r="AF561">
        <v>13.1</v>
      </c>
      <c r="AG561">
        <v>5.3523125416482402E-2</v>
      </c>
      <c r="AH561">
        <v>49.56</v>
      </c>
      <c r="AI561">
        <v>4.0879539176768898</v>
      </c>
      <c r="AJ561">
        <v>23854.8121052631</v>
      </c>
      <c r="AK561">
        <v>0.46065394997148701</v>
      </c>
      <c r="AL561">
        <v>17690880.366500001</v>
      </c>
      <c r="AM561">
        <v>1271.9055885</v>
      </c>
    </row>
    <row r="562" spans="1:39" ht="15" x14ac:dyDescent="0.25">
      <c r="A562" t="s">
        <v>742</v>
      </c>
      <c r="B562">
        <v>617430.80000000005</v>
      </c>
      <c r="C562">
        <v>0.66631315702602101</v>
      </c>
      <c r="D562">
        <v>711767.95</v>
      </c>
      <c r="E562">
        <v>2.4249636879211901E-3</v>
      </c>
      <c r="F562">
        <v>0.685242480848127</v>
      </c>
      <c r="G562">
        <v>40.75</v>
      </c>
      <c r="H562">
        <v>13.9609889</v>
      </c>
      <c r="I562">
        <v>1.5039764</v>
      </c>
      <c r="J562">
        <v>2.1429423500000002</v>
      </c>
      <c r="K562">
        <v>15721.5898540615</v>
      </c>
      <c r="L562">
        <v>595.73224295</v>
      </c>
      <c r="M562">
        <v>729.35987564851996</v>
      </c>
      <c r="N562">
        <v>0.40766795523334398</v>
      </c>
      <c r="O562">
        <v>0.152653068263812</v>
      </c>
      <c r="P562">
        <v>5.4438841247546697E-3</v>
      </c>
      <c r="Q562">
        <v>12841.202675390099</v>
      </c>
      <c r="R562">
        <v>48.1905</v>
      </c>
      <c r="S562">
        <v>58209.510142040497</v>
      </c>
      <c r="T562">
        <v>13.950882435334799</v>
      </c>
      <c r="U562">
        <v>12.362026601716099</v>
      </c>
      <c r="V562">
        <v>7.4065000000000003</v>
      </c>
      <c r="W562">
        <v>80.4337059272261</v>
      </c>
      <c r="X562">
        <v>0.113534865136346</v>
      </c>
      <c r="Y562">
        <v>0.167049570401507</v>
      </c>
      <c r="Z562">
        <v>0.28761996639787901</v>
      </c>
      <c r="AA562">
        <v>232.69539569244799</v>
      </c>
      <c r="AB562">
        <v>8.2410597395908294</v>
      </c>
      <c r="AC562">
        <v>1.50562321572396</v>
      </c>
      <c r="AD562">
        <v>2.8911321548229498</v>
      </c>
      <c r="AE562">
        <v>1.1768926993514199</v>
      </c>
      <c r="AF562">
        <v>65.900000000000006</v>
      </c>
      <c r="AG562">
        <v>1.43833946526168E-2</v>
      </c>
      <c r="AH562">
        <v>4.907</v>
      </c>
      <c r="AI562">
        <v>3.95355515028663</v>
      </c>
      <c r="AJ562">
        <v>6325.0394999999598</v>
      </c>
      <c r="AK562">
        <v>0.559749980057901</v>
      </c>
      <c r="AL562">
        <v>9365857.9865000006</v>
      </c>
      <c r="AM562">
        <v>595.73224295</v>
      </c>
    </row>
    <row r="563" spans="1:39" ht="15" x14ac:dyDescent="0.25">
      <c r="A563" t="s">
        <v>743</v>
      </c>
      <c r="B563">
        <v>925194.4</v>
      </c>
      <c r="C563">
        <v>0.52382805173304503</v>
      </c>
      <c r="D563">
        <v>882053.35</v>
      </c>
      <c r="E563">
        <v>6.4669990763056504E-3</v>
      </c>
      <c r="F563">
        <v>0.69761217004106502</v>
      </c>
      <c r="G563">
        <v>51.7</v>
      </c>
      <c r="H563">
        <v>37.215334550000001</v>
      </c>
      <c r="I563">
        <v>11.29449355</v>
      </c>
      <c r="J563">
        <v>21.34147875</v>
      </c>
      <c r="K563">
        <v>14093.554678811701</v>
      </c>
      <c r="L563">
        <v>1236.1771861</v>
      </c>
      <c r="M563">
        <v>1567.3919005689299</v>
      </c>
      <c r="N563">
        <v>0.48268413554246897</v>
      </c>
      <c r="O563">
        <v>0.161037133744593</v>
      </c>
      <c r="P563">
        <v>4.5712561787585601E-3</v>
      </c>
      <c r="Q563">
        <v>11115.3635275748</v>
      </c>
      <c r="R563">
        <v>87.444999999999993</v>
      </c>
      <c r="S563">
        <v>61687.933438161097</v>
      </c>
      <c r="T563">
        <v>15.016295957459</v>
      </c>
      <c r="U563">
        <v>14.136625148379</v>
      </c>
      <c r="V563">
        <v>11.250500000000001</v>
      </c>
      <c r="W563">
        <v>109.877533096307</v>
      </c>
      <c r="X563">
        <v>0.109504849592443</v>
      </c>
      <c r="Y563">
        <v>0.18404842289465001</v>
      </c>
      <c r="Z563">
        <v>0.29974135027943399</v>
      </c>
      <c r="AA563">
        <v>482.16405115875</v>
      </c>
      <c r="AB563">
        <v>3.2749575078996398</v>
      </c>
      <c r="AC563">
        <v>0.65466060510683699</v>
      </c>
      <c r="AD563">
        <v>1.3534672594231101</v>
      </c>
      <c r="AE563">
        <v>1.18578420041491</v>
      </c>
      <c r="AF563">
        <v>53.2</v>
      </c>
      <c r="AG563">
        <v>2.2605275649592901E-2</v>
      </c>
      <c r="AH563">
        <v>13.945789473684201</v>
      </c>
      <c r="AI563">
        <v>3.7767553546075598</v>
      </c>
      <c r="AJ563">
        <v>8888.5829999999805</v>
      </c>
      <c r="AK563">
        <v>0.50609586853842603</v>
      </c>
      <c r="AL563">
        <v>17422130.765000001</v>
      </c>
      <c r="AM563">
        <v>1236.1771861</v>
      </c>
    </row>
    <row r="564" spans="1:39" ht="15" x14ac:dyDescent="0.25">
      <c r="A564" t="s">
        <v>744</v>
      </c>
      <c r="B564">
        <v>575061.25</v>
      </c>
      <c r="C564">
        <v>0.46368171548877102</v>
      </c>
      <c r="D564">
        <v>561624.9</v>
      </c>
      <c r="E564">
        <v>7.9001867136203295E-3</v>
      </c>
      <c r="F564">
        <v>0.72470956524751096</v>
      </c>
      <c r="G564">
        <v>38.799999999999997</v>
      </c>
      <c r="H564">
        <v>40.561989949999997</v>
      </c>
      <c r="I564">
        <v>1.6482024</v>
      </c>
      <c r="J564">
        <v>12.341253249999999</v>
      </c>
      <c r="K564">
        <v>13846.0801222805</v>
      </c>
      <c r="L564">
        <v>1148.9264448500001</v>
      </c>
      <c r="M564">
        <v>1430.7496178056799</v>
      </c>
      <c r="N564">
        <v>0.41741671879840198</v>
      </c>
      <c r="O564">
        <v>0.14836159361120299</v>
      </c>
      <c r="P564">
        <v>4.8431784079323503E-3</v>
      </c>
      <c r="Q564">
        <v>11118.7362289134</v>
      </c>
      <c r="R564">
        <v>78.961500000000001</v>
      </c>
      <c r="S564">
        <v>62624.246810154298</v>
      </c>
      <c r="T564">
        <v>15.511990020453</v>
      </c>
      <c r="U564">
        <v>14.550463768418799</v>
      </c>
      <c r="V564">
        <v>11.375999999999999</v>
      </c>
      <c r="W564">
        <v>100.995643886252</v>
      </c>
      <c r="X564">
        <v>0.109640501870108</v>
      </c>
      <c r="Y564">
        <v>0.16152539518578299</v>
      </c>
      <c r="Z564">
        <v>0.29142586650758701</v>
      </c>
      <c r="AA564">
        <v>497.274958341299</v>
      </c>
      <c r="AB564">
        <v>2.9140093826299198</v>
      </c>
      <c r="AC564">
        <v>0.57290760797983897</v>
      </c>
      <c r="AD564">
        <v>1.34940033327362</v>
      </c>
      <c r="AE564">
        <v>1.0525956968979899</v>
      </c>
      <c r="AF564">
        <v>27.15</v>
      </c>
      <c r="AG564">
        <v>4.6486241927259399E-2</v>
      </c>
      <c r="AH564">
        <v>23.613684210526301</v>
      </c>
      <c r="AI564">
        <v>4.10051453548731</v>
      </c>
      <c r="AJ564">
        <v>16865.411000000098</v>
      </c>
      <c r="AK564">
        <v>0.48952775994490899</v>
      </c>
      <c r="AL564">
        <v>15908127.609999999</v>
      </c>
      <c r="AM564">
        <v>1148.9264448500001</v>
      </c>
    </row>
    <row r="565" spans="1:39" ht="15" x14ac:dyDescent="0.25">
      <c r="A565" t="s">
        <v>745</v>
      </c>
      <c r="B565">
        <v>455136.55</v>
      </c>
      <c r="C565">
        <v>0.50026829127640804</v>
      </c>
      <c r="D565">
        <v>450070.65</v>
      </c>
      <c r="E565">
        <v>2.5958142805701501E-3</v>
      </c>
      <c r="F565">
        <v>0.72922834495177802</v>
      </c>
      <c r="G565">
        <v>60.1</v>
      </c>
      <c r="H565">
        <v>25.31503635</v>
      </c>
      <c r="I565">
        <v>1.5714999999999999</v>
      </c>
      <c r="J565">
        <v>12.60799115</v>
      </c>
      <c r="K565">
        <v>14449.793359002901</v>
      </c>
      <c r="L565">
        <v>994.73973179999996</v>
      </c>
      <c r="M565">
        <v>1206.83095068794</v>
      </c>
      <c r="N565">
        <v>0.34462538053011499</v>
      </c>
      <c r="O565">
        <v>0.14855291819158001</v>
      </c>
      <c r="P565">
        <v>3.5331563499934999E-3</v>
      </c>
      <c r="Q565">
        <v>11910.3537759837</v>
      </c>
      <c r="R565">
        <v>71.617999999999995</v>
      </c>
      <c r="S565">
        <v>61732.7014158452</v>
      </c>
      <c r="T565">
        <v>15.0639504035298</v>
      </c>
      <c r="U565">
        <v>13.8895212348851</v>
      </c>
      <c r="V565">
        <v>10.8835</v>
      </c>
      <c r="W565">
        <v>91.398881958928698</v>
      </c>
      <c r="X565">
        <v>0.111539369277558</v>
      </c>
      <c r="Y565">
        <v>0.178873666499579</v>
      </c>
      <c r="Z565">
        <v>0.29477367329148502</v>
      </c>
      <c r="AA565">
        <v>193.69408282440901</v>
      </c>
      <c r="AB565">
        <v>7.7952099465836797</v>
      </c>
      <c r="AC565">
        <v>1.51004345914783</v>
      </c>
      <c r="AD565">
        <v>3.3353942801149299</v>
      </c>
      <c r="AE565">
        <v>1.4037806973549201</v>
      </c>
      <c r="AF565">
        <v>94.5</v>
      </c>
      <c r="AG565">
        <v>1.98444643142444E-2</v>
      </c>
      <c r="AH565">
        <v>6.0305263157894702</v>
      </c>
      <c r="AI565">
        <v>4.1841947696264397</v>
      </c>
      <c r="AJ565">
        <v>15126.961000000099</v>
      </c>
      <c r="AK565">
        <v>0.45605480391582898</v>
      </c>
      <c r="AL565">
        <v>14373783.570499999</v>
      </c>
      <c r="AM565">
        <v>994.73973179999996</v>
      </c>
    </row>
    <row r="566" spans="1:39" ht="15" x14ac:dyDescent="0.25">
      <c r="A566" t="s">
        <v>746</v>
      </c>
      <c r="B566">
        <v>459117.05</v>
      </c>
      <c r="C566">
        <v>0.40937327448379102</v>
      </c>
      <c r="D566">
        <v>431765.35</v>
      </c>
      <c r="E566">
        <v>1.37633162073798E-2</v>
      </c>
      <c r="F566">
        <v>0.73194047459419798</v>
      </c>
      <c r="G566">
        <v>74.2</v>
      </c>
      <c r="H566">
        <v>37.519834600000003</v>
      </c>
      <c r="I566">
        <v>2.4476181499999998</v>
      </c>
      <c r="J566">
        <v>50.243080149999997</v>
      </c>
      <c r="K566">
        <v>14031.769437025299</v>
      </c>
      <c r="L566">
        <v>1446.2696226999999</v>
      </c>
      <c r="M566">
        <v>1771.62945601805</v>
      </c>
      <c r="N566">
        <v>0.40674673329706201</v>
      </c>
      <c r="O566">
        <v>0.155195032051474</v>
      </c>
      <c r="P566">
        <v>1.9461594199464501E-3</v>
      </c>
      <c r="Q566">
        <v>11454.834316828699</v>
      </c>
      <c r="R566">
        <v>102.7475</v>
      </c>
      <c r="S566">
        <v>61572.111248448899</v>
      </c>
      <c r="T566">
        <v>14.988685856103601</v>
      </c>
      <c r="U566">
        <v>14.075959246697</v>
      </c>
      <c r="V566">
        <v>12.723000000000001</v>
      </c>
      <c r="W566">
        <v>113.67363221724401</v>
      </c>
      <c r="X566">
        <v>0.107094455114775</v>
      </c>
      <c r="Y566">
        <v>0.185804260221651</v>
      </c>
      <c r="Z566">
        <v>0.29953330873361</v>
      </c>
      <c r="AA566">
        <v>176.45942083991201</v>
      </c>
      <c r="AB566">
        <v>8.8798315491017306</v>
      </c>
      <c r="AC566">
        <v>1.50160782640349</v>
      </c>
      <c r="AD566">
        <v>3.8926061732415</v>
      </c>
      <c r="AE566">
        <v>1.43226470534384</v>
      </c>
      <c r="AF566">
        <v>140.05000000000001</v>
      </c>
      <c r="AG566">
        <v>2.1380820937673801E-2</v>
      </c>
      <c r="AH566">
        <v>7.3688888888888897</v>
      </c>
      <c r="AI566">
        <v>4.4859424933169398</v>
      </c>
      <c r="AJ566">
        <v>-30592.921500000099</v>
      </c>
      <c r="AK566">
        <v>0.47052717970819502</v>
      </c>
      <c r="AL566">
        <v>20293721.8895</v>
      </c>
      <c r="AM566">
        <v>1446.2696226999999</v>
      </c>
    </row>
    <row r="567" spans="1:39" ht="15" x14ac:dyDescent="0.25">
      <c r="A567" t="s">
        <v>747</v>
      </c>
      <c r="B567">
        <v>534240.05000000005</v>
      </c>
      <c r="C567">
        <v>0.49670794067131901</v>
      </c>
      <c r="D567">
        <v>569900.65</v>
      </c>
      <c r="E567">
        <v>3.15568250759768E-3</v>
      </c>
      <c r="F567">
        <v>0.70633242871269397</v>
      </c>
      <c r="G567">
        <v>46.5</v>
      </c>
      <c r="H567">
        <v>26.106532900000001</v>
      </c>
      <c r="I567">
        <v>3.55</v>
      </c>
      <c r="J567">
        <v>34.286724849999999</v>
      </c>
      <c r="K567">
        <v>14122.124971106399</v>
      </c>
      <c r="L567">
        <v>899.07135785000003</v>
      </c>
      <c r="M567">
        <v>1070.1366439231499</v>
      </c>
      <c r="N567">
        <v>0.33749941381251802</v>
      </c>
      <c r="O567">
        <v>0.14552256192753499</v>
      </c>
      <c r="P567">
        <v>6.6051118725447902E-3</v>
      </c>
      <c r="Q567">
        <v>11864.651253276499</v>
      </c>
      <c r="R567">
        <v>62.860500000000002</v>
      </c>
      <c r="S567">
        <v>63597.482990113</v>
      </c>
      <c r="T567">
        <v>15.7459772034903</v>
      </c>
      <c r="U567">
        <v>14.302644074577801</v>
      </c>
      <c r="V567">
        <v>9.7665000000000006</v>
      </c>
      <c r="W567">
        <v>92.0566587672145</v>
      </c>
      <c r="X567">
        <v>0.119829483972808</v>
      </c>
      <c r="Y567">
        <v>0.16570112678049101</v>
      </c>
      <c r="Z567">
        <v>0.28993694224949201</v>
      </c>
      <c r="AA567">
        <v>198.089449124363</v>
      </c>
      <c r="AB567">
        <v>8.2446935917624504</v>
      </c>
      <c r="AC567">
        <v>1.3388752421088399</v>
      </c>
      <c r="AD567">
        <v>3.2375227790768499</v>
      </c>
      <c r="AE567">
        <v>1.15613954905848</v>
      </c>
      <c r="AF567">
        <v>46</v>
      </c>
      <c r="AG567">
        <v>3.81779792921524E-2</v>
      </c>
      <c r="AH567">
        <v>11.522500000000001</v>
      </c>
      <c r="AI567">
        <v>4.5495772183934404</v>
      </c>
      <c r="AJ567">
        <v>-2236.9449999998901</v>
      </c>
      <c r="AK567">
        <v>0.44943719715129299</v>
      </c>
      <c r="AL567">
        <v>12696798.0735</v>
      </c>
      <c r="AM567">
        <v>899.07135785000003</v>
      </c>
    </row>
    <row r="568" spans="1:39" ht="15" x14ac:dyDescent="0.25">
      <c r="A568" t="s">
        <v>748</v>
      </c>
      <c r="B568">
        <v>605808</v>
      </c>
      <c r="C568">
        <v>0.47119160134037902</v>
      </c>
      <c r="D568">
        <v>687402.55</v>
      </c>
      <c r="E568">
        <v>5.9444287603318399E-3</v>
      </c>
      <c r="F568">
        <v>0.70348990634323205</v>
      </c>
      <c r="G568">
        <v>83.052631578947398</v>
      </c>
      <c r="H568">
        <v>30.895210949999999</v>
      </c>
      <c r="I568">
        <v>1.655</v>
      </c>
      <c r="J568">
        <v>61.327397699999999</v>
      </c>
      <c r="K568">
        <v>14053.5459289669</v>
      </c>
      <c r="L568">
        <v>1291.9358975499999</v>
      </c>
      <c r="M568">
        <v>1557.08924698644</v>
      </c>
      <c r="N568">
        <v>0.32025993985819001</v>
      </c>
      <c r="O568">
        <v>0.15148015890039601</v>
      </c>
      <c r="P568">
        <v>2.0093952841801401E-3</v>
      </c>
      <c r="Q568">
        <v>11660.398084849199</v>
      </c>
      <c r="R568">
        <v>86.471500000000006</v>
      </c>
      <c r="S568">
        <v>61978.301764165102</v>
      </c>
      <c r="T568">
        <v>15.2240911745488</v>
      </c>
      <c r="U568">
        <v>14.9405977408742</v>
      </c>
      <c r="V568">
        <v>10.909000000000001</v>
      </c>
      <c r="W568">
        <v>118.428444179118</v>
      </c>
      <c r="X568">
        <v>0.112092070035122</v>
      </c>
      <c r="Y568">
        <v>0.170817607851979</v>
      </c>
      <c r="Z568">
        <v>0.28932572598056699</v>
      </c>
      <c r="AA568">
        <v>166.93506265209501</v>
      </c>
      <c r="AB568">
        <v>9.3151863268502595</v>
      </c>
      <c r="AC568">
        <v>1.4302697183745099</v>
      </c>
      <c r="AD568">
        <v>3.63379578651399</v>
      </c>
      <c r="AE568">
        <v>1.2805675392045699</v>
      </c>
      <c r="AF568">
        <v>86.45</v>
      </c>
      <c r="AG568">
        <v>3.1893313583485003E-2</v>
      </c>
      <c r="AH568">
        <v>9.7434999999999992</v>
      </c>
      <c r="AI568">
        <v>4.2565116423865099</v>
      </c>
      <c r="AJ568">
        <v>31789.019</v>
      </c>
      <c r="AK568">
        <v>0.48583056298283001</v>
      </c>
      <c r="AL568">
        <v>18156280.473499998</v>
      </c>
      <c r="AM568">
        <v>1291.9358975499999</v>
      </c>
    </row>
    <row r="569" spans="1:39" ht="15" x14ac:dyDescent="0.25">
      <c r="A569" t="s">
        <v>749</v>
      </c>
      <c r="B569">
        <v>671432.05</v>
      </c>
      <c r="C569">
        <v>0.52483860375794</v>
      </c>
      <c r="D569">
        <v>655761.65</v>
      </c>
      <c r="E569">
        <v>1.3995262398726501E-3</v>
      </c>
      <c r="F569">
        <v>0.73129096194445098</v>
      </c>
      <c r="G569">
        <v>82.55</v>
      </c>
      <c r="H569">
        <v>23.40248815</v>
      </c>
      <c r="I569">
        <v>1.014</v>
      </c>
      <c r="J569">
        <v>60.451952650000003</v>
      </c>
      <c r="K569">
        <v>12901.450493971701</v>
      </c>
      <c r="L569">
        <v>1394.80719985</v>
      </c>
      <c r="M569">
        <v>1617.37168470549</v>
      </c>
      <c r="N569">
        <v>0.191309231611865</v>
      </c>
      <c r="O569">
        <v>0.120498789809857</v>
      </c>
      <c r="P569">
        <v>2.0541801550121998E-2</v>
      </c>
      <c r="Q569">
        <v>11126.098105752801</v>
      </c>
      <c r="R569">
        <v>85.265000000000001</v>
      </c>
      <c r="S569">
        <v>66493.858546883203</v>
      </c>
      <c r="T569">
        <v>16.138509353193001</v>
      </c>
      <c r="U569">
        <v>16.358496450477901</v>
      </c>
      <c r="V569">
        <v>10.3575</v>
      </c>
      <c r="W569">
        <v>134.666396316679</v>
      </c>
      <c r="X569">
        <v>0.107277684720576</v>
      </c>
      <c r="Y569">
        <v>0.17658188818155501</v>
      </c>
      <c r="Z569">
        <v>0.28926363821033602</v>
      </c>
      <c r="AA569">
        <v>147.64015415330999</v>
      </c>
      <c r="AB569">
        <v>8.5225401721122598</v>
      </c>
      <c r="AC569">
        <v>1.71243925896016</v>
      </c>
      <c r="AD569">
        <v>3.7117161912896899</v>
      </c>
      <c r="AE569">
        <v>1.25660402391973</v>
      </c>
      <c r="AF569">
        <v>81.75</v>
      </c>
      <c r="AG569">
        <v>4.0145004590321401E-2</v>
      </c>
      <c r="AH569">
        <v>11.8789473684211</v>
      </c>
      <c r="AI569">
        <v>4.4340783123615601</v>
      </c>
      <c r="AJ569">
        <v>54158.411500000002</v>
      </c>
      <c r="AK569">
        <v>0.448285771889811</v>
      </c>
      <c r="AL569">
        <v>17995036.037500001</v>
      </c>
      <c r="AM569">
        <v>1394.80719985</v>
      </c>
    </row>
    <row r="570" spans="1:39" ht="15" x14ac:dyDescent="0.25">
      <c r="A570" t="s">
        <v>750</v>
      </c>
      <c r="B570">
        <v>939469.05</v>
      </c>
      <c r="C570">
        <v>0.50135078738030803</v>
      </c>
      <c r="D570">
        <v>927906.15</v>
      </c>
      <c r="E570">
        <v>7.3729329962651498E-3</v>
      </c>
      <c r="F570">
        <v>0.71720791755244495</v>
      </c>
      <c r="G570">
        <v>75.75</v>
      </c>
      <c r="H570">
        <v>34.85214465</v>
      </c>
      <c r="I570">
        <v>3.4344312499999998</v>
      </c>
      <c r="J570">
        <v>17.055690599999998</v>
      </c>
      <c r="K570">
        <v>14175.9415665711</v>
      </c>
      <c r="L570">
        <v>1418.7231230499999</v>
      </c>
      <c r="M570">
        <v>1729.0061104730801</v>
      </c>
      <c r="N570">
        <v>0.34951386157997</v>
      </c>
      <c r="O570">
        <v>0.15460620225069099</v>
      </c>
      <c r="P570">
        <v>1.21361002159356E-3</v>
      </c>
      <c r="Q570">
        <v>11631.963571254901</v>
      </c>
      <c r="R570">
        <v>91.634500000000003</v>
      </c>
      <c r="S570">
        <v>63094.683645351899</v>
      </c>
      <c r="T570">
        <v>15.738068085710101</v>
      </c>
      <c r="U570">
        <v>15.482412443457401</v>
      </c>
      <c r="V570">
        <v>12.1615</v>
      </c>
      <c r="W570">
        <v>116.65691921638</v>
      </c>
      <c r="X570">
        <v>0.11111438659647099</v>
      </c>
      <c r="Y570">
        <v>0.16994012216839</v>
      </c>
      <c r="Z570">
        <v>0.29961276773929202</v>
      </c>
      <c r="AA570">
        <v>150.96412860288001</v>
      </c>
      <c r="AB570">
        <v>9.6709177789512708</v>
      </c>
      <c r="AC570">
        <v>1.8341388963204599</v>
      </c>
      <c r="AD570">
        <v>3.7317477050448602</v>
      </c>
      <c r="AE570">
        <v>1.5270259163997699</v>
      </c>
      <c r="AF570">
        <v>140.69999999999999</v>
      </c>
      <c r="AG570">
        <v>1.7941535150506099E-2</v>
      </c>
      <c r="AH570">
        <v>6.60111111111111</v>
      </c>
      <c r="AI570">
        <v>4.0338327722056802</v>
      </c>
      <c r="AJ570">
        <v>9000.9494999998697</v>
      </c>
      <c r="AK570">
        <v>0.485338611829226</v>
      </c>
      <c r="AL570">
        <v>20111736.091499999</v>
      </c>
      <c r="AM570">
        <v>1418.7231230499999</v>
      </c>
    </row>
    <row r="571" spans="1:39" ht="15" x14ac:dyDescent="0.25">
      <c r="A571" t="s">
        <v>751</v>
      </c>
      <c r="B571">
        <v>-163606.29999999999</v>
      </c>
      <c r="C571">
        <v>0.55376826646585098</v>
      </c>
      <c r="D571">
        <v>-121603.15</v>
      </c>
      <c r="E571">
        <v>2.6676801510085299E-3</v>
      </c>
      <c r="F571">
        <v>0.706669303917553</v>
      </c>
      <c r="G571">
        <v>50.15</v>
      </c>
      <c r="H571">
        <v>19.86846985</v>
      </c>
      <c r="I571">
        <v>1</v>
      </c>
      <c r="J571">
        <v>67.9049902</v>
      </c>
      <c r="K571">
        <v>15937.3150172354</v>
      </c>
      <c r="L571">
        <v>933.87222295000004</v>
      </c>
      <c r="M571">
        <v>1119.70950881518</v>
      </c>
      <c r="N571">
        <v>0.31001999351200399</v>
      </c>
      <c r="O571">
        <v>0.14947965034128</v>
      </c>
      <c r="P571">
        <v>2.88510813769461E-3</v>
      </c>
      <c r="Q571">
        <v>13292.211672605001</v>
      </c>
      <c r="R571">
        <v>67.284000000000006</v>
      </c>
      <c r="S571">
        <v>62994.664712264399</v>
      </c>
      <c r="T571">
        <v>15.4880803757208</v>
      </c>
      <c r="U571">
        <v>13.879558631323899</v>
      </c>
      <c r="V571">
        <v>9.4555000000000007</v>
      </c>
      <c r="W571">
        <v>98.764975194331299</v>
      </c>
      <c r="X571">
        <v>0.108489933082204</v>
      </c>
      <c r="Y571">
        <v>0.185826530524415</v>
      </c>
      <c r="Z571">
        <v>0.30008147474361901</v>
      </c>
      <c r="AA571">
        <v>192.44452890170399</v>
      </c>
      <c r="AB571">
        <v>8.5758650913149808</v>
      </c>
      <c r="AC571">
        <v>1.4117097534701499</v>
      </c>
      <c r="AD571">
        <v>3.2658021289949999</v>
      </c>
      <c r="AE571">
        <v>1.4880568896726301</v>
      </c>
      <c r="AF571">
        <v>121.25</v>
      </c>
      <c r="AG571">
        <v>1.34586309324814E-2</v>
      </c>
      <c r="AH571">
        <v>4.6464999999999996</v>
      </c>
      <c r="AI571">
        <v>5.0815128387558799</v>
      </c>
      <c r="AJ571">
        <v>-6154.51750000007</v>
      </c>
      <c r="AK571">
        <v>0.48686978313842599</v>
      </c>
      <c r="AL571">
        <v>14883415.802999999</v>
      </c>
      <c r="AM571">
        <v>933.87222295000004</v>
      </c>
    </row>
    <row r="572" spans="1:39" ht="15" x14ac:dyDescent="0.25">
      <c r="A572" t="s">
        <v>752</v>
      </c>
      <c r="B572">
        <v>409908.85</v>
      </c>
      <c r="C572">
        <v>0.59743184230895496</v>
      </c>
      <c r="D572">
        <v>441172.05</v>
      </c>
      <c r="E572">
        <v>1.31733666285739E-3</v>
      </c>
      <c r="F572">
        <v>0.69221500434009697</v>
      </c>
      <c r="G572">
        <v>36.9</v>
      </c>
      <c r="H572">
        <v>15.838691499999999</v>
      </c>
      <c r="I572">
        <v>0.7</v>
      </c>
      <c r="J572">
        <v>36.856197250000001</v>
      </c>
      <c r="K572">
        <v>14304.4894701292</v>
      </c>
      <c r="L572">
        <v>829.49381170000004</v>
      </c>
      <c r="M572">
        <v>988.07195369590704</v>
      </c>
      <c r="N572">
        <v>0.35397563478893401</v>
      </c>
      <c r="O572">
        <v>0.15430483132560299</v>
      </c>
      <c r="P572">
        <v>3.4580291131061599E-3</v>
      </c>
      <c r="Q572">
        <v>12008.726136408201</v>
      </c>
      <c r="R572">
        <v>61.018000000000001</v>
      </c>
      <c r="S572">
        <v>61526.327780327098</v>
      </c>
      <c r="T572">
        <v>15.216001835523899</v>
      </c>
      <c r="U572">
        <v>13.5942477908158</v>
      </c>
      <c r="V572">
        <v>8.9175000000000004</v>
      </c>
      <c r="W572">
        <v>93.018650036445194</v>
      </c>
      <c r="X572">
        <v>0.111168171882929</v>
      </c>
      <c r="Y572">
        <v>0.175704314568847</v>
      </c>
      <c r="Z572">
        <v>0.29073084504727198</v>
      </c>
      <c r="AA572">
        <v>199.806192237082</v>
      </c>
      <c r="AB572">
        <v>8.2032286892565391</v>
      </c>
      <c r="AC572">
        <v>1.3776341333912601</v>
      </c>
      <c r="AD572">
        <v>3.1124000923143802</v>
      </c>
      <c r="AE572">
        <v>1.47782113820581</v>
      </c>
      <c r="AF572">
        <v>112.05</v>
      </c>
      <c r="AG572">
        <v>1.3182680809409399E-2</v>
      </c>
      <c r="AH572">
        <v>4.4084210526315797</v>
      </c>
      <c r="AI572">
        <v>4.3649553641392904</v>
      </c>
      <c r="AJ572">
        <v>18298.556500000101</v>
      </c>
      <c r="AK572">
        <v>0.51696152863401601</v>
      </c>
      <c r="AL572">
        <v>11865485.494999999</v>
      </c>
      <c r="AM572">
        <v>829.49381170000004</v>
      </c>
    </row>
    <row r="573" spans="1:39" ht="15" x14ac:dyDescent="0.25">
      <c r="A573" t="s">
        <v>753</v>
      </c>
      <c r="B573">
        <v>251439.42105263201</v>
      </c>
      <c r="C573">
        <v>0.46898170297727798</v>
      </c>
      <c r="D573">
        <v>-423231.9</v>
      </c>
      <c r="E573">
        <v>8.7878404020217994E-3</v>
      </c>
      <c r="F573">
        <v>0.73920705469463599</v>
      </c>
      <c r="G573">
        <v>58</v>
      </c>
      <c r="H573">
        <v>29.6576396</v>
      </c>
      <c r="I573">
        <v>4.1179293000000001</v>
      </c>
      <c r="J573">
        <v>-39.480075800000002</v>
      </c>
      <c r="K573">
        <v>17048.296584764001</v>
      </c>
      <c r="L573">
        <v>1258.6859722500001</v>
      </c>
      <c r="M573">
        <v>1767.65027841694</v>
      </c>
      <c r="N573">
        <v>0.90730022156247203</v>
      </c>
      <c r="O573">
        <v>0.18856288914202601</v>
      </c>
      <c r="P573">
        <v>4.8645016588648199E-4</v>
      </c>
      <c r="Q573">
        <v>12139.5346262823</v>
      </c>
      <c r="R573">
        <v>100.78449999999999</v>
      </c>
      <c r="S573">
        <v>62881.1277676627</v>
      </c>
      <c r="T573">
        <v>14.7453229415237</v>
      </c>
      <c r="U573">
        <v>12.4888844241922</v>
      </c>
      <c r="V573">
        <v>13.634</v>
      </c>
      <c r="W573">
        <v>92.319640035939599</v>
      </c>
      <c r="X573">
        <v>0.102847547892438</v>
      </c>
      <c r="Y573">
        <v>0.19381247536406199</v>
      </c>
      <c r="Z573">
        <v>0.301182209029074</v>
      </c>
      <c r="AA573">
        <v>203.84254345931399</v>
      </c>
      <c r="AB573">
        <v>9.1047672082588296</v>
      </c>
      <c r="AC573">
        <v>1.5379763752137501</v>
      </c>
      <c r="AD573">
        <v>4.1683353519212298</v>
      </c>
      <c r="AE573">
        <v>1.37373509320203</v>
      </c>
      <c r="AF573">
        <v>184.6</v>
      </c>
      <c r="AG573">
        <v>1.36874849187719E-2</v>
      </c>
      <c r="AH573">
        <v>4.4989473684210504</v>
      </c>
      <c r="AI573">
        <v>3.5639679231552202</v>
      </c>
      <c r="AJ573">
        <v>-82662.316999999995</v>
      </c>
      <c r="AK573">
        <v>0.64821856213477902</v>
      </c>
      <c r="AL573">
        <v>21458451.761999998</v>
      </c>
      <c r="AM573">
        <v>1258.6859722500001</v>
      </c>
    </row>
    <row r="574" spans="1:39" ht="15" x14ac:dyDescent="0.25">
      <c r="A574" t="s">
        <v>755</v>
      </c>
      <c r="B574">
        <v>328198.95</v>
      </c>
      <c r="C574">
        <v>0.38496922492951302</v>
      </c>
      <c r="D574">
        <v>445845.55</v>
      </c>
      <c r="E574">
        <v>2.3890874918638099E-3</v>
      </c>
      <c r="F574">
        <v>0.77083261618313803</v>
      </c>
      <c r="G574">
        <v>58.85</v>
      </c>
      <c r="H574">
        <v>44.793687349999999</v>
      </c>
      <c r="I574">
        <v>2.2377758499999998</v>
      </c>
      <c r="J574">
        <v>71.034716250000002</v>
      </c>
      <c r="K574">
        <v>12860.511220860501</v>
      </c>
      <c r="L574">
        <v>1694.82846655</v>
      </c>
      <c r="M574">
        <v>2064.3294165275802</v>
      </c>
      <c r="N574">
        <v>0.36091163272419302</v>
      </c>
      <c r="O574">
        <v>0.15502543153221701</v>
      </c>
      <c r="P574">
        <v>7.4696085768314602E-3</v>
      </c>
      <c r="Q574">
        <v>10558.567027622799</v>
      </c>
      <c r="R574">
        <v>109.94799999999999</v>
      </c>
      <c r="S574">
        <v>66993.559023356502</v>
      </c>
      <c r="T574">
        <v>16.413213519118099</v>
      </c>
      <c r="U574">
        <v>15.414818519209099</v>
      </c>
      <c r="V574">
        <v>13.645</v>
      </c>
      <c r="W574">
        <v>124.208755335288</v>
      </c>
      <c r="X574">
        <v>0.111432376966084</v>
      </c>
      <c r="Y574">
        <v>0.15650511448265</v>
      </c>
      <c r="Z574">
        <v>0.28322736694837602</v>
      </c>
      <c r="AA574">
        <v>184.58130493689799</v>
      </c>
      <c r="AB574">
        <v>6.7464988964582302</v>
      </c>
      <c r="AC574">
        <v>1.29302690583318</v>
      </c>
      <c r="AD574">
        <v>3.4966172373080702</v>
      </c>
      <c r="AE574">
        <v>1.06958147933835</v>
      </c>
      <c r="AF574">
        <v>28.3</v>
      </c>
      <c r="AG574">
        <v>3.2055568532227997E-2</v>
      </c>
      <c r="AH574">
        <v>36.196842105263201</v>
      </c>
      <c r="AI574">
        <v>4.2055862660244303</v>
      </c>
      <c r="AJ574">
        <v>36630.916500000203</v>
      </c>
      <c r="AK574">
        <v>0.46643871442655499</v>
      </c>
      <c r="AL574">
        <v>21796360.511500001</v>
      </c>
      <c r="AM574">
        <v>1694.82846655</v>
      </c>
    </row>
    <row r="575" spans="1:39" ht="15" x14ac:dyDescent="0.25">
      <c r="A575" t="s">
        <v>756</v>
      </c>
      <c r="B575">
        <v>504592.2</v>
      </c>
      <c r="C575">
        <v>0.37241056035405001</v>
      </c>
      <c r="D575">
        <v>1248977</v>
      </c>
      <c r="E575">
        <v>3.3720226202410401E-3</v>
      </c>
      <c r="F575">
        <v>0.79581471278039495</v>
      </c>
      <c r="G575">
        <v>95.05</v>
      </c>
      <c r="H575">
        <v>42.855832550000002</v>
      </c>
      <c r="I575">
        <v>2.0430000000000001</v>
      </c>
      <c r="J575">
        <v>-21.8416684</v>
      </c>
      <c r="K575">
        <v>14856.1753898475</v>
      </c>
      <c r="L575">
        <v>3941.5917546999999</v>
      </c>
      <c r="M575">
        <v>4649.8366846127501</v>
      </c>
      <c r="N575">
        <v>9.9897217546815506E-2</v>
      </c>
      <c r="O575">
        <v>0.12057991553368599</v>
      </c>
      <c r="P575">
        <v>2.3543053891704399E-2</v>
      </c>
      <c r="Q575">
        <v>12593.340883729699</v>
      </c>
      <c r="R575">
        <v>246.44800000000001</v>
      </c>
      <c r="S575">
        <v>80560.4318050867</v>
      </c>
      <c r="T575">
        <v>15.781016685061401</v>
      </c>
      <c r="U575">
        <v>15.9936041465137</v>
      </c>
      <c r="V575">
        <v>25.422000000000001</v>
      </c>
      <c r="W575">
        <v>155.046485512548</v>
      </c>
      <c r="X575">
        <v>0.11693685456516401</v>
      </c>
      <c r="Y575">
        <v>0.14317743693141</v>
      </c>
      <c r="Z575">
        <v>0.266305679942201</v>
      </c>
      <c r="AA575">
        <v>174.77496221635801</v>
      </c>
      <c r="AB575">
        <v>7.4763536198114204</v>
      </c>
      <c r="AC575">
        <v>1.19503712159047</v>
      </c>
      <c r="AD575">
        <v>3.12163873979874</v>
      </c>
      <c r="AE575">
        <v>0.99798799492765899</v>
      </c>
      <c r="AF575">
        <v>28.55</v>
      </c>
      <c r="AG575">
        <v>7.5484841420318402E-2</v>
      </c>
      <c r="AH575">
        <v>95.744500000000002</v>
      </c>
      <c r="AI575">
        <v>5.1714384752376699</v>
      </c>
      <c r="AJ575">
        <v>236541.99600000001</v>
      </c>
      <c r="AK575">
        <v>0.36667842755233998</v>
      </c>
      <c r="AL575">
        <v>58556978.423</v>
      </c>
      <c r="AM575">
        <v>3941.5917546999999</v>
      </c>
    </row>
    <row r="576" spans="1:39" ht="15" x14ac:dyDescent="0.25">
      <c r="A576" t="s">
        <v>757</v>
      </c>
      <c r="B576">
        <v>-953866.52380952402</v>
      </c>
      <c r="C576">
        <v>0.361641956011373</v>
      </c>
      <c r="D576">
        <v>-787624.190476191</v>
      </c>
      <c r="E576">
        <v>3.4498514013198102E-3</v>
      </c>
      <c r="F576">
        <v>0.80836224272560198</v>
      </c>
      <c r="G576">
        <v>128.71428571428601</v>
      </c>
      <c r="H576">
        <v>82.296053857142894</v>
      </c>
      <c r="I576">
        <v>10.742857142857099</v>
      </c>
      <c r="J576">
        <v>1.07218371428571</v>
      </c>
      <c r="K576">
        <v>14303.3817049803</v>
      </c>
      <c r="L576">
        <v>5171.0536794285699</v>
      </c>
      <c r="M576">
        <v>6229.6924595760902</v>
      </c>
      <c r="N576">
        <v>0.18583948193771899</v>
      </c>
      <c r="O576">
        <v>0.13266994584648301</v>
      </c>
      <c r="P576">
        <v>2.89144398124823E-2</v>
      </c>
      <c r="Q576">
        <v>11872.745737249799</v>
      </c>
      <c r="R576">
        <v>318.68142857142902</v>
      </c>
      <c r="S576">
        <v>79192.236529688598</v>
      </c>
      <c r="T576">
        <v>15.519902694286399</v>
      </c>
      <c r="U576">
        <v>16.226404226343401</v>
      </c>
      <c r="V576">
        <v>33.288095238095202</v>
      </c>
      <c r="W576">
        <v>155.34243225520399</v>
      </c>
      <c r="X576">
        <v>0.116123515249988</v>
      </c>
      <c r="Y576">
        <v>0.155684735282135</v>
      </c>
      <c r="Z576">
        <v>0.27894894643958501</v>
      </c>
      <c r="AA576">
        <v>159.496562372841</v>
      </c>
      <c r="AB576">
        <v>7.1625024135293698</v>
      </c>
      <c r="AC576">
        <v>1.21436013397405</v>
      </c>
      <c r="AD576">
        <v>3.8076803992316202</v>
      </c>
      <c r="AE576">
        <v>0.93318761873298395</v>
      </c>
      <c r="AF576">
        <v>25.904761904761902</v>
      </c>
      <c r="AG576">
        <v>9.4088066133141898E-2</v>
      </c>
      <c r="AH576">
        <v>113.704285714286</v>
      </c>
      <c r="AI576">
        <v>4.3526521454761404</v>
      </c>
      <c r="AJ576">
        <v>409126.32619047601</v>
      </c>
      <c r="AK576">
        <v>0.41318925348303798</v>
      </c>
      <c r="AL576">
        <v>73963554.5938095</v>
      </c>
      <c r="AM576">
        <v>5171.0536794285699</v>
      </c>
    </row>
    <row r="577" spans="1:39" ht="15" x14ac:dyDescent="0.25">
      <c r="A577" t="s">
        <v>758</v>
      </c>
      <c r="B577">
        <v>484764.6</v>
      </c>
      <c r="C577">
        <v>0.47322664806559001</v>
      </c>
      <c r="D577">
        <v>471962.2</v>
      </c>
      <c r="E577">
        <v>1.20380840737972E-3</v>
      </c>
      <c r="F577">
        <v>0.80944201111255398</v>
      </c>
      <c r="G577">
        <v>149.44999999999999</v>
      </c>
      <c r="H577">
        <v>66.162169349999999</v>
      </c>
      <c r="I577">
        <v>5.3917559500000003</v>
      </c>
      <c r="J577">
        <v>-42.203822799999998</v>
      </c>
      <c r="K577">
        <v>13053.6966974308</v>
      </c>
      <c r="L577">
        <v>3744.06283755</v>
      </c>
      <c r="M577">
        <v>4486.9913333033101</v>
      </c>
      <c r="N577">
        <v>0.196431833962289</v>
      </c>
      <c r="O577">
        <v>0.141824263357575</v>
      </c>
      <c r="P577">
        <v>1.52279119966129E-2</v>
      </c>
      <c r="Q577">
        <v>10892.345687130901</v>
      </c>
      <c r="R577">
        <v>223.267</v>
      </c>
      <c r="S577">
        <v>73813.459855240595</v>
      </c>
      <c r="T577">
        <v>15.14375165161</v>
      </c>
      <c r="U577">
        <v>16.769441240980498</v>
      </c>
      <c r="V577">
        <v>24.571000000000002</v>
      </c>
      <c r="W577">
        <v>152.37730810915301</v>
      </c>
      <c r="X577">
        <v>0.11982378466160699</v>
      </c>
      <c r="Y577">
        <v>0.14848155531242299</v>
      </c>
      <c r="Z577">
        <v>0.27381717670471101</v>
      </c>
      <c r="AA577">
        <v>174.467811664039</v>
      </c>
      <c r="AB577">
        <v>7.2638137287763396</v>
      </c>
      <c r="AC577">
        <v>1.16889914851609</v>
      </c>
      <c r="AD577">
        <v>3.0665888807947801</v>
      </c>
      <c r="AE577">
        <v>1.0559128700295299</v>
      </c>
      <c r="AF577">
        <v>61.6</v>
      </c>
      <c r="AG577">
        <v>7.6791825963715504E-2</v>
      </c>
      <c r="AH577">
        <v>41.308500000000002</v>
      </c>
      <c r="AI577">
        <v>4.6731099502027504</v>
      </c>
      <c r="AJ577">
        <v>234986.73300000001</v>
      </c>
      <c r="AK577">
        <v>0.39086735664994099</v>
      </c>
      <c r="AL577">
        <v>48873860.697499998</v>
      </c>
      <c r="AM577">
        <v>3744.06283755</v>
      </c>
    </row>
    <row r="578" spans="1:39" ht="15" x14ac:dyDescent="0.25">
      <c r="A578" t="s">
        <v>759</v>
      </c>
      <c r="B578">
        <v>2264521.75</v>
      </c>
      <c r="C578">
        <v>0.432226206808627</v>
      </c>
      <c r="D578">
        <v>2548519.2999999998</v>
      </c>
      <c r="E578">
        <v>3.6151688866248501E-3</v>
      </c>
      <c r="F578">
        <v>0.80178529236046803</v>
      </c>
      <c r="G578">
        <v>194.6</v>
      </c>
      <c r="H578">
        <v>111.77151015</v>
      </c>
      <c r="I578">
        <v>4.0238870000000002</v>
      </c>
      <c r="J578">
        <v>-22.70224215</v>
      </c>
      <c r="K578">
        <v>14490.4661262261</v>
      </c>
      <c r="L578">
        <v>8206.3877947500005</v>
      </c>
      <c r="M578">
        <v>10025.7842400343</v>
      </c>
      <c r="N578">
        <v>0.16664017786544999</v>
      </c>
      <c r="O578">
        <v>0.137195711732058</v>
      </c>
      <c r="P578">
        <v>5.5976826405142399E-2</v>
      </c>
      <c r="Q578">
        <v>11860.8561197297</v>
      </c>
      <c r="R578">
        <v>499.55849999999998</v>
      </c>
      <c r="S578">
        <v>82180.310410092105</v>
      </c>
      <c r="T578">
        <v>15.1118437580384</v>
      </c>
      <c r="U578">
        <v>16.427280878515699</v>
      </c>
      <c r="V578">
        <v>49.197499999999998</v>
      </c>
      <c r="W578">
        <v>166.804975755882</v>
      </c>
      <c r="X578">
        <v>0.114462305996965</v>
      </c>
      <c r="Y578">
        <v>0.15161699886052901</v>
      </c>
      <c r="Z578">
        <v>0.27066762740191902</v>
      </c>
      <c r="AA578">
        <v>153.42507342944299</v>
      </c>
      <c r="AB578">
        <v>7.0694404576917798</v>
      </c>
      <c r="AC578">
        <v>1.23966531927863</v>
      </c>
      <c r="AD578">
        <v>3.6653174554480099</v>
      </c>
      <c r="AE578">
        <v>0.93360425536354297</v>
      </c>
      <c r="AF578">
        <v>33.450000000000003</v>
      </c>
      <c r="AG578">
        <v>7.5893438735288796E-2</v>
      </c>
      <c r="AH578">
        <v>137.0795</v>
      </c>
      <c r="AI578">
        <v>4.8732030820307797</v>
      </c>
      <c r="AJ578">
        <v>352361.691500001</v>
      </c>
      <c r="AK578">
        <v>0.40267374965614999</v>
      </c>
      <c r="AL578">
        <v>118914384.3585</v>
      </c>
      <c r="AM578">
        <v>8206.3877947500005</v>
      </c>
    </row>
    <row r="579" spans="1:39" ht="15" x14ac:dyDescent="0.25">
      <c r="A579" t="s">
        <v>760</v>
      </c>
      <c r="B579">
        <v>1153877.5</v>
      </c>
      <c r="C579">
        <v>0.57993252261371198</v>
      </c>
      <c r="D579">
        <v>1077280.8500000001</v>
      </c>
      <c r="E579">
        <v>1.9261999985802501E-4</v>
      </c>
      <c r="F579">
        <v>0.722191563137767</v>
      </c>
      <c r="G579">
        <v>79.650000000000006</v>
      </c>
      <c r="H579">
        <v>27.376237249999999</v>
      </c>
      <c r="I579">
        <v>1.5355000000000001</v>
      </c>
      <c r="J579">
        <v>60.482600750000003</v>
      </c>
      <c r="K579">
        <v>13245.479868029201</v>
      </c>
      <c r="L579">
        <v>1641.82603195</v>
      </c>
      <c r="M579">
        <v>1901.5948919719001</v>
      </c>
      <c r="N579">
        <v>0.20351330433173201</v>
      </c>
      <c r="O579">
        <v>0.12099081427285401</v>
      </c>
      <c r="P579">
        <v>2.11790814454932E-2</v>
      </c>
      <c r="Q579">
        <v>11436.0707134889</v>
      </c>
      <c r="R579">
        <v>102.789</v>
      </c>
      <c r="S579">
        <v>67585.520055647998</v>
      </c>
      <c r="T579">
        <v>16.477930517857001</v>
      </c>
      <c r="U579">
        <v>15.972779499265499</v>
      </c>
      <c r="V579">
        <v>12.5905</v>
      </c>
      <c r="W579">
        <v>130.401972276717</v>
      </c>
      <c r="X579">
        <v>0.110434773795077</v>
      </c>
      <c r="Y579">
        <v>0.166633769247088</v>
      </c>
      <c r="Z579">
        <v>0.28163373612071102</v>
      </c>
      <c r="AA579">
        <v>140.31599299615399</v>
      </c>
      <c r="AB579">
        <v>10.285728664789</v>
      </c>
      <c r="AC579">
        <v>1.6760653318976999</v>
      </c>
      <c r="AD579">
        <v>4.0620087969824796</v>
      </c>
      <c r="AE579">
        <v>1.1571881809673199</v>
      </c>
      <c r="AF579">
        <v>54.85</v>
      </c>
      <c r="AG579">
        <v>4.45154647734489E-2</v>
      </c>
      <c r="AH579">
        <v>18.43</v>
      </c>
      <c r="AI579">
        <v>4.6441370678861604</v>
      </c>
      <c r="AJ579">
        <v>71143.504000000001</v>
      </c>
      <c r="AK579">
        <v>0.44243793007006799</v>
      </c>
      <c r="AL579">
        <v>21746773.653000001</v>
      </c>
      <c r="AM579">
        <v>1641.82603195</v>
      </c>
    </row>
    <row r="580" spans="1:39" ht="15" x14ac:dyDescent="0.25">
      <c r="A580" t="s">
        <v>761</v>
      </c>
      <c r="B580">
        <v>89054.399999999994</v>
      </c>
      <c r="C580">
        <v>0.46237151305505902</v>
      </c>
      <c r="D580">
        <v>146609.04999999999</v>
      </c>
      <c r="E580">
        <v>1.54485824937681E-2</v>
      </c>
      <c r="F580">
        <v>0.71681717918342902</v>
      </c>
      <c r="G580">
        <v>48.95</v>
      </c>
      <c r="H580">
        <v>25.108905350000001</v>
      </c>
      <c r="I580">
        <v>0.66149999999999998</v>
      </c>
      <c r="J580">
        <v>25.759504100000001</v>
      </c>
      <c r="K580">
        <v>15146.2880435443</v>
      </c>
      <c r="L580">
        <v>896.94778069999995</v>
      </c>
      <c r="M580">
        <v>1081.8141040979001</v>
      </c>
      <c r="N580">
        <v>0.38483913085844601</v>
      </c>
      <c r="O580">
        <v>0.143200509677118</v>
      </c>
      <c r="P580">
        <v>8.96162092482894E-4</v>
      </c>
      <c r="Q580">
        <v>12558.0073277272</v>
      </c>
      <c r="R580">
        <v>65.867500000000007</v>
      </c>
      <c r="S580">
        <v>60641.531506433399</v>
      </c>
      <c r="T580">
        <v>16.327475613921901</v>
      </c>
      <c r="U580">
        <v>13.617455963866901</v>
      </c>
      <c r="V580">
        <v>9.3465000000000007</v>
      </c>
      <c r="W580">
        <v>95.966167089284795</v>
      </c>
      <c r="X580">
        <v>0.109143419288112</v>
      </c>
      <c r="Y580">
        <v>0.190326646911264</v>
      </c>
      <c r="Z580">
        <v>0.30337117119408702</v>
      </c>
      <c r="AA580">
        <v>222.922007615599</v>
      </c>
      <c r="AB580">
        <v>7.4469669001257301</v>
      </c>
      <c r="AC580">
        <v>1.25375721057428</v>
      </c>
      <c r="AD580">
        <v>3.0973139604319901</v>
      </c>
      <c r="AE580">
        <v>1.5182438087350401</v>
      </c>
      <c r="AF580">
        <v>117.65</v>
      </c>
      <c r="AG580">
        <v>1.129535407724E-2</v>
      </c>
      <c r="AH580">
        <v>4.7568421052631598</v>
      </c>
      <c r="AI580">
        <v>4.3784717624061402</v>
      </c>
      <c r="AJ580">
        <v>980.18500000005599</v>
      </c>
      <c r="AK580">
        <v>0.48838282262878302</v>
      </c>
      <c r="AL580">
        <v>13585429.4465</v>
      </c>
      <c r="AM580">
        <v>896.94778069999995</v>
      </c>
    </row>
    <row r="581" spans="1:39" ht="15" x14ac:dyDescent="0.25">
      <c r="A581" t="s">
        <v>762</v>
      </c>
      <c r="B581">
        <v>-130837.35</v>
      </c>
      <c r="C581">
        <v>0.61061504284088097</v>
      </c>
      <c r="D581">
        <v>-87082.75</v>
      </c>
      <c r="E581">
        <v>5.8635149932421199E-3</v>
      </c>
      <c r="F581">
        <v>0.68642776948096196</v>
      </c>
      <c r="G581">
        <v>35.25</v>
      </c>
      <c r="H581">
        <v>19.934231350000001</v>
      </c>
      <c r="I581">
        <v>0.26150000000000001</v>
      </c>
      <c r="J581">
        <v>39.369237949999999</v>
      </c>
      <c r="K581">
        <v>15892.130481878199</v>
      </c>
      <c r="L581">
        <v>776.0669034</v>
      </c>
      <c r="M581">
        <v>942.275635385089</v>
      </c>
      <c r="N581">
        <v>0.37702233553334602</v>
      </c>
      <c r="O581">
        <v>0.1451514363085</v>
      </c>
      <c r="P581">
        <v>1.8892280982175901E-3</v>
      </c>
      <c r="Q581">
        <v>13088.905229370201</v>
      </c>
      <c r="R581">
        <v>60.846499999999999</v>
      </c>
      <c r="S581">
        <v>59103.153994066997</v>
      </c>
      <c r="T581">
        <v>15.409267583180601</v>
      </c>
      <c r="U581">
        <v>12.754503601686199</v>
      </c>
      <c r="V581">
        <v>8.8245000000000005</v>
      </c>
      <c r="W581">
        <v>87.944575148733605</v>
      </c>
      <c r="X581">
        <v>0.108235455039266</v>
      </c>
      <c r="Y581">
        <v>0.20003159876486501</v>
      </c>
      <c r="Z581">
        <v>0.31460379527244298</v>
      </c>
      <c r="AA581">
        <v>222.38037628444999</v>
      </c>
      <c r="AB581">
        <v>7.9582848332141198</v>
      </c>
      <c r="AC581">
        <v>1.2057197228796399</v>
      </c>
      <c r="AD581">
        <v>3.0761650965439302</v>
      </c>
      <c r="AE581">
        <v>1.4977664031979701</v>
      </c>
      <c r="AF581">
        <v>118.8</v>
      </c>
      <c r="AG581">
        <v>1.06834425505433E-2</v>
      </c>
      <c r="AH581">
        <v>4.0078947368421103</v>
      </c>
      <c r="AI581">
        <v>3.9028713356695901</v>
      </c>
      <c r="AJ581">
        <v>-8896.7814999999191</v>
      </c>
      <c r="AK581">
        <v>0.50333110380018198</v>
      </c>
      <c r="AL581">
        <v>12333356.4915</v>
      </c>
      <c r="AM581">
        <v>776.0669034</v>
      </c>
    </row>
    <row r="582" spans="1:39" ht="15" x14ac:dyDescent="0.25">
      <c r="A582" t="s">
        <v>763</v>
      </c>
      <c r="B582">
        <v>934947.95</v>
      </c>
      <c r="C582">
        <v>0.48568573871200399</v>
      </c>
      <c r="D582">
        <v>923211.5</v>
      </c>
      <c r="E582">
        <v>3.6311825682238202E-3</v>
      </c>
      <c r="F582">
        <v>0.72755085570310896</v>
      </c>
      <c r="G582">
        <v>92</v>
      </c>
      <c r="H582">
        <v>38.01496805</v>
      </c>
      <c r="I582">
        <v>3.9392472500000002</v>
      </c>
      <c r="J582">
        <v>53.820366799999903</v>
      </c>
      <c r="K582">
        <v>13321.572155284201</v>
      </c>
      <c r="L582">
        <v>1549.992704</v>
      </c>
      <c r="M582">
        <v>1881.9273616293201</v>
      </c>
      <c r="N582">
        <v>0.339494774486371</v>
      </c>
      <c r="O582">
        <v>0.14517875940272801</v>
      </c>
      <c r="P582">
        <v>2.1350975339816799E-3</v>
      </c>
      <c r="Q582">
        <v>10971.9110670793</v>
      </c>
      <c r="R582">
        <v>101.9255</v>
      </c>
      <c r="S582">
        <v>62975.484775645004</v>
      </c>
      <c r="T582">
        <v>15.607478010900101</v>
      </c>
      <c r="U582">
        <v>15.207114058797799</v>
      </c>
      <c r="V582">
        <v>14.784000000000001</v>
      </c>
      <c r="W582">
        <v>104.84258008658</v>
      </c>
      <c r="X582">
        <v>0.108708755332362</v>
      </c>
      <c r="Y582">
        <v>0.170264559325217</v>
      </c>
      <c r="Z582">
        <v>0.29560955205814499</v>
      </c>
      <c r="AA582">
        <v>159.676654839273</v>
      </c>
      <c r="AB582">
        <v>8.6283293316118392</v>
      </c>
      <c r="AC582">
        <v>1.66351603540478</v>
      </c>
      <c r="AD582">
        <v>3.6114848039971301</v>
      </c>
      <c r="AE582">
        <v>1.43841018198208</v>
      </c>
      <c r="AF582">
        <v>136.80000000000001</v>
      </c>
      <c r="AG582">
        <v>2.33837461081715E-2</v>
      </c>
      <c r="AH582">
        <v>7.0468421052631598</v>
      </c>
      <c r="AI582">
        <v>4.30179838775509</v>
      </c>
      <c r="AJ582">
        <v>-6061.4660000000104</v>
      </c>
      <c r="AK582">
        <v>0.492932427807522</v>
      </c>
      <c r="AL582">
        <v>20648339.646499999</v>
      </c>
      <c r="AM582">
        <v>1549.992704</v>
      </c>
    </row>
    <row r="583" spans="1:39" ht="15" x14ac:dyDescent="0.25">
      <c r="A583" t="s">
        <v>764</v>
      </c>
      <c r="B583">
        <v>-197359.95</v>
      </c>
      <c r="C583">
        <v>0.66380966262590901</v>
      </c>
      <c r="D583">
        <v>-183041.05</v>
      </c>
      <c r="E583">
        <v>4.2202683789575902E-3</v>
      </c>
      <c r="F583">
        <v>0.70278112102353696</v>
      </c>
      <c r="G583">
        <v>42.4</v>
      </c>
      <c r="H583">
        <v>17.13320165</v>
      </c>
      <c r="I583">
        <v>0.45450000000000002</v>
      </c>
      <c r="J583">
        <v>37.224216200000001</v>
      </c>
      <c r="K583">
        <v>14896.6938200534</v>
      </c>
      <c r="L583">
        <v>676.59837519999996</v>
      </c>
      <c r="M583">
        <v>803.20872134487695</v>
      </c>
      <c r="N583">
        <v>0.27654564813977101</v>
      </c>
      <c r="O583">
        <v>0.13702260831264301</v>
      </c>
      <c r="P583">
        <v>1.5769458501649701E-3</v>
      </c>
      <c r="Q583">
        <v>12548.517672497101</v>
      </c>
      <c r="R583">
        <v>52.535499999999999</v>
      </c>
      <c r="S583">
        <v>61691.750235555002</v>
      </c>
      <c r="T583">
        <v>16.118624549114401</v>
      </c>
      <c r="U583">
        <v>12.8788795233699</v>
      </c>
      <c r="V583">
        <v>6.9269999999999996</v>
      </c>
      <c r="W583">
        <v>97.675526952504697</v>
      </c>
      <c r="X583">
        <v>0.111671813776499</v>
      </c>
      <c r="Y583">
        <v>0.17316908121131899</v>
      </c>
      <c r="Z583">
        <v>0.28855895515424801</v>
      </c>
      <c r="AA583">
        <v>224.53490219377599</v>
      </c>
      <c r="AB583">
        <v>8.5043024928588995</v>
      </c>
      <c r="AC583">
        <v>1.3569744789937099</v>
      </c>
      <c r="AD583">
        <v>3.3841381628943399</v>
      </c>
      <c r="AE583">
        <v>1.3038419532835399</v>
      </c>
      <c r="AF583">
        <v>95.7</v>
      </c>
      <c r="AG583">
        <v>1.6705955664043599E-2</v>
      </c>
      <c r="AH583">
        <v>3.8980000000000001</v>
      </c>
      <c r="AI583">
        <v>4.6079429236265499</v>
      </c>
      <c r="AJ583">
        <v>-6858.22799999994</v>
      </c>
      <c r="AK583">
        <v>0.52035054507670597</v>
      </c>
      <c r="AL583">
        <v>10079078.8345</v>
      </c>
      <c r="AM583">
        <v>676.59837519999996</v>
      </c>
    </row>
    <row r="584" spans="1:39" ht="15" x14ac:dyDescent="0.25">
      <c r="A584" t="s">
        <v>765</v>
      </c>
      <c r="B584">
        <v>437250.3</v>
      </c>
      <c r="C584">
        <v>0.44639625772408797</v>
      </c>
      <c r="D584">
        <v>488472.7</v>
      </c>
      <c r="E584">
        <v>2.7716800388568399E-3</v>
      </c>
      <c r="F584">
        <v>0.74987068089187703</v>
      </c>
      <c r="G584">
        <v>49.6</v>
      </c>
      <c r="H584">
        <v>29.132832449999999</v>
      </c>
      <c r="I584">
        <v>3.25</v>
      </c>
      <c r="J584">
        <v>40.043260349999997</v>
      </c>
      <c r="K584">
        <v>13136.884234694</v>
      </c>
      <c r="L584">
        <v>1271.2363570499999</v>
      </c>
      <c r="M584">
        <v>1513.7436643907799</v>
      </c>
      <c r="N584">
        <v>0.31640347825119702</v>
      </c>
      <c r="O584">
        <v>0.143031271518966</v>
      </c>
      <c r="P584">
        <v>4.5836482867133901E-3</v>
      </c>
      <c r="Q584">
        <v>11032.3070215598</v>
      </c>
      <c r="R584">
        <v>86.682000000000002</v>
      </c>
      <c r="S584">
        <v>64691.6895087792</v>
      </c>
      <c r="T584">
        <v>15.522830576128801</v>
      </c>
      <c r="U584">
        <v>14.6655171436977</v>
      </c>
      <c r="V584">
        <v>10.353</v>
      </c>
      <c r="W584">
        <v>122.789177731092</v>
      </c>
      <c r="X584">
        <v>0.114466759309512</v>
      </c>
      <c r="Y584">
        <v>0.16782566541524099</v>
      </c>
      <c r="Z584">
        <v>0.28757462645031001</v>
      </c>
      <c r="AA584">
        <v>171.188661174706</v>
      </c>
      <c r="AB584">
        <v>8.3828742413711907</v>
      </c>
      <c r="AC584">
        <v>1.3314661803477399</v>
      </c>
      <c r="AD584">
        <v>3.5363203800180401</v>
      </c>
      <c r="AE584">
        <v>1.1395924674347999</v>
      </c>
      <c r="AF584">
        <v>38.450000000000003</v>
      </c>
      <c r="AG584">
        <v>2.81373574090618E-2</v>
      </c>
      <c r="AH584">
        <v>21.277999999999999</v>
      </c>
      <c r="AI584">
        <v>4.3424229446089804</v>
      </c>
      <c r="AJ584">
        <v>24648.652500000098</v>
      </c>
      <c r="AK584">
        <v>0.431186535029568</v>
      </c>
      <c r="AL584">
        <v>16700084.8575</v>
      </c>
      <c r="AM584">
        <v>1271.2363570499999</v>
      </c>
    </row>
    <row r="585" spans="1:39" ht="15" x14ac:dyDescent="0.25">
      <c r="A585" t="s">
        <v>766</v>
      </c>
      <c r="B585">
        <v>384689.5</v>
      </c>
      <c r="C585">
        <v>0.372491318534172</v>
      </c>
      <c r="D585">
        <v>417881.95</v>
      </c>
      <c r="E585">
        <v>1.8753292248262E-3</v>
      </c>
      <c r="F585">
        <v>0.71114110631868699</v>
      </c>
      <c r="G585">
        <v>58.45</v>
      </c>
      <c r="H585">
        <v>31.277264200000001</v>
      </c>
      <c r="I585">
        <v>4.2</v>
      </c>
      <c r="J585">
        <v>57.435822549999997</v>
      </c>
      <c r="K585">
        <v>13453.2053102558</v>
      </c>
      <c r="L585">
        <v>1142.48598115</v>
      </c>
      <c r="M585">
        <v>1349.1168781168401</v>
      </c>
      <c r="N585">
        <v>0.30524637457605103</v>
      </c>
      <c r="O585">
        <v>0.142719927412914</v>
      </c>
      <c r="P585">
        <v>5.2301368231979003E-3</v>
      </c>
      <c r="Q585">
        <v>11392.7108301797</v>
      </c>
      <c r="R585">
        <v>76.209999999999994</v>
      </c>
      <c r="S585">
        <v>63358.042507544997</v>
      </c>
      <c r="T585">
        <v>16.940034116257699</v>
      </c>
      <c r="U585">
        <v>14.9912869853038</v>
      </c>
      <c r="V585">
        <v>10.3545</v>
      </c>
      <c r="W585">
        <v>110.337146279395</v>
      </c>
      <c r="X585">
        <v>0.112973124843902</v>
      </c>
      <c r="Y585">
        <v>0.16635566594936299</v>
      </c>
      <c r="Z585">
        <v>0.28544481176574799</v>
      </c>
      <c r="AA585">
        <v>163.28939967579899</v>
      </c>
      <c r="AB585">
        <v>8.0036723613866894</v>
      </c>
      <c r="AC585">
        <v>1.5184499842808501</v>
      </c>
      <c r="AD585">
        <v>3.69713819748885</v>
      </c>
      <c r="AE585">
        <v>1.3126629316981799</v>
      </c>
      <c r="AF585">
        <v>65.599999999999994</v>
      </c>
      <c r="AG585">
        <v>4.70072496977482E-2</v>
      </c>
      <c r="AH585">
        <v>10.566000000000001</v>
      </c>
      <c r="AI585">
        <v>4.1671197729951404</v>
      </c>
      <c r="AJ585">
        <v>36417.7305000001</v>
      </c>
      <c r="AK585">
        <v>0.44346496006017999</v>
      </c>
      <c r="AL585">
        <v>15370098.468499999</v>
      </c>
      <c r="AM585">
        <v>1142.48598115</v>
      </c>
    </row>
    <row r="586" spans="1:39" ht="15" x14ac:dyDescent="0.25">
      <c r="A586" t="s">
        <v>767</v>
      </c>
      <c r="B586">
        <v>426967.1</v>
      </c>
      <c r="C586">
        <v>0.35871213150576198</v>
      </c>
      <c r="D586">
        <v>492197.25</v>
      </c>
      <c r="E586">
        <v>5.7733245326153596E-3</v>
      </c>
      <c r="F586">
        <v>0.69891664775733597</v>
      </c>
      <c r="G586">
        <v>70.315789473684205</v>
      </c>
      <c r="H586">
        <v>28.649193199999999</v>
      </c>
      <c r="I586">
        <v>3.7610000000000001</v>
      </c>
      <c r="J586">
        <v>51.305652649999999</v>
      </c>
      <c r="K586">
        <v>14189.8335839214</v>
      </c>
      <c r="L586">
        <v>1174.3166862</v>
      </c>
      <c r="M586">
        <v>1393.0235724244701</v>
      </c>
      <c r="N586">
        <v>0.29634844440993502</v>
      </c>
      <c r="O586">
        <v>0.14761966268311699</v>
      </c>
      <c r="P586">
        <v>4.6937364211660799E-3</v>
      </c>
      <c r="Q586">
        <v>11962.007450454301</v>
      </c>
      <c r="R586">
        <v>77.177499999999995</v>
      </c>
      <c r="S586">
        <v>64762.133691814299</v>
      </c>
      <c r="T586">
        <v>16.794402513685998</v>
      </c>
      <c r="U586">
        <v>15.215790692883299</v>
      </c>
      <c r="V586">
        <v>11.022500000000001</v>
      </c>
      <c r="W586">
        <v>106.53814345203</v>
      </c>
      <c r="X586">
        <v>0.11268084469249599</v>
      </c>
      <c r="Y586">
        <v>0.167765530906829</v>
      </c>
      <c r="Z586">
        <v>0.28617526258380599</v>
      </c>
      <c r="AA586">
        <v>185.58903450928401</v>
      </c>
      <c r="AB586">
        <v>7.6830532398092499</v>
      </c>
      <c r="AC586">
        <v>1.4078874558766801</v>
      </c>
      <c r="AD586">
        <v>3.3490692359329599</v>
      </c>
      <c r="AE586">
        <v>1.24051587268425</v>
      </c>
      <c r="AF586">
        <v>77.25</v>
      </c>
      <c r="AG586">
        <v>3.7270893441099302E-2</v>
      </c>
      <c r="AH586">
        <v>8.0954999999999995</v>
      </c>
      <c r="AI586">
        <v>4.3248209767283203</v>
      </c>
      <c r="AJ586">
        <v>36071.404000000002</v>
      </c>
      <c r="AK586">
        <v>0.45454731783406699</v>
      </c>
      <c r="AL586">
        <v>16663358.352</v>
      </c>
      <c r="AM586">
        <v>1174.3166862</v>
      </c>
    </row>
    <row r="587" spans="1:39" ht="15" x14ac:dyDescent="0.25">
      <c r="A587" t="s">
        <v>768</v>
      </c>
      <c r="B587">
        <v>447826.6</v>
      </c>
      <c r="C587">
        <v>0.41972855745236398</v>
      </c>
      <c r="D587">
        <v>530727.1</v>
      </c>
      <c r="E587">
        <v>9.5557143708198105E-3</v>
      </c>
      <c r="F587">
        <v>0.70244017117458901</v>
      </c>
      <c r="G587">
        <v>85.105263157894697</v>
      </c>
      <c r="H587">
        <v>32.669825799999998</v>
      </c>
      <c r="I587">
        <v>2.0299608500000001</v>
      </c>
      <c r="J587">
        <v>45.885297899999998</v>
      </c>
      <c r="K587">
        <v>14013.0318999056</v>
      </c>
      <c r="L587">
        <v>1261.5965530000001</v>
      </c>
      <c r="M587">
        <v>1520.27940417745</v>
      </c>
      <c r="N587">
        <v>0.323340087946483</v>
      </c>
      <c r="O587">
        <v>0.14531465555613299</v>
      </c>
      <c r="P587">
        <v>2.3445995417205301E-3</v>
      </c>
      <c r="Q587">
        <v>11628.6471377708</v>
      </c>
      <c r="R587">
        <v>85.072000000000003</v>
      </c>
      <c r="S587">
        <v>63055.818818177497</v>
      </c>
      <c r="T587">
        <v>15.5826829038932</v>
      </c>
      <c r="U587">
        <v>14.829750717039699</v>
      </c>
      <c r="V587">
        <v>11.369</v>
      </c>
      <c r="W587">
        <v>110.968119711496</v>
      </c>
      <c r="X587">
        <v>0.110943442300361</v>
      </c>
      <c r="Y587">
        <v>0.174489284826083</v>
      </c>
      <c r="Z587">
        <v>0.29096093873490703</v>
      </c>
      <c r="AA587">
        <v>183.39706100956701</v>
      </c>
      <c r="AB587">
        <v>8.5972307130777104</v>
      </c>
      <c r="AC587">
        <v>1.38259779766965</v>
      </c>
      <c r="AD587">
        <v>3.5075976463988199</v>
      </c>
      <c r="AE587">
        <v>1.2424350983719501</v>
      </c>
      <c r="AF587">
        <v>86.85</v>
      </c>
      <c r="AG587">
        <v>3.4189883380201597E-2</v>
      </c>
      <c r="AH587">
        <v>9.0284999999999993</v>
      </c>
      <c r="AI587">
        <v>4.1425036425029598</v>
      </c>
      <c r="AJ587">
        <v>40255.183999999899</v>
      </c>
      <c r="AK587">
        <v>0.462463612961378</v>
      </c>
      <c r="AL587">
        <v>17678792.741999999</v>
      </c>
      <c r="AM587">
        <v>1261.5965530000001</v>
      </c>
    </row>
    <row r="588" spans="1:39" ht="15" x14ac:dyDescent="0.25">
      <c r="A588" t="s">
        <v>769</v>
      </c>
      <c r="B588">
        <v>103408.05</v>
      </c>
      <c r="C588">
        <v>0.50373738705655502</v>
      </c>
      <c r="D588">
        <v>97910.399999999994</v>
      </c>
      <c r="E588">
        <v>1.0804836262672099E-2</v>
      </c>
      <c r="F588">
        <v>0.69771481028620996</v>
      </c>
      <c r="G588">
        <v>87.3</v>
      </c>
      <c r="H588">
        <v>34.176571449999997</v>
      </c>
      <c r="I588">
        <v>1.3645</v>
      </c>
      <c r="J588">
        <v>41.258456799999998</v>
      </c>
      <c r="K588">
        <v>14108.0800392289</v>
      </c>
      <c r="L588">
        <v>1259.3003247500001</v>
      </c>
      <c r="M588">
        <v>1526.6547972763599</v>
      </c>
      <c r="N588">
        <v>0.31265689030784899</v>
      </c>
      <c r="O588">
        <v>0.14173509495078901</v>
      </c>
      <c r="P588">
        <v>2.0769319268771199E-3</v>
      </c>
      <c r="Q588">
        <v>11637.4112908145</v>
      </c>
      <c r="R588">
        <v>86.991</v>
      </c>
      <c r="S588">
        <v>61500.380585347899</v>
      </c>
      <c r="T588">
        <v>15.056730006552399</v>
      </c>
      <c r="U588">
        <v>14.476213915807399</v>
      </c>
      <c r="V588">
        <v>12.125999999999999</v>
      </c>
      <c r="W588">
        <v>103.85125554593399</v>
      </c>
      <c r="X588">
        <v>0.11209803450806601</v>
      </c>
      <c r="Y588">
        <v>0.176994623321959</v>
      </c>
      <c r="Z588">
        <v>0.29394125232201301</v>
      </c>
      <c r="AA588">
        <v>180.09659454747199</v>
      </c>
      <c r="AB588">
        <v>7.9492844992210996</v>
      </c>
      <c r="AC588">
        <v>1.44001373703293</v>
      </c>
      <c r="AD588">
        <v>3.6122959341821699</v>
      </c>
      <c r="AE588">
        <v>1.3719363537381</v>
      </c>
      <c r="AF588">
        <v>112.55</v>
      </c>
      <c r="AG588">
        <v>2.23226626569368E-2</v>
      </c>
      <c r="AH588">
        <v>6.8363157894736801</v>
      </c>
      <c r="AI588">
        <v>4.5235458085113001</v>
      </c>
      <c r="AJ588">
        <v>-10482.2159999999</v>
      </c>
      <c r="AK588">
        <v>0.47514413750782802</v>
      </c>
      <c r="AL588">
        <v>17766309.774999999</v>
      </c>
      <c r="AM588">
        <v>1259.3003247500001</v>
      </c>
    </row>
    <row r="589" spans="1:39" ht="15" x14ac:dyDescent="0.25">
      <c r="A589" t="s">
        <v>770</v>
      </c>
      <c r="B589">
        <v>248760.2</v>
      </c>
      <c r="C589">
        <v>0.52933576187940401</v>
      </c>
      <c r="D589">
        <v>224841.9</v>
      </c>
      <c r="E589">
        <v>1.10148297270548E-2</v>
      </c>
      <c r="F589">
        <v>0.72358891972260597</v>
      </c>
      <c r="G589">
        <v>80.849999999999994</v>
      </c>
      <c r="H589">
        <v>30.2276296</v>
      </c>
      <c r="I589">
        <v>0.87150000000000005</v>
      </c>
      <c r="J589">
        <v>43.020642299999999</v>
      </c>
      <c r="K589">
        <v>14663.7164580968</v>
      </c>
      <c r="L589">
        <v>1123.94647865</v>
      </c>
      <c r="M589">
        <v>1350.27152348543</v>
      </c>
      <c r="N589">
        <v>0.29211270953431201</v>
      </c>
      <c r="O589">
        <v>0.12386701653020001</v>
      </c>
      <c r="P589">
        <v>1.6252705486422402E-2</v>
      </c>
      <c r="Q589">
        <v>12205.8654058387</v>
      </c>
      <c r="R589">
        <v>82.400499999999994</v>
      </c>
      <c r="S589">
        <v>61155.850553091303</v>
      </c>
      <c r="T589">
        <v>15.441653873459501</v>
      </c>
      <c r="U589">
        <v>13.6400444008228</v>
      </c>
      <c r="V589">
        <v>10.766</v>
      </c>
      <c r="W589">
        <v>104.397778065205</v>
      </c>
      <c r="X589">
        <v>0.10851796321415599</v>
      </c>
      <c r="Y589">
        <v>0.19014456171473201</v>
      </c>
      <c r="Z589">
        <v>0.30239442809012401</v>
      </c>
      <c r="AA589">
        <v>180.35752044303999</v>
      </c>
      <c r="AB589">
        <v>8.4613928910050795</v>
      </c>
      <c r="AC589">
        <v>1.4845001460198199</v>
      </c>
      <c r="AD589">
        <v>3.9623334313376302</v>
      </c>
      <c r="AE589">
        <v>1.4248390866595499</v>
      </c>
      <c r="AF589">
        <v>100.75</v>
      </c>
      <c r="AG589">
        <v>2.7317384009947099E-2</v>
      </c>
      <c r="AH589">
        <v>6.5744999999999996</v>
      </c>
      <c r="AI589">
        <v>4.0976039951801004</v>
      </c>
      <c r="AJ589">
        <v>-8906.28599999996</v>
      </c>
      <c r="AK589">
        <v>0.48878563109939999</v>
      </c>
      <c r="AL589">
        <v>16481232.477</v>
      </c>
      <c r="AM589">
        <v>1123.94647865</v>
      </c>
    </row>
    <row r="590" spans="1:39" ht="15" x14ac:dyDescent="0.25">
      <c r="A590" t="s">
        <v>771</v>
      </c>
      <c r="B590">
        <v>398061.05</v>
      </c>
      <c r="C590">
        <v>0.43456567343507002</v>
      </c>
      <c r="D590">
        <v>437979.2</v>
      </c>
      <c r="E590">
        <v>2.93948348114356E-3</v>
      </c>
      <c r="F590">
        <v>0.71300659647872</v>
      </c>
      <c r="G590">
        <v>98.578947368421098</v>
      </c>
      <c r="H590">
        <v>33.55077515</v>
      </c>
      <c r="I590">
        <v>3.119316</v>
      </c>
      <c r="J590">
        <v>85.383599399999994</v>
      </c>
      <c r="K590">
        <v>13447.194595856099</v>
      </c>
      <c r="L590">
        <v>1425.2806975000001</v>
      </c>
      <c r="M590">
        <v>1701.6054689663899</v>
      </c>
      <c r="N590">
        <v>0.311953290906053</v>
      </c>
      <c r="O590">
        <v>0.136798437944186</v>
      </c>
      <c r="P590">
        <v>3.78314767011008E-3</v>
      </c>
      <c r="Q590">
        <v>11263.496293675</v>
      </c>
      <c r="R590">
        <v>96.165499999999994</v>
      </c>
      <c r="S590">
        <v>61814.726726320798</v>
      </c>
      <c r="T590">
        <v>15.5279180163364</v>
      </c>
      <c r="U590">
        <v>14.8211229339004</v>
      </c>
      <c r="V590">
        <v>13.0145</v>
      </c>
      <c r="W590">
        <v>109.51482557916199</v>
      </c>
      <c r="X590">
        <v>0.10856463464534399</v>
      </c>
      <c r="Y590">
        <v>0.17395488993396799</v>
      </c>
      <c r="Z590">
        <v>0.28801615225331501</v>
      </c>
      <c r="AA590">
        <v>180.35240388148199</v>
      </c>
      <c r="AB590">
        <v>7.1801563394757801</v>
      </c>
      <c r="AC590">
        <v>1.4219632853639399</v>
      </c>
      <c r="AD590">
        <v>3.4216057518144098</v>
      </c>
      <c r="AE590">
        <v>1.18428435918115</v>
      </c>
      <c r="AF590">
        <v>84.75</v>
      </c>
      <c r="AG590">
        <v>3.6144174918940099E-2</v>
      </c>
      <c r="AH590">
        <v>9.6839999999999993</v>
      </c>
      <c r="AI590">
        <v>4.0350758771686301</v>
      </c>
      <c r="AJ590">
        <v>50569.750500000097</v>
      </c>
      <c r="AK590">
        <v>0.46878134333254701</v>
      </c>
      <c r="AL590">
        <v>19166026.892999999</v>
      </c>
      <c r="AM590">
        <v>1425.2806975000001</v>
      </c>
    </row>
    <row r="591" spans="1:39" ht="15" x14ac:dyDescent="0.25">
      <c r="A591" t="s">
        <v>772</v>
      </c>
      <c r="B591">
        <v>279501.90000000002</v>
      </c>
      <c r="C591">
        <v>0.678887443398562</v>
      </c>
      <c r="D591">
        <v>267700.90000000002</v>
      </c>
      <c r="E591">
        <v>2.63458400065896E-3</v>
      </c>
      <c r="F591">
        <v>0.71314782334396898</v>
      </c>
      <c r="G591">
        <v>38.299999999999997</v>
      </c>
      <c r="H591">
        <v>11.61221725</v>
      </c>
      <c r="I591">
        <v>0.65</v>
      </c>
      <c r="J591">
        <v>19.272947299999998</v>
      </c>
      <c r="K591">
        <v>15380.6051167513</v>
      </c>
      <c r="L591">
        <v>640.08714880000002</v>
      </c>
      <c r="M591">
        <v>769.53168492152395</v>
      </c>
      <c r="N591">
        <v>0.334561625634062</v>
      </c>
      <c r="O591">
        <v>0.15361804003461299</v>
      </c>
      <c r="P591">
        <v>7.1464321828296597E-3</v>
      </c>
      <c r="Q591">
        <v>12793.4013230449</v>
      </c>
      <c r="R591">
        <v>50.01</v>
      </c>
      <c r="S591">
        <v>61187.776294741103</v>
      </c>
      <c r="T591">
        <v>15.2409518096381</v>
      </c>
      <c r="U591">
        <v>12.799183139372101</v>
      </c>
      <c r="V591">
        <v>8.4469999999999992</v>
      </c>
      <c r="W591">
        <v>75.776861465609102</v>
      </c>
      <c r="X591">
        <v>0.11207739401659</v>
      </c>
      <c r="Y591">
        <v>0.18069501915399699</v>
      </c>
      <c r="Z591">
        <v>0.29707009848242999</v>
      </c>
      <c r="AA591">
        <v>207.859430156396</v>
      </c>
      <c r="AB591">
        <v>9.0829639194532206</v>
      </c>
      <c r="AC591">
        <v>1.54257171557816</v>
      </c>
      <c r="AD591">
        <v>3.3390408434841099</v>
      </c>
      <c r="AE591">
        <v>1.2383529244590901</v>
      </c>
      <c r="AF591">
        <v>82.05</v>
      </c>
      <c r="AG591">
        <v>1.42903139705948E-2</v>
      </c>
      <c r="AH591">
        <v>3.9657894736842101</v>
      </c>
      <c r="AI591">
        <v>4.2216635485553802</v>
      </c>
      <c r="AJ591">
        <v>11173.0465</v>
      </c>
      <c r="AK591">
        <v>0.53360659226255402</v>
      </c>
      <c r="AL591">
        <v>9844927.6760000009</v>
      </c>
      <c r="AM591">
        <v>640.08714880000002</v>
      </c>
    </row>
    <row r="592" spans="1:39" ht="15" x14ac:dyDescent="0.25">
      <c r="A592" t="s">
        <v>773</v>
      </c>
      <c r="B592">
        <v>318301.55</v>
      </c>
      <c r="C592">
        <v>0.67429045733148796</v>
      </c>
      <c r="D592">
        <v>469790</v>
      </c>
      <c r="E592">
        <v>4.25995752477786E-4</v>
      </c>
      <c r="F592">
        <v>0.68061160121044295</v>
      </c>
      <c r="G592">
        <v>42.65</v>
      </c>
      <c r="H592">
        <v>11.527911550000001</v>
      </c>
      <c r="I592">
        <v>0.4</v>
      </c>
      <c r="J592">
        <v>11.665259900000001</v>
      </c>
      <c r="K592">
        <v>15986.551157193901</v>
      </c>
      <c r="L592">
        <v>622.20043914999997</v>
      </c>
      <c r="M592">
        <v>742.70374449196697</v>
      </c>
      <c r="N592">
        <v>0.31470692606308798</v>
      </c>
      <c r="O592">
        <v>0.15598889560828799</v>
      </c>
      <c r="P592">
        <v>3.7981348152508801E-3</v>
      </c>
      <c r="Q592">
        <v>13392.7413511345</v>
      </c>
      <c r="R592">
        <v>50.296500000000002</v>
      </c>
      <c r="S592">
        <v>60868.119451651699</v>
      </c>
      <c r="T592">
        <v>16.016024971916501</v>
      </c>
      <c r="U592">
        <v>12.370650823616</v>
      </c>
      <c r="V592">
        <v>7.3665000000000003</v>
      </c>
      <c r="W592">
        <v>84.463509013778605</v>
      </c>
      <c r="X592">
        <v>0.109598216165063</v>
      </c>
      <c r="Y592">
        <v>0.178951453447878</v>
      </c>
      <c r="Z592">
        <v>0.29388392323852602</v>
      </c>
      <c r="AA592">
        <v>224.30585261344399</v>
      </c>
      <c r="AB592">
        <v>7.5954107458126501</v>
      </c>
      <c r="AC592">
        <v>1.48924519859103</v>
      </c>
      <c r="AD592">
        <v>3.0295897020131402</v>
      </c>
      <c r="AE592">
        <v>1.23010357147244</v>
      </c>
      <c r="AF592">
        <v>88.7</v>
      </c>
      <c r="AG592">
        <v>3.2576621571355997E-2</v>
      </c>
      <c r="AH592">
        <v>3.7915000000000001</v>
      </c>
      <c r="AI592">
        <v>4.5599674056011104</v>
      </c>
      <c r="AJ592">
        <v>-3126.288</v>
      </c>
      <c r="AK592">
        <v>0.54259354896253198</v>
      </c>
      <c r="AL592">
        <v>9946839.1504999995</v>
      </c>
      <c r="AM592">
        <v>622.20043914999997</v>
      </c>
    </row>
    <row r="593" spans="1:39" ht="15" x14ac:dyDescent="0.25">
      <c r="A593" t="s">
        <v>774</v>
      </c>
      <c r="B593">
        <v>721582.45</v>
      </c>
      <c r="C593">
        <v>0.74221578471755401</v>
      </c>
      <c r="D593">
        <v>764277.5</v>
      </c>
      <c r="E593">
        <v>1.7554068885934401E-3</v>
      </c>
      <c r="F593">
        <v>0.69060995018960403</v>
      </c>
      <c r="G593">
        <v>40.799999999999997</v>
      </c>
      <c r="H593">
        <v>16.742554800000001</v>
      </c>
      <c r="I593">
        <v>1.3299999499999999</v>
      </c>
      <c r="J593">
        <v>10.093140500000001</v>
      </c>
      <c r="K593">
        <v>15789.1171156085</v>
      </c>
      <c r="L593">
        <v>627.38418000000001</v>
      </c>
      <c r="M593">
        <v>766.83239979355994</v>
      </c>
      <c r="N593">
        <v>0.38960898790913101</v>
      </c>
      <c r="O593">
        <v>0.157421952048584</v>
      </c>
      <c r="P593">
        <v>6.2798729639628502E-3</v>
      </c>
      <c r="Q593">
        <v>12917.871359069801</v>
      </c>
      <c r="R593">
        <v>50.597499999999997</v>
      </c>
      <c r="S593">
        <v>58786.552794110401</v>
      </c>
      <c r="T593">
        <v>15.105489401650299</v>
      </c>
      <c r="U593">
        <v>12.399509461929901</v>
      </c>
      <c r="V593">
        <v>8.2080000000000002</v>
      </c>
      <c r="W593">
        <v>76.435694444444493</v>
      </c>
      <c r="X593">
        <v>0.115575990395039</v>
      </c>
      <c r="Y593">
        <v>0.173261741869462</v>
      </c>
      <c r="Z593">
        <v>0.29512478859125502</v>
      </c>
      <c r="AA593">
        <v>233.07792045378</v>
      </c>
      <c r="AB593">
        <v>8.3590083799837807</v>
      </c>
      <c r="AC593">
        <v>1.5020702916103099</v>
      </c>
      <c r="AD593">
        <v>2.8082574776344602</v>
      </c>
      <c r="AE593">
        <v>1.2772485413254899</v>
      </c>
      <c r="AF593">
        <v>77.2</v>
      </c>
      <c r="AG593">
        <v>1.24026689527999E-2</v>
      </c>
      <c r="AH593">
        <v>4.2619999999999996</v>
      </c>
      <c r="AI593">
        <v>3.8569634317678201</v>
      </c>
      <c r="AJ593">
        <v>15284.9105</v>
      </c>
      <c r="AK593">
        <v>0.55612123765484001</v>
      </c>
      <c r="AL593">
        <v>9905842.2945000008</v>
      </c>
      <c r="AM593">
        <v>627.38418000000001</v>
      </c>
    </row>
    <row r="594" spans="1:39" ht="15" x14ac:dyDescent="0.25">
      <c r="A594" t="s">
        <v>775</v>
      </c>
      <c r="B594">
        <v>427374.3</v>
      </c>
      <c r="C594">
        <v>0.718289029789273</v>
      </c>
      <c r="D594">
        <v>382901.2</v>
      </c>
      <c r="E594">
        <v>2.8436448798143002E-3</v>
      </c>
      <c r="F594">
        <v>0.71036365245664801</v>
      </c>
      <c r="G594">
        <v>39.1</v>
      </c>
      <c r="H594">
        <v>10.7121057</v>
      </c>
      <c r="I594">
        <v>0.5</v>
      </c>
      <c r="J594">
        <v>27.503706149999999</v>
      </c>
      <c r="K594">
        <v>15165.165520087899</v>
      </c>
      <c r="L594">
        <v>649.09018355000001</v>
      </c>
      <c r="M594">
        <v>781.44900748743999</v>
      </c>
      <c r="N594">
        <v>0.35151965070878899</v>
      </c>
      <c r="O594">
        <v>0.15459471625528001</v>
      </c>
      <c r="P594">
        <v>4.8902646819268796E-3</v>
      </c>
      <c r="Q594">
        <v>12596.5481774039</v>
      </c>
      <c r="R594">
        <v>50.253</v>
      </c>
      <c r="S594">
        <v>61841.457634370097</v>
      </c>
      <c r="T594">
        <v>15.2498358306967</v>
      </c>
      <c r="U594">
        <v>12.916446451953099</v>
      </c>
      <c r="V594">
        <v>8.2829999999999995</v>
      </c>
      <c r="W594">
        <v>78.364141440299406</v>
      </c>
      <c r="X594">
        <v>0.113406715503824</v>
      </c>
      <c r="Y594">
        <v>0.17253808754870001</v>
      </c>
      <c r="Z594">
        <v>0.29127610167677898</v>
      </c>
      <c r="AA594">
        <v>208.272214595256</v>
      </c>
      <c r="AB594">
        <v>8.7852634582574005</v>
      </c>
      <c r="AC594">
        <v>1.5253275285538701</v>
      </c>
      <c r="AD594">
        <v>3.25969183899837</v>
      </c>
      <c r="AE594">
        <v>1.2529763974050601</v>
      </c>
      <c r="AF594">
        <v>79.849999999999994</v>
      </c>
      <c r="AG594">
        <v>1.9457273035996599E-2</v>
      </c>
      <c r="AH594">
        <v>3.9942105263157899</v>
      </c>
      <c r="AI594">
        <v>4.2297326427668001</v>
      </c>
      <c r="AJ594">
        <v>18381.018</v>
      </c>
      <c r="AK594">
        <v>0.53260318636966397</v>
      </c>
      <c r="AL594">
        <v>9843560.0710000005</v>
      </c>
      <c r="AM594">
        <v>649.09018355000001</v>
      </c>
    </row>
    <row r="595" spans="1:39" ht="15" x14ac:dyDescent="0.25">
      <c r="A595" t="s">
        <v>776</v>
      </c>
      <c r="B595">
        <v>419335.2</v>
      </c>
      <c r="C595">
        <v>0.66083514689892697</v>
      </c>
      <c r="D595">
        <v>402073.8</v>
      </c>
      <c r="E595">
        <v>2.6275089807756101E-4</v>
      </c>
      <c r="F595">
        <v>0.70442109806833497</v>
      </c>
      <c r="G595">
        <v>36</v>
      </c>
      <c r="H595">
        <v>11.90912295</v>
      </c>
      <c r="I595">
        <v>0.75</v>
      </c>
      <c r="J595">
        <v>19.239618249999999</v>
      </c>
      <c r="K595">
        <v>15683.672506979001</v>
      </c>
      <c r="L595">
        <v>570.20301389999997</v>
      </c>
      <c r="M595">
        <v>691.50431349236703</v>
      </c>
      <c r="N595">
        <v>0.34389376506240199</v>
      </c>
      <c r="O595">
        <v>0.149151205056442</v>
      </c>
      <c r="P595">
        <v>6.51573906035434E-3</v>
      </c>
      <c r="Q595">
        <v>12932.496816014</v>
      </c>
      <c r="R595">
        <v>45.164999999999999</v>
      </c>
      <c r="S595">
        <v>59670.450924388402</v>
      </c>
      <c r="T595">
        <v>15.2219639101074</v>
      </c>
      <c r="U595">
        <v>12.6248868349386</v>
      </c>
      <c r="V595">
        <v>7.2685000000000004</v>
      </c>
      <c r="W595">
        <v>78.448512609204101</v>
      </c>
      <c r="X595">
        <v>0.113988170408719</v>
      </c>
      <c r="Y595">
        <v>0.166209182555766</v>
      </c>
      <c r="Z595">
        <v>0.29188229524871701</v>
      </c>
      <c r="AA595">
        <v>219.80899248978901</v>
      </c>
      <c r="AB595">
        <v>9.1005652058570696</v>
      </c>
      <c r="AC595">
        <v>1.54818426107475</v>
      </c>
      <c r="AD595">
        <v>3.20214738013695</v>
      </c>
      <c r="AE595">
        <v>1.19102247186669</v>
      </c>
      <c r="AF595">
        <v>71</v>
      </c>
      <c r="AG595">
        <v>1.7593628491454301E-2</v>
      </c>
      <c r="AH595">
        <v>4.0049999999999999</v>
      </c>
      <c r="AI595">
        <v>3.8765883868545998</v>
      </c>
      <c r="AJ595">
        <v>13741.005999999999</v>
      </c>
      <c r="AK595">
        <v>0.56904440247353305</v>
      </c>
      <c r="AL595">
        <v>8942877.3324999996</v>
      </c>
      <c r="AM595">
        <v>570.20301389999997</v>
      </c>
    </row>
    <row r="596" spans="1:39" ht="15" x14ac:dyDescent="0.25">
      <c r="A596" t="s">
        <v>777</v>
      </c>
      <c r="B596">
        <v>255251</v>
      </c>
      <c r="C596">
        <v>0.467069023282847</v>
      </c>
      <c r="D596">
        <v>280487.59999999998</v>
      </c>
      <c r="E596">
        <v>2.7817774140653901E-3</v>
      </c>
      <c r="F596">
        <v>0.72480033807225897</v>
      </c>
      <c r="G596">
        <v>85.736842105263193</v>
      </c>
      <c r="H596">
        <v>26.543034949999999</v>
      </c>
      <c r="I596">
        <v>0.49281599999999998</v>
      </c>
      <c r="J596">
        <v>83.414739150000003</v>
      </c>
      <c r="K596">
        <v>14193.0071378387</v>
      </c>
      <c r="L596">
        <v>1315.7944283500001</v>
      </c>
      <c r="M596">
        <v>1561.0691836487199</v>
      </c>
      <c r="N596">
        <v>0.27632018715562501</v>
      </c>
      <c r="O596">
        <v>0.143792937729079</v>
      </c>
      <c r="P596">
        <v>2.9662322365160698E-3</v>
      </c>
      <c r="Q596">
        <v>11963.0058098068</v>
      </c>
      <c r="R596">
        <v>83.217500000000001</v>
      </c>
      <c r="S596">
        <v>63583.822669510599</v>
      </c>
      <c r="T596">
        <v>15.1278276804759</v>
      </c>
      <c r="U596">
        <v>15.811511140685599</v>
      </c>
      <c r="V596">
        <v>11.599500000000001</v>
      </c>
      <c r="W596">
        <v>113.43544362688</v>
      </c>
      <c r="X596">
        <v>0.112335695705998</v>
      </c>
      <c r="Y596">
        <v>0.162211884570888</v>
      </c>
      <c r="Z596">
        <v>0.28038423070706497</v>
      </c>
      <c r="AA596">
        <v>173.432866930562</v>
      </c>
      <c r="AB596">
        <v>7.9123711755374604</v>
      </c>
      <c r="AC596">
        <v>1.59658999921123</v>
      </c>
      <c r="AD596">
        <v>3.31013357683105</v>
      </c>
      <c r="AE596">
        <v>1.2436302355689599</v>
      </c>
      <c r="AF596">
        <v>103.8</v>
      </c>
      <c r="AG596">
        <v>3.8453834401174801E-2</v>
      </c>
      <c r="AH596">
        <v>7.6070000000000002</v>
      </c>
      <c r="AI596">
        <v>4.2324494684342904</v>
      </c>
      <c r="AJ596">
        <v>34902.889000000003</v>
      </c>
      <c r="AK596">
        <v>0.46685589758819801</v>
      </c>
      <c r="AL596">
        <v>18675079.713500001</v>
      </c>
      <c r="AM596">
        <v>1315.7944283500001</v>
      </c>
    </row>
    <row r="597" spans="1:39" ht="15" x14ac:dyDescent="0.25">
      <c r="A597" t="s">
        <v>778</v>
      </c>
      <c r="B597">
        <v>1024108.45</v>
      </c>
      <c r="C597">
        <v>0.57878374111340103</v>
      </c>
      <c r="D597">
        <v>910978.6</v>
      </c>
      <c r="E597">
        <v>1.34555751686778E-3</v>
      </c>
      <c r="F597">
        <v>0.712616217253912</v>
      </c>
      <c r="G597">
        <v>63.05</v>
      </c>
      <c r="H597">
        <v>24.191152649999999</v>
      </c>
      <c r="I597">
        <v>2.0799999499999999</v>
      </c>
      <c r="J597">
        <v>38.62042975</v>
      </c>
      <c r="K597">
        <v>14002.7845375834</v>
      </c>
      <c r="L597">
        <v>1015.54840445</v>
      </c>
      <c r="M597">
        <v>1216.6606055576301</v>
      </c>
      <c r="N597">
        <v>0.33448660178238099</v>
      </c>
      <c r="O597">
        <v>0.15053467149386501</v>
      </c>
      <c r="P597">
        <v>5.5646937903078902E-3</v>
      </c>
      <c r="Q597">
        <v>11688.1449354418</v>
      </c>
      <c r="R597">
        <v>72.034000000000006</v>
      </c>
      <c r="S597">
        <v>62012.017873504199</v>
      </c>
      <c r="T597">
        <v>14.8596496099064</v>
      </c>
      <c r="U597">
        <v>14.0981814761085</v>
      </c>
      <c r="V597">
        <v>11.417</v>
      </c>
      <c r="W597">
        <v>88.950547819041802</v>
      </c>
      <c r="X597">
        <v>0.114060432813356</v>
      </c>
      <c r="Y597">
        <v>0.170301629915731</v>
      </c>
      <c r="Z597">
        <v>0.29007122766338</v>
      </c>
      <c r="AA597">
        <v>189.34774468395801</v>
      </c>
      <c r="AB597">
        <v>8.3599449716524603</v>
      </c>
      <c r="AC597">
        <v>1.43130701621182</v>
      </c>
      <c r="AD597">
        <v>2.8456271172249701</v>
      </c>
      <c r="AE597">
        <v>1.3968805975621099</v>
      </c>
      <c r="AF597">
        <v>114</v>
      </c>
      <c r="AG597">
        <v>1.4551507859054401E-2</v>
      </c>
      <c r="AH597">
        <v>5.2116666666666696</v>
      </c>
      <c r="AI597">
        <v>4.4174575318427198</v>
      </c>
      <c r="AJ597">
        <v>10944.9815</v>
      </c>
      <c r="AK597">
        <v>0.47419726688319302</v>
      </c>
      <c r="AL597">
        <v>14220505.494999999</v>
      </c>
      <c r="AM597">
        <v>1015.54840445</v>
      </c>
    </row>
    <row r="598" spans="1:39" ht="15" x14ac:dyDescent="0.25">
      <c r="A598" t="s">
        <v>779</v>
      </c>
      <c r="B598">
        <v>661167.75</v>
      </c>
      <c r="C598">
        <v>0.41590551403702503</v>
      </c>
      <c r="D598">
        <v>822080.75</v>
      </c>
      <c r="E598">
        <v>9.9165557705673396E-3</v>
      </c>
      <c r="F598">
        <v>0.76808019491253499</v>
      </c>
      <c r="G598">
        <v>65.349999999999994</v>
      </c>
      <c r="H598">
        <v>52.630975100000001</v>
      </c>
      <c r="I598">
        <v>3.7283857500000002</v>
      </c>
      <c r="J598">
        <v>8.7928629500000302</v>
      </c>
      <c r="K598">
        <v>12945.4454218767</v>
      </c>
      <c r="L598">
        <v>1958.1693888</v>
      </c>
      <c r="M598">
        <v>2399.6650373632901</v>
      </c>
      <c r="N598">
        <v>0.37372408918539402</v>
      </c>
      <c r="O598">
        <v>0.14527670332153</v>
      </c>
      <c r="P598">
        <v>3.05284566248041E-2</v>
      </c>
      <c r="Q598">
        <v>10563.7139162362</v>
      </c>
      <c r="R598">
        <v>125.8575</v>
      </c>
      <c r="S598">
        <v>66827.782706632497</v>
      </c>
      <c r="T598">
        <v>16.0542677234174</v>
      </c>
      <c r="U598">
        <v>15.558622956915601</v>
      </c>
      <c r="V598">
        <v>14.6195</v>
      </c>
      <c r="W598">
        <v>133.94229548206201</v>
      </c>
      <c r="X598">
        <v>0.114421754804135</v>
      </c>
      <c r="Y598">
        <v>0.152969351701741</v>
      </c>
      <c r="Z598">
        <v>0.27323708432973498</v>
      </c>
      <c r="AA598">
        <v>181.38663183661799</v>
      </c>
      <c r="AB598">
        <v>7.4140939255023603</v>
      </c>
      <c r="AC598">
        <v>1.2786500992790399</v>
      </c>
      <c r="AD598">
        <v>3.2371637868354801</v>
      </c>
      <c r="AE598">
        <v>1.2396759181275501</v>
      </c>
      <c r="AF598">
        <v>43.75</v>
      </c>
      <c r="AG598">
        <v>3.51655792986331E-2</v>
      </c>
      <c r="AH598">
        <v>24.328947368421101</v>
      </c>
      <c r="AI598">
        <v>3.9754936563478398</v>
      </c>
      <c r="AJ598">
        <v>76337.196500000093</v>
      </c>
      <c r="AK598">
        <v>0.46542392813493899</v>
      </c>
      <c r="AL598">
        <v>25349374.949499998</v>
      </c>
      <c r="AM598">
        <v>1958.1693888</v>
      </c>
    </row>
    <row r="599" spans="1:39" ht="15" x14ac:dyDescent="0.25">
      <c r="A599" t="s">
        <v>780</v>
      </c>
      <c r="B599">
        <v>507400.3</v>
      </c>
      <c r="C599">
        <v>0.50881796231346399</v>
      </c>
      <c r="D599">
        <v>512730.6</v>
      </c>
      <c r="E599">
        <v>4.3372717330350998E-3</v>
      </c>
      <c r="F599">
        <v>0.69516152313565105</v>
      </c>
      <c r="G599">
        <v>31.25</v>
      </c>
      <c r="H599">
        <v>22.654776200000001</v>
      </c>
      <c r="I599">
        <v>2.4317023999999998</v>
      </c>
      <c r="J599">
        <v>32.90641385</v>
      </c>
      <c r="K599">
        <v>14695.513800487501</v>
      </c>
      <c r="L599">
        <v>854.68833125000003</v>
      </c>
      <c r="M599">
        <v>1055.34008964237</v>
      </c>
      <c r="N599">
        <v>0.426696221787221</v>
      </c>
      <c r="O599">
        <v>0.16128578384636699</v>
      </c>
      <c r="P599">
        <v>5.6444482434251098E-3</v>
      </c>
      <c r="Q599">
        <v>11901.4564975508</v>
      </c>
      <c r="R599">
        <v>61.692500000000003</v>
      </c>
      <c r="S599">
        <v>61920.740762653499</v>
      </c>
      <c r="T599">
        <v>16.082181788710098</v>
      </c>
      <c r="U599">
        <v>13.854007071362</v>
      </c>
      <c r="V599">
        <v>8.7805</v>
      </c>
      <c r="W599">
        <v>97.339369198792795</v>
      </c>
      <c r="X599">
        <v>0.1118796683844</v>
      </c>
      <c r="Y599">
        <v>0.17423373005603501</v>
      </c>
      <c r="Z599">
        <v>0.291072046529047</v>
      </c>
      <c r="AA599">
        <v>593.96171848695701</v>
      </c>
      <c r="AB599">
        <v>2.7066134507654498</v>
      </c>
      <c r="AC599">
        <v>0.55799289237719196</v>
      </c>
      <c r="AD599">
        <v>1.10125257915287</v>
      </c>
      <c r="AE599">
        <v>1.1092321393961799</v>
      </c>
      <c r="AF599">
        <v>43.95</v>
      </c>
      <c r="AG599">
        <v>3.9165962326928899E-2</v>
      </c>
      <c r="AH599">
        <v>12.659000000000001</v>
      </c>
      <c r="AI599">
        <v>4.1991680129624003</v>
      </c>
      <c r="AJ599">
        <v>8261.07149999996</v>
      </c>
      <c r="AK599">
        <v>0.52112758578938001</v>
      </c>
      <c r="AL599">
        <v>12560084.166999999</v>
      </c>
      <c r="AM599">
        <v>854.68833125000003</v>
      </c>
    </row>
    <row r="600" spans="1:39" ht="15" x14ac:dyDescent="0.25">
      <c r="A600" t="s">
        <v>781</v>
      </c>
      <c r="B600">
        <v>591289.4</v>
      </c>
      <c r="C600">
        <v>0.53817788198467498</v>
      </c>
      <c r="D600">
        <v>619038.44999999995</v>
      </c>
      <c r="E600">
        <v>4.7906203848749399E-3</v>
      </c>
      <c r="F600">
        <v>0.760926899428644</v>
      </c>
      <c r="G600">
        <v>38.75</v>
      </c>
      <c r="H600">
        <v>39.661240749999997</v>
      </c>
      <c r="I600">
        <v>2.6485767500000001</v>
      </c>
      <c r="J600">
        <v>82.472325100000006</v>
      </c>
      <c r="K600">
        <v>14929.5023441302</v>
      </c>
      <c r="L600">
        <v>1415.77209935</v>
      </c>
      <c r="M600">
        <v>1723.69039010814</v>
      </c>
      <c r="N600">
        <v>0.38669997950330798</v>
      </c>
      <c r="O600">
        <v>0.14682338456552099</v>
      </c>
      <c r="P600">
        <v>1.2000956656654399E-2</v>
      </c>
      <c r="Q600">
        <v>12262.511293965001</v>
      </c>
      <c r="R600">
        <v>95.832499999999996</v>
      </c>
      <c r="S600">
        <v>69255.482727675902</v>
      </c>
      <c r="T600">
        <v>16.467273628466302</v>
      </c>
      <c r="U600">
        <v>14.773402544543901</v>
      </c>
      <c r="V600">
        <v>12.1555</v>
      </c>
      <c r="W600">
        <v>116.47172879355</v>
      </c>
      <c r="X600">
        <v>0.11281059032678099</v>
      </c>
      <c r="Y600">
        <v>0.14921817853824701</v>
      </c>
      <c r="Z600">
        <v>0.27916311521161102</v>
      </c>
      <c r="AA600">
        <v>198.706663402365</v>
      </c>
      <c r="AB600">
        <v>7.9622267721467104</v>
      </c>
      <c r="AC600">
        <v>1.3959056811316899</v>
      </c>
      <c r="AD600">
        <v>3.8597220262733298</v>
      </c>
      <c r="AE600">
        <v>0.93647703054907705</v>
      </c>
      <c r="AF600">
        <v>21.85</v>
      </c>
      <c r="AG600">
        <v>5.8069421117693698E-2</v>
      </c>
      <c r="AH600">
        <v>38.054736842105299</v>
      </c>
      <c r="AI600">
        <v>4.3878672385709496</v>
      </c>
      <c r="AJ600">
        <v>26703.328947368402</v>
      </c>
      <c r="AK600">
        <v>0.445308449055627</v>
      </c>
      <c r="AL600">
        <v>21136772.875999998</v>
      </c>
      <c r="AM600">
        <v>1415.77209935</v>
      </c>
    </row>
    <row r="601" spans="1:39" ht="15" x14ac:dyDescent="0.25">
      <c r="A601" t="s">
        <v>782</v>
      </c>
      <c r="B601">
        <v>515664.75</v>
      </c>
      <c r="C601">
        <v>0.52539737953927301</v>
      </c>
      <c r="D601">
        <v>575146.44999999995</v>
      </c>
      <c r="E601">
        <v>1.71182425953195E-3</v>
      </c>
      <c r="F601">
        <v>0.71818351868300201</v>
      </c>
      <c r="G601">
        <v>81.210526315789494</v>
      </c>
      <c r="H601">
        <v>25.596160399999999</v>
      </c>
      <c r="I601">
        <v>0.40181600000000001</v>
      </c>
      <c r="J601">
        <v>78.383037450000003</v>
      </c>
      <c r="K601">
        <v>13938.747479960201</v>
      </c>
      <c r="L601">
        <v>1355.2422716000001</v>
      </c>
      <c r="M601">
        <v>1606.1891258508699</v>
      </c>
      <c r="N601">
        <v>0.27370619960228199</v>
      </c>
      <c r="O601">
        <v>0.13511936148789799</v>
      </c>
      <c r="P601">
        <v>1.37095300149284E-2</v>
      </c>
      <c r="Q601">
        <v>11760.9934558565</v>
      </c>
      <c r="R601">
        <v>86.218500000000006</v>
      </c>
      <c r="S601">
        <v>63740.306250978603</v>
      </c>
      <c r="T601">
        <v>15.519291103417499</v>
      </c>
      <c r="U601">
        <v>15.7186946142649</v>
      </c>
      <c r="V601">
        <v>11.7095</v>
      </c>
      <c r="W601">
        <v>115.738696921303</v>
      </c>
      <c r="X601">
        <v>0.11138481892177</v>
      </c>
      <c r="Y601">
        <v>0.16923041352096199</v>
      </c>
      <c r="Z601">
        <v>0.28627600568769102</v>
      </c>
      <c r="AA601">
        <v>166.68211635201499</v>
      </c>
      <c r="AB601">
        <v>7.8484085103387802</v>
      </c>
      <c r="AC601">
        <v>1.58821490681608</v>
      </c>
      <c r="AD601">
        <v>3.3574271502224602</v>
      </c>
      <c r="AE601">
        <v>1.25228666120873</v>
      </c>
      <c r="AF601">
        <v>97.3</v>
      </c>
      <c r="AG601">
        <v>3.6002274587831097E-2</v>
      </c>
      <c r="AH601">
        <v>10.1226315789474</v>
      </c>
      <c r="AI601">
        <v>4.2334677110482399</v>
      </c>
      <c r="AJ601">
        <v>60971.763500000001</v>
      </c>
      <c r="AK601">
        <v>0.45404017963369803</v>
      </c>
      <c r="AL601">
        <v>18890379.798</v>
      </c>
      <c r="AM601">
        <v>1355.2422716000001</v>
      </c>
    </row>
    <row r="602" spans="1:39" ht="15" x14ac:dyDescent="0.25">
      <c r="A602" t="s">
        <v>783</v>
      </c>
      <c r="B602">
        <v>-263180.59999999998</v>
      </c>
      <c r="C602">
        <v>0.57854224454381897</v>
      </c>
      <c r="D602">
        <v>-193260.45</v>
      </c>
      <c r="E602">
        <v>1.4474312927020101E-3</v>
      </c>
      <c r="F602">
        <v>0.70572067565066499</v>
      </c>
      <c r="G602">
        <v>47.6</v>
      </c>
      <c r="H602">
        <v>18.895485650000001</v>
      </c>
      <c r="I602">
        <v>0.4</v>
      </c>
      <c r="J602">
        <v>55.568740149999996</v>
      </c>
      <c r="K602">
        <v>14905.060567971999</v>
      </c>
      <c r="L602">
        <v>874.26760385</v>
      </c>
      <c r="M602">
        <v>1045.52014253687</v>
      </c>
      <c r="N602">
        <v>0.28862720543319398</v>
      </c>
      <c r="O602">
        <v>0.14570874642846299</v>
      </c>
      <c r="P602">
        <v>2.9751261382050102E-3</v>
      </c>
      <c r="Q602">
        <v>12463.6638337558</v>
      </c>
      <c r="R602">
        <v>64.988</v>
      </c>
      <c r="S602">
        <v>62019.422193327999</v>
      </c>
      <c r="T602">
        <v>15.487474610697401</v>
      </c>
      <c r="U602">
        <v>13.4527544138918</v>
      </c>
      <c r="V602">
        <v>9.0980000000000008</v>
      </c>
      <c r="W602">
        <v>96.094482726972998</v>
      </c>
      <c r="X602">
        <v>0.108541986430537</v>
      </c>
      <c r="Y602">
        <v>0.18408640389066899</v>
      </c>
      <c r="Z602">
        <v>0.29698900375060899</v>
      </c>
      <c r="AA602">
        <v>206.72692114416799</v>
      </c>
      <c r="AB602">
        <v>7.5673125490878501</v>
      </c>
      <c r="AC602">
        <v>1.40096422019795</v>
      </c>
      <c r="AD602">
        <v>3.2994774936626698</v>
      </c>
      <c r="AE602">
        <v>1.48292531217125</v>
      </c>
      <c r="AF602">
        <v>111.85</v>
      </c>
      <c r="AG602">
        <v>1.4515646838530001E-2</v>
      </c>
      <c r="AH602">
        <v>4.5209999999999999</v>
      </c>
      <c r="AI602">
        <v>4.9076318252004496</v>
      </c>
      <c r="AJ602">
        <v>-14885.8200000002</v>
      </c>
      <c r="AK602">
        <v>0.50633873839789001</v>
      </c>
      <c r="AL602">
        <v>13031011.588</v>
      </c>
      <c r="AM602">
        <v>874.26760385</v>
      </c>
    </row>
    <row r="603" spans="1:39" ht="15" x14ac:dyDescent="0.25">
      <c r="A603" t="s">
        <v>784</v>
      </c>
      <c r="B603">
        <v>920253.8</v>
      </c>
      <c r="C603">
        <v>0.49836263657509999</v>
      </c>
      <c r="D603">
        <v>750900.6</v>
      </c>
      <c r="E603">
        <v>3.4318438242290201E-3</v>
      </c>
      <c r="F603">
        <v>0.70782710360871504</v>
      </c>
      <c r="G603">
        <v>90.05</v>
      </c>
      <c r="H603">
        <v>42.634044950000003</v>
      </c>
      <c r="I603">
        <v>2.1822485999999999</v>
      </c>
      <c r="J603">
        <v>-3.1646680499999902</v>
      </c>
      <c r="K603">
        <v>14561.403730690599</v>
      </c>
      <c r="L603">
        <v>1733.68434015</v>
      </c>
      <c r="M603">
        <v>2148.7995570766898</v>
      </c>
      <c r="N603">
        <v>0.46268622783464602</v>
      </c>
      <c r="O603">
        <v>0.16461175456848601</v>
      </c>
      <c r="P603">
        <v>1.6893326438806001E-3</v>
      </c>
      <c r="Q603">
        <v>11748.3631897449</v>
      </c>
      <c r="R603">
        <v>124.9195</v>
      </c>
      <c r="S603">
        <v>62123.223688055099</v>
      </c>
      <c r="T603">
        <v>15.644074784161001</v>
      </c>
      <c r="U603">
        <v>13.8784124187977</v>
      </c>
      <c r="V603">
        <v>15.37</v>
      </c>
      <c r="W603">
        <v>112.79663891672099</v>
      </c>
      <c r="X603">
        <v>0.107113800530934</v>
      </c>
      <c r="Y603">
        <v>0.20078652281892401</v>
      </c>
      <c r="Z603">
        <v>0.31113961039188398</v>
      </c>
      <c r="AA603">
        <v>176.274476802137</v>
      </c>
      <c r="AB603">
        <v>8.6030377975702592</v>
      </c>
      <c r="AC603">
        <v>1.65773482244851</v>
      </c>
      <c r="AD603">
        <v>3.9601331951153802</v>
      </c>
      <c r="AE603">
        <v>1.4068667840545299</v>
      </c>
      <c r="AF603">
        <v>193.85</v>
      </c>
      <c r="AG603">
        <v>1.53690292528965E-2</v>
      </c>
      <c r="AH603">
        <v>5.9089473684210496</v>
      </c>
      <c r="AI603">
        <v>3.93392578568124</v>
      </c>
      <c r="AJ603">
        <v>-40214.317999999999</v>
      </c>
      <c r="AK603">
        <v>0.50796268043134696</v>
      </c>
      <c r="AL603">
        <v>25244877.618500002</v>
      </c>
      <c r="AM603">
        <v>1733.68434015</v>
      </c>
    </row>
    <row r="604" spans="1:39" ht="15" x14ac:dyDescent="0.25">
      <c r="A604" t="s">
        <v>912</v>
      </c>
      <c r="B604">
        <v>274137.95</v>
      </c>
      <c r="C604">
        <v>0.84103177772132798</v>
      </c>
      <c r="D604">
        <v>288423.2</v>
      </c>
      <c r="E604">
        <v>3.82607174943263E-3</v>
      </c>
      <c r="F604">
        <v>0.67490180654527898</v>
      </c>
      <c r="G604">
        <v>27.25</v>
      </c>
      <c r="H604">
        <v>11.4853079</v>
      </c>
      <c r="I604">
        <v>0.45</v>
      </c>
      <c r="J604">
        <v>-1.6115408499999999</v>
      </c>
      <c r="K604">
        <v>16345.4372869126</v>
      </c>
      <c r="L604">
        <v>444.75246714999997</v>
      </c>
      <c r="M604">
        <v>539.64459609026596</v>
      </c>
      <c r="N604">
        <v>0.35547480751057597</v>
      </c>
      <c r="O604">
        <v>0.15888419777144799</v>
      </c>
      <c r="P604">
        <v>7.0793571313413203E-3</v>
      </c>
      <c r="Q604">
        <v>13471.2246035055</v>
      </c>
      <c r="R604">
        <v>38.21</v>
      </c>
      <c r="S604">
        <v>57218.533800052297</v>
      </c>
      <c r="T604">
        <v>14.6506150222455</v>
      </c>
      <c r="U604">
        <v>11.639687703480799</v>
      </c>
      <c r="V604">
        <v>5.5110000000000001</v>
      </c>
      <c r="W604">
        <v>80.702679577209196</v>
      </c>
      <c r="X604">
        <v>0.11272824085737</v>
      </c>
      <c r="Y604">
        <v>0.177283027985362</v>
      </c>
      <c r="Z604">
        <v>0.294493331206721</v>
      </c>
      <c r="AA604">
        <v>259.714129839875</v>
      </c>
      <c r="AB604">
        <v>7.9362162784557002</v>
      </c>
      <c r="AC604">
        <v>1.47043237943528</v>
      </c>
      <c r="AD604">
        <v>2.99273797166442</v>
      </c>
      <c r="AE604">
        <v>1.2576230530762</v>
      </c>
      <c r="AF604">
        <v>65.849999999999994</v>
      </c>
      <c r="AG604">
        <v>1.2411968550081901E-2</v>
      </c>
      <c r="AH604">
        <v>4.0945</v>
      </c>
      <c r="AI604">
        <v>4.2264398648917103</v>
      </c>
      <c r="AJ604">
        <v>-1076.2449999999401</v>
      </c>
      <c r="AK604">
        <v>0.55412596239914702</v>
      </c>
      <c r="AL604">
        <v>7269673.5599999996</v>
      </c>
      <c r="AM604">
        <v>444.75246714999997</v>
      </c>
    </row>
    <row r="605" spans="1:39" ht="15" x14ac:dyDescent="0.25">
      <c r="A605" t="s">
        <v>785</v>
      </c>
      <c r="B605">
        <v>-18911.2631578947</v>
      </c>
      <c r="C605">
        <v>0.44483296669813199</v>
      </c>
      <c r="D605">
        <v>-99587.4</v>
      </c>
      <c r="E605">
        <v>8.1719909167433397E-3</v>
      </c>
      <c r="F605">
        <v>0.77062603811465702</v>
      </c>
      <c r="G605">
        <v>67.2</v>
      </c>
      <c r="H605">
        <v>32.92883715</v>
      </c>
      <c r="I605">
        <v>5.1534320999999998</v>
      </c>
      <c r="J605">
        <v>-34.191067650000001</v>
      </c>
      <c r="K605">
        <v>16560.277125972701</v>
      </c>
      <c r="L605">
        <v>1296.2845182000001</v>
      </c>
      <c r="M605">
        <v>1819.8375086312501</v>
      </c>
      <c r="N605">
        <v>0.90957697441857799</v>
      </c>
      <c r="O605">
        <v>0.186351550572735</v>
      </c>
      <c r="P605">
        <v>3.5744448344056498E-4</v>
      </c>
      <c r="Q605">
        <v>11796.015168214601</v>
      </c>
      <c r="R605">
        <v>100.089</v>
      </c>
      <c r="S605">
        <v>63419.912672721301</v>
      </c>
      <c r="T605">
        <v>14.9287134450339</v>
      </c>
      <c r="U605">
        <v>12.9513185085274</v>
      </c>
      <c r="V605">
        <v>13.602</v>
      </c>
      <c r="W605">
        <v>95.301023246581394</v>
      </c>
      <c r="X605">
        <v>0.10198012917099</v>
      </c>
      <c r="Y605">
        <v>0.20018002283694999</v>
      </c>
      <c r="Z605">
        <v>0.30665940869908498</v>
      </c>
      <c r="AA605">
        <v>208.86398487266899</v>
      </c>
      <c r="AB605">
        <v>9.2451881007796395</v>
      </c>
      <c r="AC605">
        <v>1.3904803965618799</v>
      </c>
      <c r="AD605">
        <v>3.9204348983913602</v>
      </c>
      <c r="AE605">
        <v>1.4138131162415799</v>
      </c>
      <c r="AF605">
        <v>173.05</v>
      </c>
      <c r="AG605">
        <v>1.5113009279059701E-2</v>
      </c>
      <c r="AH605">
        <v>5.1431578947368397</v>
      </c>
      <c r="AI605">
        <v>3.6335717615665502</v>
      </c>
      <c r="AJ605">
        <v>-104103.2935</v>
      </c>
      <c r="AK605">
        <v>0.65815797999708003</v>
      </c>
      <c r="AL605">
        <v>21466830.855500001</v>
      </c>
      <c r="AM605">
        <v>1296.2845182000001</v>
      </c>
    </row>
    <row r="606" spans="1:39" ht="15" x14ac:dyDescent="0.25">
      <c r="A606" t="s">
        <v>786</v>
      </c>
      <c r="B606">
        <v>-18202.900000000001</v>
      </c>
      <c r="C606">
        <v>0.53335927245621395</v>
      </c>
      <c r="D606">
        <v>-45272.85</v>
      </c>
      <c r="E606">
        <v>1.7538980084254498E-2</v>
      </c>
      <c r="F606">
        <v>0.69273269859053499</v>
      </c>
      <c r="G606">
        <v>41.9</v>
      </c>
      <c r="H606">
        <v>22.535376400000001</v>
      </c>
      <c r="I606">
        <v>1.4615</v>
      </c>
      <c r="J606">
        <v>38.800620449999997</v>
      </c>
      <c r="K606">
        <v>15035.2934086856</v>
      </c>
      <c r="L606">
        <v>944.20132515</v>
      </c>
      <c r="M606">
        <v>1140.40721253434</v>
      </c>
      <c r="N606">
        <v>0.38745452453361201</v>
      </c>
      <c r="O606">
        <v>0.13759297322460401</v>
      </c>
      <c r="P606">
        <v>5.2248645162791601E-4</v>
      </c>
      <c r="Q606">
        <v>12448.486649739199</v>
      </c>
      <c r="R606">
        <v>68.999499999999998</v>
      </c>
      <c r="S606">
        <v>60369.381741896701</v>
      </c>
      <c r="T606">
        <v>16.134899528257499</v>
      </c>
      <c r="U606">
        <v>13.6841763367851</v>
      </c>
      <c r="V606">
        <v>9.1809999999999992</v>
      </c>
      <c r="W606">
        <v>102.84297191482401</v>
      </c>
      <c r="X606">
        <v>0.10857380693266901</v>
      </c>
      <c r="Y606">
        <v>0.19505518761834201</v>
      </c>
      <c r="Z606">
        <v>0.31026364846788701</v>
      </c>
      <c r="AA606">
        <v>208.50648559376299</v>
      </c>
      <c r="AB606">
        <v>8.2552868054945296</v>
      </c>
      <c r="AC606">
        <v>1.26314316248976</v>
      </c>
      <c r="AD606">
        <v>3.3062095492454202</v>
      </c>
      <c r="AE606">
        <v>1.4919834163421299</v>
      </c>
      <c r="AF606">
        <v>128.19999999999999</v>
      </c>
      <c r="AG606">
        <v>9.1048545234962593E-3</v>
      </c>
      <c r="AH606">
        <v>4.5294444444444402</v>
      </c>
      <c r="AI606">
        <v>4.31198996838721</v>
      </c>
      <c r="AJ606">
        <v>3291.5949999999698</v>
      </c>
      <c r="AK606">
        <v>0.47798245421332097</v>
      </c>
      <c r="AL606">
        <v>14196343.9605</v>
      </c>
      <c r="AM606">
        <v>944.20132515</v>
      </c>
    </row>
    <row r="607" spans="1:39" ht="15" x14ac:dyDescent="0.25">
      <c r="A607" t="s">
        <v>787</v>
      </c>
      <c r="B607">
        <v>465812.55</v>
      </c>
      <c r="C607">
        <v>0.47550323799671901</v>
      </c>
      <c r="D607">
        <v>444871.5</v>
      </c>
      <c r="E607">
        <v>1.84619771599689E-2</v>
      </c>
      <c r="F607">
        <v>0.69846239699394197</v>
      </c>
      <c r="G607">
        <v>48.85</v>
      </c>
      <c r="H607">
        <v>21.127602</v>
      </c>
      <c r="I607">
        <v>0.93300000000000005</v>
      </c>
      <c r="J607">
        <v>38.060275249999997</v>
      </c>
      <c r="K607">
        <v>14542.6191290754</v>
      </c>
      <c r="L607">
        <v>829.08017225000003</v>
      </c>
      <c r="M607">
        <v>994.84752502905906</v>
      </c>
      <c r="N607">
        <v>0.34255355031498902</v>
      </c>
      <c r="O607">
        <v>0.147526393518814</v>
      </c>
      <c r="P607">
        <v>3.41505790967853E-3</v>
      </c>
      <c r="Q607">
        <v>12119.442295589801</v>
      </c>
      <c r="R607">
        <v>61.613</v>
      </c>
      <c r="S607">
        <v>60277.232410367898</v>
      </c>
      <c r="T607">
        <v>14.7769139629624</v>
      </c>
      <c r="U607">
        <v>13.456253911512199</v>
      </c>
      <c r="V607">
        <v>9.3094999999999999</v>
      </c>
      <c r="W607">
        <v>89.057432971695604</v>
      </c>
      <c r="X607">
        <v>0.108698538934818</v>
      </c>
      <c r="Y607">
        <v>0.17991599710101999</v>
      </c>
      <c r="Z607">
        <v>0.292758408100325</v>
      </c>
      <c r="AA607">
        <v>185.88582281705899</v>
      </c>
      <c r="AB607">
        <v>8.3834342735989704</v>
      </c>
      <c r="AC607">
        <v>1.55195215238046</v>
      </c>
      <c r="AD607">
        <v>3.6253107386241101</v>
      </c>
      <c r="AE607">
        <v>1.45906537869398</v>
      </c>
      <c r="AF607">
        <v>73.25</v>
      </c>
      <c r="AG607">
        <v>2.0796820964166199E-2</v>
      </c>
      <c r="AH607">
        <v>6.4085000000000001</v>
      </c>
      <c r="AI607">
        <v>4.0990854745296996</v>
      </c>
      <c r="AJ607">
        <v>7173.0929999999898</v>
      </c>
      <c r="AK607">
        <v>0.46912900413480602</v>
      </c>
      <c r="AL607">
        <v>12056997.172499999</v>
      </c>
      <c r="AM607">
        <v>829.08017225000003</v>
      </c>
    </row>
    <row r="608" spans="1:39" ht="15" x14ac:dyDescent="0.25">
      <c r="A608" t="s">
        <v>788</v>
      </c>
      <c r="B608">
        <v>-1096324.6000000001</v>
      </c>
      <c r="C608">
        <v>0.36911347907880099</v>
      </c>
      <c r="D608">
        <v>-768330.25</v>
      </c>
      <c r="E608">
        <v>4.2270526317146903E-3</v>
      </c>
      <c r="F608">
        <v>0.79422024411744996</v>
      </c>
      <c r="G608">
        <v>108.35</v>
      </c>
      <c r="H608">
        <v>86.538207249999999</v>
      </c>
      <c r="I608">
        <v>11.52</v>
      </c>
      <c r="J608">
        <v>-31.80745185</v>
      </c>
      <c r="K608">
        <v>14288.567369762301</v>
      </c>
      <c r="L608">
        <v>3638.9888363499999</v>
      </c>
      <c r="M608">
        <v>4485.7249920116101</v>
      </c>
      <c r="N608">
        <v>0.28167219744155703</v>
      </c>
      <c r="O608">
        <v>0.15248197320840301</v>
      </c>
      <c r="P608">
        <v>2.63036100286606E-2</v>
      </c>
      <c r="Q608">
        <v>11591.4232902367</v>
      </c>
      <c r="R608">
        <v>236.34549999999999</v>
      </c>
      <c r="S608">
        <v>74909.587125627499</v>
      </c>
      <c r="T608">
        <v>15.462532605867301</v>
      </c>
      <c r="U608">
        <v>15.3969034161852</v>
      </c>
      <c r="V608">
        <v>28.014500000000002</v>
      </c>
      <c r="W608">
        <v>129.896619120455</v>
      </c>
      <c r="X608">
        <v>0.112987311090279</v>
      </c>
      <c r="Y608">
        <v>0.158774816577303</v>
      </c>
      <c r="Z608">
        <v>0.27834390468555198</v>
      </c>
      <c r="AA608">
        <v>136.657509094972</v>
      </c>
      <c r="AB608">
        <v>8.8756944382023395</v>
      </c>
      <c r="AC608">
        <v>1.4535495550278299</v>
      </c>
      <c r="AD608">
        <v>4.3214597940478603</v>
      </c>
      <c r="AE608">
        <v>0.92037584678867401</v>
      </c>
      <c r="AF608">
        <v>28.3</v>
      </c>
      <c r="AG608">
        <v>7.97532845703669E-2</v>
      </c>
      <c r="AH608">
        <v>77.906000000000006</v>
      </c>
      <c r="AI608">
        <v>4.6418884963886597</v>
      </c>
      <c r="AJ608">
        <v>174909.7635</v>
      </c>
      <c r="AK608">
        <v>0.41200456154842602</v>
      </c>
      <c r="AL608">
        <v>51995937.145999998</v>
      </c>
      <c r="AM608">
        <v>3638.9888363499999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/>
  </sheetViews>
  <sheetFormatPr defaultColWidth="9.140625" defaultRowHeight="12.75" x14ac:dyDescent="0.2"/>
  <cols>
    <col min="1" max="1" width="9" style="34" bestFit="1" customWidth="1"/>
    <col min="2" max="2" width="11.5703125" style="34" bestFit="1" customWidth="1"/>
    <col min="3" max="3" width="12" style="34" bestFit="1" customWidth="1"/>
    <col min="4" max="4" width="9.140625" style="34"/>
    <col min="5" max="5" width="11" style="34" bestFit="1" customWidth="1"/>
    <col min="6" max="6" width="10.5703125" style="34" bestFit="1" customWidth="1"/>
    <col min="7" max="7" width="9.140625" style="34"/>
    <col min="8" max="8" width="6.140625" style="34" bestFit="1" customWidth="1"/>
    <col min="9" max="9" width="3.42578125" style="34" bestFit="1" customWidth="1"/>
    <col min="10" max="10" width="4.42578125" style="34" bestFit="1" customWidth="1"/>
    <col min="11" max="11" width="9.42578125" style="34" bestFit="1" customWidth="1"/>
    <col min="12" max="13" width="7.42578125" style="34" bestFit="1" customWidth="1"/>
    <col min="14" max="14" width="7.5703125" style="34" bestFit="1" customWidth="1"/>
    <col min="15" max="15" width="7.85546875" style="34" bestFit="1" customWidth="1"/>
    <col min="16" max="16" width="14" style="34" bestFit="1" customWidth="1"/>
    <col min="17" max="17" width="7.5703125" style="34" bestFit="1" customWidth="1"/>
    <col min="18" max="19" width="10.140625" style="34" bestFit="1" customWidth="1"/>
    <col min="20" max="20" width="15.5703125" style="34" bestFit="1" customWidth="1"/>
    <col min="21" max="21" width="6.5703125" style="34" bestFit="1" customWidth="1"/>
    <col min="22" max="22" width="16.42578125" style="34" bestFit="1" customWidth="1"/>
    <col min="23" max="23" width="14.42578125" style="34" bestFit="1" customWidth="1"/>
    <col min="24" max="24" width="15" style="34" bestFit="1" customWidth="1"/>
    <col min="25" max="25" width="15.85546875" style="34" bestFit="1" customWidth="1"/>
    <col min="26" max="26" width="10" style="34" bestFit="1" customWidth="1"/>
    <col min="27" max="27" width="9" style="34" bestFit="1" customWidth="1"/>
    <col min="28" max="28" width="8.42578125" style="34" bestFit="1" customWidth="1"/>
    <col min="29" max="29" width="9" style="34" bestFit="1" customWidth="1"/>
    <col min="30" max="30" width="9.5703125" style="34" bestFit="1" customWidth="1"/>
    <col min="31" max="31" width="8.85546875" style="34" bestFit="1" customWidth="1"/>
    <col min="32" max="32" width="16" style="34" bestFit="1" customWidth="1"/>
    <col min="33" max="33" width="11.5703125" style="34" bestFit="1" customWidth="1"/>
    <col min="34" max="34" width="10" style="34" bestFit="1" customWidth="1"/>
    <col min="35" max="35" width="9.140625" style="34"/>
    <col min="36" max="36" width="8.140625" style="34" bestFit="1" customWidth="1"/>
    <col min="37" max="37" width="7.5703125" style="34" bestFit="1" customWidth="1"/>
    <col min="38" max="38" width="8.5703125" style="34" bestFit="1" customWidth="1"/>
    <col min="39" max="16384" width="9.140625" style="34"/>
  </cols>
  <sheetData>
    <row r="1" spans="1:38" x14ac:dyDescent="0.2">
      <c r="A1" s="33" t="s">
        <v>850</v>
      </c>
      <c r="B1" s="33" t="s">
        <v>66</v>
      </c>
      <c r="C1" s="33" t="s">
        <v>851</v>
      </c>
      <c r="D1" s="33" t="s">
        <v>68</v>
      </c>
      <c r="E1" s="33" t="s">
        <v>69</v>
      </c>
      <c r="F1" s="33" t="s">
        <v>852</v>
      </c>
      <c r="G1" s="33" t="s">
        <v>869</v>
      </c>
      <c r="H1" s="33" t="s">
        <v>870</v>
      </c>
      <c r="I1" s="33" t="s">
        <v>64</v>
      </c>
      <c r="J1" s="33" t="s">
        <v>853</v>
      </c>
      <c r="K1" s="33" t="s">
        <v>854</v>
      </c>
      <c r="L1" s="33" t="s">
        <v>910</v>
      </c>
      <c r="M1" s="33" t="s">
        <v>855</v>
      </c>
      <c r="N1" s="33" t="s">
        <v>856</v>
      </c>
      <c r="O1" s="33" t="s">
        <v>857</v>
      </c>
      <c r="P1" s="33" t="s">
        <v>858</v>
      </c>
      <c r="Q1" s="33" t="s">
        <v>859</v>
      </c>
      <c r="R1" s="33" t="s">
        <v>860</v>
      </c>
      <c r="S1" s="33" t="s">
        <v>861</v>
      </c>
      <c r="T1" s="33" t="s">
        <v>78</v>
      </c>
      <c r="U1" s="33" t="s">
        <v>862</v>
      </c>
      <c r="V1" s="33" t="s">
        <v>80</v>
      </c>
      <c r="W1" s="33" t="s">
        <v>81</v>
      </c>
      <c r="X1" s="33" t="s">
        <v>82</v>
      </c>
      <c r="Y1" s="33" t="s">
        <v>83</v>
      </c>
      <c r="Z1" s="33" t="s">
        <v>84</v>
      </c>
      <c r="AA1" s="33" t="s">
        <v>85</v>
      </c>
      <c r="AB1" s="33" t="s">
        <v>86</v>
      </c>
      <c r="AC1" s="33" t="s">
        <v>87</v>
      </c>
      <c r="AD1" s="33" t="s">
        <v>863</v>
      </c>
      <c r="AE1" s="33" t="s">
        <v>864</v>
      </c>
      <c r="AF1" s="33" t="s">
        <v>865</v>
      </c>
      <c r="AG1" s="33" t="s">
        <v>866</v>
      </c>
      <c r="AH1" s="33" t="s">
        <v>90</v>
      </c>
      <c r="AI1" s="33" t="s">
        <v>91</v>
      </c>
      <c r="AJ1" s="33" t="s">
        <v>92</v>
      </c>
      <c r="AK1" s="33" t="s">
        <v>867</v>
      </c>
      <c r="AL1" s="33" t="s">
        <v>868</v>
      </c>
    </row>
    <row r="2" spans="1:38" ht="15" x14ac:dyDescent="0.25">
      <c r="A2">
        <v>547939.80039656302</v>
      </c>
      <c r="B2">
        <v>0.424090018385059</v>
      </c>
      <c r="C2">
        <v>564345.02671503997</v>
      </c>
      <c r="D2">
        <v>4.01725891409771E-3</v>
      </c>
      <c r="E2">
        <v>0.76070185974598503</v>
      </c>
      <c r="F2">
        <v>76.415481171548095</v>
      </c>
      <c r="G2">
        <v>117.216731967678</v>
      </c>
      <c r="H2">
        <v>35.897852523169398</v>
      </c>
      <c r="I2">
        <v>-2.33913973293068</v>
      </c>
      <c r="J2">
        <v>14811.633441427701</v>
      </c>
      <c r="K2">
        <v>2245.10769878883</v>
      </c>
      <c r="L2">
        <v>2847.4575645967502</v>
      </c>
      <c r="M2">
        <v>0.43504284536525001</v>
      </c>
      <c r="N2">
        <v>0.155097065633998</v>
      </c>
      <c r="O2">
        <v>3.0056356001981099E-2</v>
      </c>
      <c r="P2">
        <v>11678.3873039727</v>
      </c>
      <c r="Q2">
        <v>149.528340204485</v>
      </c>
      <c r="R2">
        <v>69770.573019892996</v>
      </c>
      <c r="S2">
        <v>15.124179690987599</v>
      </c>
      <c r="T2">
        <v>15.0145965354699</v>
      </c>
      <c r="U2">
        <v>19.0361947559384</v>
      </c>
      <c r="V2">
        <v>117.938891021728</v>
      </c>
      <c r="W2">
        <v>0.113267160699234</v>
      </c>
      <c r="X2">
        <v>0.16379537143065001</v>
      </c>
      <c r="Y2">
        <v>0.28341596187868101</v>
      </c>
      <c r="Z2">
        <v>266.84849916601399</v>
      </c>
      <c r="AA2">
        <v>5.4350051742800698</v>
      </c>
      <c r="AB2">
        <v>0.89938909722736404</v>
      </c>
      <c r="AC2">
        <v>2.38398653133939</v>
      </c>
      <c r="AD2">
        <v>1.1782740665209701</v>
      </c>
      <c r="AE2">
        <v>65.983756596306094</v>
      </c>
      <c r="AF2">
        <v>4.6734794946101797E-2</v>
      </c>
      <c r="AG2">
        <v>39.5806675714637</v>
      </c>
      <c r="AH2">
        <v>4.0822823454879096</v>
      </c>
      <c r="AI2">
        <v>75401.912776904195</v>
      </c>
      <c r="AJ2">
        <v>0.48241992304866499</v>
      </c>
      <c r="AK2">
        <v>33253712.2709875</v>
      </c>
      <c r="AL2">
        <v>2245.10769878883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3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7" style="43" bestFit="1" customWidth="1"/>
    <col min="2" max="2" width="16.5703125" style="43" bestFit="1" customWidth="1"/>
    <col min="3" max="18" width="12" style="43" bestFit="1" customWidth="1"/>
    <col min="19" max="19" width="14.42578125" style="43" bestFit="1" customWidth="1"/>
    <col min="20" max="16384" width="9.140625" style="43"/>
  </cols>
  <sheetData>
    <row r="1" spans="1:19" ht="15" x14ac:dyDescent="0.25">
      <c r="A1" s="102" t="s">
        <v>913</v>
      </c>
      <c r="B1" s="102" t="s">
        <v>914</v>
      </c>
      <c r="C1" s="102" t="s">
        <v>915</v>
      </c>
      <c r="D1" s="102" t="s">
        <v>916</v>
      </c>
      <c r="E1" s="102" t="s">
        <v>917</v>
      </c>
      <c r="F1" s="102" t="s">
        <v>918</v>
      </c>
      <c r="G1" s="102" t="s">
        <v>919</v>
      </c>
      <c r="H1" s="102" t="s">
        <v>920</v>
      </c>
      <c r="I1" s="102" t="s">
        <v>921</v>
      </c>
      <c r="J1" s="102" t="s">
        <v>922</v>
      </c>
      <c r="K1" s="102" t="s">
        <v>923</v>
      </c>
      <c r="L1" s="102" t="s">
        <v>924</v>
      </c>
      <c r="M1" s="102" t="s">
        <v>925</v>
      </c>
      <c r="N1" s="102" t="s">
        <v>926</v>
      </c>
      <c r="O1" s="102" t="s">
        <v>927</v>
      </c>
      <c r="P1" s="102" t="s">
        <v>928</v>
      </c>
      <c r="Q1" s="102" t="s">
        <v>929</v>
      </c>
      <c r="R1" s="102" t="s">
        <v>930</v>
      </c>
      <c r="S1" s="102" t="s">
        <v>931</v>
      </c>
    </row>
    <row r="2" spans="1:19" ht="15" x14ac:dyDescent="0.25">
      <c r="A2" t="s">
        <v>94</v>
      </c>
      <c r="B2">
        <v>670.04005099999995</v>
      </c>
      <c r="C2">
        <v>573.72824400000002</v>
      </c>
      <c r="D2">
        <v>0</v>
      </c>
      <c r="E2">
        <v>16.061032000000001</v>
      </c>
      <c r="F2">
        <v>112.06909</v>
      </c>
      <c r="G2">
        <v>7.0979380000000001</v>
      </c>
      <c r="H2">
        <v>1.154639</v>
      </c>
      <c r="I2">
        <v>9</v>
      </c>
      <c r="J2">
        <v>10.463918</v>
      </c>
      <c r="K2">
        <v>103.138751488195</v>
      </c>
      <c r="L2">
        <v>0</v>
      </c>
      <c r="M2">
        <v>4.6673358992000002</v>
      </c>
      <c r="N2">
        <v>82.639746965999905</v>
      </c>
      <c r="O2">
        <v>12.5747069608</v>
      </c>
      <c r="P2">
        <v>2.7299129877000001</v>
      </c>
      <c r="Q2">
        <v>28.819800000000001</v>
      </c>
      <c r="R2">
        <v>49.394924918999997</v>
      </c>
      <c r="S2">
        <v>954.00523022089499</v>
      </c>
    </row>
    <row r="3" spans="1:19" ht="15" x14ac:dyDescent="0.25">
      <c r="A3" t="s">
        <v>96</v>
      </c>
      <c r="B3">
        <v>20100.644126999901</v>
      </c>
      <c r="C3">
        <v>19169.594925000001</v>
      </c>
      <c r="D3">
        <v>1496.478625</v>
      </c>
      <c r="E3">
        <v>136.188739</v>
      </c>
      <c r="F3">
        <v>3071.9050480000001</v>
      </c>
      <c r="G3">
        <v>313.08532500000001</v>
      </c>
      <c r="H3">
        <v>19.23</v>
      </c>
      <c r="I3">
        <v>189.049395</v>
      </c>
      <c r="J3">
        <v>411.06172900000001</v>
      </c>
      <c r="K3">
        <v>3861.09849311587</v>
      </c>
      <c r="L3">
        <v>434.876688424995</v>
      </c>
      <c r="M3">
        <v>39.576447553400001</v>
      </c>
      <c r="N3">
        <v>2265.2227823951498</v>
      </c>
      <c r="O3">
        <v>554.66196176999904</v>
      </c>
      <c r="P3">
        <v>45.465488999999998</v>
      </c>
      <c r="Q3">
        <v>605.37397266899904</v>
      </c>
      <c r="R3">
        <v>1940.4168917444799</v>
      </c>
      <c r="S3">
        <v>29847.336853672801</v>
      </c>
    </row>
    <row r="4" spans="1:19" ht="15" x14ac:dyDescent="0.25">
      <c r="A4" t="s">
        <v>98</v>
      </c>
      <c r="B4">
        <v>2886.3928289999999</v>
      </c>
      <c r="C4">
        <v>2779.241614</v>
      </c>
      <c r="D4">
        <v>3.8928210000000001</v>
      </c>
      <c r="E4">
        <v>40.850805000000001</v>
      </c>
      <c r="F4">
        <v>384.04862700000001</v>
      </c>
      <c r="G4">
        <v>33.652334000000003</v>
      </c>
      <c r="H4">
        <v>3.996883</v>
      </c>
      <c r="I4">
        <v>14.795964</v>
      </c>
      <c r="J4">
        <v>54.706034000000002</v>
      </c>
      <c r="K4">
        <v>559.82907686506098</v>
      </c>
      <c r="L4">
        <v>1.1312537826</v>
      </c>
      <c r="M4">
        <v>11.871243933000001</v>
      </c>
      <c r="N4">
        <v>283.19745754979999</v>
      </c>
      <c r="O4">
        <v>59.618474914399997</v>
      </c>
      <c r="P4">
        <v>9.4498304769000008</v>
      </c>
      <c r="Q4">
        <v>47.379635920799998</v>
      </c>
      <c r="R4">
        <v>258.23983349700001</v>
      </c>
      <c r="S4">
        <v>4117.1096359395597</v>
      </c>
    </row>
    <row r="5" spans="1:19" ht="15" x14ac:dyDescent="0.25">
      <c r="A5" t="s">
        <v>100</v>
      </c>
      <c r="B5">
        <v>3047.107747</v>
      </c>
      <c r="C5">
        <v>1085.5952400000001</v>
      </c>
      <c r="D5">
        <v>17.553229000000002</v>
      </c>
      <c r="E5">
        <v>86.421222999999998</v>
      </c>
      <c r="F5">
        <v>232.92882399999999</v>
      </c>
      <c r="G5">
        <v>9.3056370000000008</v>
      </c>
      <c r="H5">
        <v>3</v>
      </c>
      <c r="I5">
        <v>18.069762000000001</v>
      </c>
      <c r="J5">
        <v>29.562194000000002</v>
      </c>
      <c r="K5">
        <v>79.772509987947302</v>
      </c>
      <c r="L5">
        <v>5.1009683474000003</v>
      </c>
      <c r="M5">
        <v>25.114007403799999</v>
      </c>
      <c r="N5">
        <v>171.76171481759999</v>
      </c>
      <c r="O5">
        <v>16.485866509200001</v>
      </c>
      <c r="P5">
        <v>7.0929000000000002</v>
      </c>
      <c r="Q5">
        <v>57.862991876400002</v>
      </c>
      <c r="R5">
        <v>139.548336777</v>
      </c>
      <c r="S5">
        <v>3549.8470427193502</v>
      </c>
    </row>
    <row r="6" spans="1:19" ht="15" x14ac:dyDescent="0.25">
      <c r="A6" t="s">
        <v>102</v>
      </c>
      <c r="B6">
        <v>2973.7896340000002</v>
      </c>
      <c r="C6">
        <v>2824.4106889999998</v>
      </c>
      <c r="D6">
        <v>179.571709</v>
      </c>
      <c r="E6">
        <v>48.719949999999997</v>
      </c>
      <c r="F6">
        <v>485.38977399999999</v>
      </c>
      <c r="G6">
        <v>64.008532000000002</v>
      </c>
      <c r="H6">
        <v>2.6531790000000002</v>
      </c>
      <c r="I6">
        <v>19.560490999999999</v>
      </c>
      <c r="J6">
        <v>62.191626999999997</v>
      </c>
      <c r="K6">
        <v>568.74294808183504</v>
      </c>
      <c r="L6">
        <v>52.183538635399898</v>
      </c>
      <c r="M6">
        <v>14.158017470000001</v>
      </c>
      <c r="N6">
        <v>357.92641934759803</v>
      </c>
      <c r="O6">
        <v>113.39751529119999</v>
      </c>
      <c r="P6">
        <v>6.2729111096999999</v>
      </c>
      <c r="Q6">
        <v>62.636604280199997</v>
      </c>
      <c r="R6">
        <v>293.57557525350001</v>
      </c>
      <c r="S6">
        <v>4442.6831634694299</v>
      </c>
    </row>
    <row r="7" spans="1:19" ht="15" x14ac:dyDescent="0.25">
      <c r="A7" t="s">
        <v>104</v>
      </c>
      <c r="B7">
        <v>2295.9018660000002</v>
      </c>
      <c r="C7">
        <v>884.98461999999995</v>
      </c>
      <c r="D7">
        <v>61.543855999999998</v>
      </c>
      <c r="E7">
        <v>30.057186000000002</v>
      </c>
      <c r="F7">
        <v>394.929821</v>
      </c>
      <c r="G7">
        <v>24.166665999999999</v>
      </c>
      <c r="H7">
        <v>3</v>
      </c>
      <c r="I7">
        <v>8.1608180000000008</v>
      </c>
      <c r="J7">
        <v>56.391812999999999</v>
      </c>
      <c r="K7">
        <v>72.980692363062602</v>
      </c>
      <c r="L7">
        <v>17.884644553600001</v>
      </c>
      <c r="M7">
        <v>8.7346182516000006</v>
      </c>
      <c r="N7">
        <v>291.22125000540001</v>
      </c>
      <c r="O7">
        <v>42.813665485599998</v>
      </c>
      <c r="P7">
        <v>7.0929000000000002</v>
      </c>
      <c r="Q7">
        <v>26.1325713996</v>
      </c>
      <c r="R7">
        <v>266.19755326649999</v>
      </c>
      <c r="S7">
        <v>3028.95976132536</v>
      </c>
    </row>
    <row r="8" spans="1:19" ht="15" x14ac:dyDescent="0.25">
      <c r="A8" t="s">
        <v>106</v>
      </c>
      <c r="B8">
        <v>3509.4363490000101</v>
      </c>
      <c r="C8">
        <v>2437.408402</v>
      </c>
      <c r="D8">
        <v>33.805988999999997</v>
      </c>
      <c r="E8">
        <v>59.282485000000001</v>
      </c>
      <c r="F8">
        <v>406.15338800000001</v>
      </c>
      <c r="G8">
        <v>42.170620999999997</v>
      </c>
      <c r="H8">
        <v>5.1807910000000001</v>
      </c>
      <c r="I8">
        <v>25.336811000000001</v>
      </c>
      <c r="J8">
        <v>82.800291999999999</v>
      </c>
      <c r="K8">
        <v>357.45859107416697</v>
      </c>
      <c r="L8">
        <v>9.8240204034000005</v>
      </c>
      <c r="M8">
        <v>17.227490141000001</v>
      </c>
      <c r="N8">
        <v>299.49750831120002</v>
      </c>
      <c r="O8">
        <v>74.709472163599997</v>
      </c>
      <c r="P8">
        <v>12.248944161300001</v>
      </c>
      <c r="Q8">
        <v>81.133536184199997</v>
      </c>
      <c r="R8">
        <v>390.85877838599998</v>
      </c>
      <c r="S8">
        <v>4752.3946898248696</v>
      </c>
    </row>
    <row r="9" spans="1:19" ht="15" x14ac:dyDescent="0.25">
      <c r="A9" t="s">
        <v>107</v>
      </c>
      <c r="B9">
        <v>2380.7874660000002</v>
      </c>
      <c r="C9">
        <v>128.55649700000001</v>
      </c>
      <c r="D9">
        <v>9.9914459999999998</v>
      </c>
      <c r="E9">
        <v>44.575757000000003</v>
      </c>
      <c r="F9">
        <v>161.28248600000001</v>
      </c>
      <c r="G9">
        <v>10</v>
      </c>
      <c r="H9">
        <v>1</v>
      </c>
      <c r="I9">
        <v>11</v>
      </c>
      <c r="J9">
        <v>37.669452</v>
      </c>
      <c r="K9">
        <v>1.47986410138497</v>
      </c>
      <c r="L9">
        <v>2.9035142075999998</v>
      </c>
      <c r="M9">
        <v>12.953714984199999</v>
      </c>
      <c r="N9">
        <v>118.92970517640001</v>
      </c>
      <c r="O9">
        <v>17.716000000000001</v>
      </c>
      <c r="P9">
        <v>2.3643000000000001</v>
      </c>
      <c r="Q9">
        <v>35.224200000000003</v>
      </c>
      <c r="R9">
        <v>177.818648166</v>
      </c>
      <c r="S9">
        <v>2750.1774126355799</v>
      </c>
    </row>
    <row r="10" spans="1:19" ht="15" x14ac:dyDescent="0.25">
      <c r="A10" t="s">
        <v>109</v>
      </c>
      <c r="B10">
        <v>1511.3705649999999</v>
      </c>
      <c r="C10">
        <v>176.19164499999999</v>
      </c>
      <c r="D10">
        <v>50.832869000000002</v>
      </c>
      <c r="E10">
        <v>21.383334000000001</v>
      </c>
      <c r="F10">
        <v>128.242537</v>
      </c>
      <c r="G10">
        <v>19.252414000000002</v>
      </c>
      <c r="H10">
        <v>0</v>
      </c>
      <c r="I10">
        <v>17.013759</v>
      </c>
      <c r="J10">
        <v>40.359712000000002</v>
      </c>
      <c r="K10">
        <v>4.3125756558339701</v>
      </c>
      <c r="L10">
        <v>14.7720317314</v>
      </c>
      <c r="M10">
        <v>6.2139968604</v>
      </c>
      <c r="N10">
        <v>94.566046783799905</v>
      </c>
      <c r="O10">
        <v>34.107576642399998</v>
      </c>
      <c r="P10">
        <v>0</v>
      </c>
      <c r="Q10">
        <v>54.481459069800003</v>
      </c>
      <c r="R10">
        <v>190.51802049599999</v>
      </c>
      <c r="S10">
        <v>1910.3422722396299</v>
      </c>
    </row>
    <row r="11" spans="1:19" ht="15" x14ac:dyDescent="0.25">
      <c r="A11" t="s">
        <v>110</v>
      </c>
      <c r="B11">
        <v>2703.9566749999999</v>
      </c>
      <c r="C11">
        <v>1721.3577789999999</v>
      </c>
      <c r="D11">
        <v>59.887909999999998</v>
      </c>
      <c r="E11">
        <v>55.270885999999997</v>
      </c>
      <c r="F11">
        <v>399.12935800000002</v>
      </c>
      <c r="G11">
        <v>50.736043000000002</v>
      </c>
      <c r="H11">
        <v>2.0504989999999998</v>
      </c>
      <c r="I11">
        <v>13.950867000000001</v>
      </c>
      <c r="J11">
        <v>83.713032999999996</v>
      </c>
      <c r="K11">
        <v>233.57756075341601</v>
      </c>
      <c r="L11">
        <v>17.403426646</v>
      </c>
      <c r="M11">
        <v>16.0617194716</v>
      </c>
      <c r="N11">
        <v>294.31798858920001</v>
      </c>
      <c r="O11">
        <v>89.883973778800097</v>
      </c>
      <c r="P11">
        <v>4.8479947857000001</v>
      </c>
      <c r="Q11">
        <v>44.673466307399998</v>
      </c>
      <c r="R11">
        <v>395.16737227649998</v>
      </c>
      <c r="S11">
        <v>3799.89017760861</v>
      </c>
    </row>
    <row r="12" spans="1:19" ht="15" x14ac:dyDescent="0.25">
      <c r="A12" t="s">
        <v>111</v>
      </c>
      <c r="B12">
        <v>1122.3932420000001</v>
      </c>
      <c r="C12">
        <v>596.659042</v>
      </c>
      <c r="D12">
        <v>0</v>
      </c>
      <c r="E12">
        <v>29.646819000000001</v>
      </c>
      <c r="F12">
        <v>179.92350500000001</v>
      </c>
      <c r="G12">
        <v>7.9741960000000001</v>
      </c>
      <c r="H12">
        <v>1.4437469999999999</v>
      </c>
      <c r="I12">
        <v>10</v>
      </c>
      <c r="J12">
        <v>44.165399000000001</v>
      </c>
      <c r="K12">
        <v>67.987535428849597</v>
      </c>
      <c r="L12">
        <v>0</v>
      </c>
      <c r="M12">
        <v>8.6153656014000006</v>
      </c>
      <c r="N12">
        <v>132.67559258700001</v>
      </c>
      <c r="O12">
        <v>14.1270856336</v>
      </c>
      <c r="P12">
        <v>3.4134510320999998</v>
      </c>
      <c r="Q12">
        <v>32.021999999999998</v>
      </c>
      <c r="R12">
        <v>208.48276597949999</v>
      </c>
      <c r="S12">
        <v>1589.7170382624499</v>
      </c>
    </row>
    <row r="13" spans="1:19" ht="15" x14ac:dyDescent="0.25">
      <c r="A13" t="s">
        <v>113</v>
      </c>
      <c r="B13">
        <v>2201.1722639999998</v>
      </c>
      <c r="C13">
        <v>940.72298499999999</v>
      </c>
      <c r="D13">
        <v>39.881394999999998</v>
      </c>
      <c r="E13">
        <v>60.084498000000004</v>
      </c>
      <c r="F13">
        <v>247.99954299999999</v>
      </c>
      <c r="G13">
        <v>16.309858999999999</v>
      </c>
      <c r="H13">
        <v>2</v>
      </c>
      <c r="I13">
        <v>12.636685999999999</v>
      </c>
      <c r="J13">
        <v>42.999108</v>
      </c>
      <c r="K13">
        <v>84.372496800046903</v>
      </c>
      <c r="L13">
        <v>11.589533386999999</v>
      </c>
      <c r="M13">
        <v>17.460555118799999</v>
      </c>
      <c r="N13">
        <v>182.87486300820001</v>
      </c>
      <c r="O13">
        <v>28.894546204400001</v>
      </c>
      <c r="P13">
        <v>4.7286000000000001</v>
      </c>
      <c r="Q13">
        <v>40.465195909199998</v>
      </c>
      <c r="R13">
        <v>202.97728931399999</v>
      </c>
      <c r="S13">
        <v>2774.5353437416502</v>
      </c>
    </row>
    <row r="14" spans="1:19" ht="15" x14ac:dyDescent="0.25">
      <c r="A14" t="s">
        <v>115</v>
      </c>
      <c r="B14">
        <v>1778.964543</v>
      </c>
      <c r="C14">
        <v>650.572543</v>
      </c>
      <c r="D14">
        <v>0</v>
      </c>
      <c r="E14">
        <v>50.641457000000003</v>
      </c>
      <c r="F14">
        <v>165.98430999999999</v>
      </c>
      <c r="G14">
        <v>12.24009</v>
      </c>
      <c r="H14">
        <v>0</v>
      </c>
      <c r="I14">
        <v>8.5954949999999997</v>
      </c>
      <c r="J14">
        <v>41.442093999999997</v>
      </c>
      <c r="K14">
        <v>49.967114216286802</v>
      </c>
      <c r="L14">
        <v>0</v>
      </c>
      <c r="M14">
        <v>14.7164074042</v>
      </c>
      <c r="N14">
        <v>122.396830194</v>
      </c>
      <c r="O14">
        <v>21.684543443999999</v>
      </c>
      <c r="P14">
        <v>0</v>
      </c>
      <c r="Q14">
        <v>27.524494089000001</v>
      </c>
      <c r="R14">
        <v>195.627404727</v>
      </c>
      <c r="S14">
        <v>2210.8813370744901</v>
      </c>
    </row>
    <row r="15" spans="1:19" ht="15" x14ac:dyDescent="0.25">
      <c r="A15" t="s">
        <v>117</v>
      </c>
      <c r="B15">
        <v>883.59787800000004</v>
      </c>
      <c r="C15">
        <v>414.09120200000001</v>
      </c>
      <c r="D15">
        <v>2</v>
      </c>
      <c r="E15">
        <v>27.607741000000001</v>
      </c>
      <c r="F15">
        <v>97.586008000000007</v>
      </c>
      <c r="G15">
        <v>0</v>
      </c>
      <c r="H15">
        <v>0.66015500000000005</v>
      </c>
      <c r="I15">
        <v>2.0416810000000001</v>
      </c>
      <c r="J15">
        <v>23.689368999999999</v>
      </c>
      <c r="K15">
        <v>40.190788581639403</v>
      </c>
      <c r="L15">
        <v>0.58120000000000005</v>
      </c>
      <c r="M15">
        <v>8.0228095346000092</v>
      </c>
      <c r="N15">
        <v>71.959922299200002</v>
      </c>
      <c r="O15">
        <v>0</v>
      </c>
      <c r="P15">
        <v>1.5608044665</v>
      </c>
      <c r="Q15">
        <v>6.5378708981999996</v>
      </c>
      <c r="R15">
        <v>111.82566636449999</v>
      </c>
      <c r="S15">
        <v>1124.2769401446401</v>
      </c>
    </row>
    <row r="16" spans="1:19" ht="15" x14ac:dyDescent="0.25">
      <c r="A16" t="s">
        <v>119</v>
      </c>
      <c r="B16">
        <v>5274.5466289999904</v>
      </c>
      <c r="C16">
        <v>1528.7074009999999</v>
      </c>
      <c r="D16">
        <v>103.205429</v>
      </c>
      <c r="E16">
        <v>131.34965600000001</v>
      </c>
      <c r="F16">
        <v>524.828079</v>
      </c>
      <c r="G16">
        <v>85.259973000000002</v>
      </c>
      <c r="H16">
        <v>2</v>
      </c>
      <c r="I16">
        <v>22.989685000000001</v>
      </c>
      <c r="J16">
        <v>143.540403</v>
      </c>
      <c r="K16">
        <v>94.451176095948597</v>
      </c>
      <c r="L16">
        <v>29.991497667400001</v>
      </c>
      <c r="M16">
        <v>38.1702100336</v>
      </c>
      <c r="N16">
        <v>387.00822545459698</v>
      </c>
      <c r="O16">
        <v>151.0465681668</v>
      </c>
      <c r="P16">
        <v>4.7286000000000001</v>
      </c>
      <c r="Q16">
        <v>73.617569306999997</v>
      </c>
      <c r="R16">
        <v>677.582472361501</v>
      </c>
      <c r="S16">
        <v>6731.1429480868301</v>
      </c>
    </row>
    <row r="17" spans="1:19" ht="15" x14ac:dyDescent="0.25">
      <c r="A17" t="s">
        <v>120</v>
      </c>
      <c r="B17">
        <v>2489.0800089999998</v>
      </c>
      <c r="C17">
        <v>199.271838</v>
      </c>
      <c r="D17">
        <v>19.626581000000002</v>
      </c>
      <c r="E17">
        <v>27.632057</v>
      </c>
      <c r="F17">
        <v>235.66498100000001</v>
      </c>
      <c r="G17">
        <v>33.804971999999999</v>
      </c>
      <c r="H17">
        <v>2</v>
      </c>
      <c r="I17">
        <v>10.301759000000001</v>
      </c>
      <c r="J17">
        <v>58.102946000000003</v>
      </c>
      <c r="K17">
        <v>3.4814756699045399</v>
      </c>
      <c r="L17">
        <v>5.7034844386000003</v>
      </c>
      <c r="M17">
        <v>8.0298757642000105</v>
      </c>
      <c r="N17">
        <v>173.77935698939999</v>
      </c>
      <c r="O17">
        <v>59.888888395199999</v>
      </c>
      <c r="P17">
        <v>4.7286000000000001</v>
      </c>
      <c r="Q17">
        <v>32.988292669800003</v>
      </c>
      <c r="R17">
        <v>274.27495659300001</v>
      </c>
      <c r="S17">
        <v>3051.9549395201002</v>
      </c>
    </row>
    <row r="18" spans="1:19" ht="15" x14ac:dyDescent="0.25">
      <c r="A18" t="s">
        <v>122</v>
      </c>
      <c r="B18">
        <v>2497.4128300000002</v>
      </c>
      <c r="C18">
        <v>941.165526</v>
      </c>
      <c r="D18">
        <v>26.833811000000001</v>
      </c>
      <c r="E18">
        <v>43.800469</v>
      </c>
      <c r="F18">
        <v>269.82953500000002</v>
      </c>
      <c r="G18">
        <v>30.28931</v>
      </c>
      <c r="H18">
        <v>2.5436510000000001</v>
      </c>
      <c r="I18">
        <v>12.947191</v>
      </c>
      <c r="J18">
        <v>58.848269000000002</v>
      </c>
      <c r="K18">
        <v>75.722143141004295</v>
      </c>
      <c r="L18">
        <v>7.7979054766000004</v>
      </c>
      <c r="M18">
        <v>12.7284162914</v>
      </c>
      <c r="N18">
        <v>198.97229910900001</v>
      </c>
      <c r="O18">
        <v>53.660541596000002</v>
      </c>
      <c r="P18">
        <v>6.0139540592999996</v>
      </c>
      <c r="Q18">
        <v>41.459495020200002</v>
      </c>
      <c r="R18">
        <v>277.79325381450002</v>
      </c>
      <c r="S18">
        <v>3171.560838508</v>
      </c>
    </row>
    <row r="19" spans="1:19" ht="15" x14ac:dyDescent="0.25">
      <c r="A19" t="s">
        <v>124</v>
      </c>
      <c r="B19">
        <v>3688.500376</v>
      </c>
      <c r="C19">
        <v>371.68677100000002</v>
      </c>
      <c r="D19">
        <v>96.903647000000007</v>
      </c>
      <c r="E19">
        <v>78.76437</v>
      </c>
      <c r="F19">
        <v>223.20772199999999</v>
      </c>
      <c r="G19">
        <v>17</v>
      </c>
      <c r="H19">
        <v>0</v>
      </c>
      <c r="I19">
        <v>18.242647000000002</v>
      </c>
      <c r="J19">
        <v>55.082914000000002</v>
      </c>
      <c r="K19">
        <v>7.8287272455812804</v>
      </c>
      <c r="L19">
        <v>28.160199818199999</v>
      </c>
      <c r="M19">
        <v>22.888925921999999</v>
      </c>
      <c r="N19">
        <v>164.59337420279999</v>
      </c>
      <c r="O19">
        <v>30.1172</v>
      </c>
      <c r="P19">
        <v>0</v>
      </c>
      <c r="Q19">
        <v>58.4166042234</v>
      </c>
      <c r="R19">
        <v>260.01889553699999</v>
      </c>
      <c r="S19">
        <v>4260.5243029489802</v>
      </c>
    </row>
    <row r="20" spans="1:19" ht="15" x14ac:dyDescent="0.25">
      <c r="A20" t="s">
        <v>125</v>
      </c>
      <c r="B20">
        <v>1061.0623399999999</v>
      </c>
      <c r="C20">
        <v>577.57964800000104</v>
      </c>
      <c r="D20">
        <v>89.279887000000002</v>
      </c>
      <c r="E20">
        <v>14.284445</v>
      </c>
      <c r="F20">
        <v>110.359264</v>
      </c>
      <c r="G20">
        <v>16.329156000000001</v>
      </c>
      <c r="H20">
        <v>0</v>
      </c>
      <c r="I20">
        <v>9.0523260000000008</v>
      </c>
      <c r="J20">
        <v>27.995118000000002</v>
      </c>
      <c r="K20">
        <v>67.323178032152398</v>
      </c>
      <c r="L20">
        <v>25.944735162200001</v>
      </c>
      <c r="M20">
        <v>4.1510597169999999</v>
      </c>
      <c r="N20">
        <v>81.3789212735999</v>
      </c>
      <c r="O20">
        <v>28.9287327696</v>
      </c>
      <c r="P20">
        <v>0</v>
      </c>
      <c r="Q20">
        <v>28.987358317199998</v>
      </c>
      <c r="R20">
        <v>132.15095451900001</v>
      </c>
      <c r="S20">
        <v>1429.9272797907499</v>
      </c>
    </row>
    <row r="21" spans="1:19" ht="15" x14ac:dyDescent="0.25">
      <c r="A21" t="s">
        <v>126</v>
      </c>
      <c r="B21">
        <v>6039.24625499996</v>
      </c>
      <c r="C21">
        <v>1254.343642</v>
      </c>
      <c r="D21">
        <v>91.595518999999996</v>
      </c>
      <c r="E21">
        <v>124.36790499999999</v>
      </c>
      <c r="F21">
        <v>518.64880000000005</v>
      </c>
      <c r="G21">
        <v>36.673020999999999</v>
      </c>
      <c r="H21">
        <v>4.564425</v>
      </c>
      <c r="I21">
        <v>28.869565000000001</v>
      </c>
      <c r="J21">
        <v>105.85517299999999</v>
      </c>
      <c r="K21">
        <v>54.511004392822798</v>
      </c>
      <c r="L21">
        <v>26.617657821400002</v>
      </c>
      <c r="M21">
        <v>36.141313193000002</v>
      </c>
      <c r="N21">
        <v>382.45162511999803</v>
      </c>
      <c r="O21">
        <v>64.969924003599999</v>
      </c>
      <c r="P21">
        <v>10.7916700275</v>
      </c>
      <c r="Q21">
        <v>92.446121043000005</v>
      </c>
      <c r="R21">
        <v>499.68934414649999</v>
      </c>
      <c r="S21">
        <v>7206.8649147477799</v>
      </c>
    </row>
    <row r="22" spans="1:19" ht="15" x14ac:dyDescent="0.25">
      <c r="A22" t="s">
        <v>128</v>
      </c>
      <c r="B22">
        <v>1801.8384149999999</v>
      </c>
      <c r="C22">
        <v>522.83366899999999</v>
      </c>
      <c r="D22">
        <v>5.8803700000000001</v>
      </c>
      <c r="E22">
        <v>38.487031999999999</v>
      </c>
      <c r="F22">
        <v>248.94457199999999</v>
      </c>
      <c r="G22">
        <v>22.493055999999999</v>
      </c>
      <c r="H22">
        <v>1</v>
      </c>
      <c r="I22">
        <v>15.717188999999999</v>
      </c>
      <c r="J22">
        <v>27.771324</v>
      </c>
      <c r="K22">
        <v>32.449968201362097</v>
      </c>
      <c r="L22">
        <v>1.708835522</v>
      </c>
      <c r="M22">
        <v>11.184331499200001</v>
      </c>
      <c r="N22">
        <v>183.5717273928</v>
      </c>
      <c r="O22">
        <v>39.8486980096</v>
      </c>
      <c r="P22">
        <v>2.3643000000000001</v>
      </c>
      <c r="Q22">
        <v>50.3295826158</v>
      </c>
      <c r="R22">
        <v>131.094534942</v>
      </c>
      <c r="S22">
        <v>2254.3903931827599</v>
      </c>
    </row>
    <row r="23" spans="1:19" ht="15" x14ac:dyDescent="0.25">
      <c r="A23" t="s">
        <v>130</v>
      </c>
      <c r="B23">
        <v>1034.811661</v>
      </c>
      <c r="C23">
        <v>596.75182700000005</v>
      </c>
      <c r="D23">
        <v>1.834533</v>
      </c>
      <c r="E23">
        <v>41.612927999999997</v>
      </c>
      <c r="F23">
        <v>140.69335000000001</v>
      </c>
      <c r="G23">
        <v>11.937237</v>
      </c>
      <c r="H23">
        <v>2</v>
      </c>
      <c r="I23">
        <v>5</v>
      </c>
      <c r="J23">
        <v>43.004443999999999</v>
      </c>
      <c r="K23">
        <v>72.922212319662705</v>
      </c>
      <c r="L23">
        <v>0.5331152898</v>
      </c>
      <c r="M23">
        <v>12.092716876800001</v>
      </c>
      <c r="N23">
        <v>103.74727629</v>
      </c>
      <c r="O23">
        <v>21.1480090692</v>
      </c>
      <c r="P23">
        <v>4.7286000000000001</v>
      </c>
      <c r="Q23">
        <v>16.010999999999999</v>
      </c>
      <c r="R23">
        <v>203.00247790200001</v>
      </c>
      <c r="S23">
        <v>1468.9970687474599</v>
      </c>
    </row>
    <row r="24" spans="1:19" ht="15" x14ac:dyDescent="0.25">
      <c r="A24" t="s">
        <v>132</v>
      </c>
      <c r="B24">
        <v>1868.8298050000001</v>
      </c>
      <c r="C24">
        <v>1336.2767309999999</v>
      </c>
      <c r="D24">
        <v>8.2885439999999999</v>
      </c>
      <c r="E24">
        <v>74.818315999999996</v>
      </c>
      <c r="F24">
        <v>226.72948299999999</v>
      </c>
      <c r="G24">
        <v>13.633136</v>
      </c>
      <c r="H24">
        <v>0.49397600000000003</v>
      </c>
      <c r="I24">
        <v>17.505441999999999</v>
      </c>
      <c r="J24">
        <v>46.270217000000002</v>
      </c>
      <c r="K24">
        <v>201.542187032431</v>
      </c>
      <c r="L24">
        <v>2.4086508863999998</v>
      </c>
      <c r="M24">
        <v>21.742202629600001</v>
      </c>
      <c r="N24">
        <v>167.19032076420001</v>
      </c>
      <c r="O24">
        <v>24.152463737600002</v>
      </c>
      <c r="P24">
        <v>1.1679074568000001</v>
      </c>
      <c r="Q24">
        <v>56.055926372400002</v>
      </c>
      <c r="R24">
        <v>218.4185593485</v>
      </c>
      <c r="S24">
        <v>2561.5080232279302</v>
      </c>
    </row>
    <row r="25" spans="1:19" ht="15" x14ac:dyDescent="0.25">
      <c r="A25" t="s">
        <v>134</v>
      </c>
      <c r="B25">
        <v>1110.640897</v>
      </c>
      <c r="C25">
        <v>1076.2999380000001</v>
      </c>
      <c r="D25">
        <v>98.552497000000002</v>
      </c>
      <c r="E25">
        <v>16.795151000000001</v>
      </c>
      <c r="F25">
        <v>119.462379</v>
      </c>
      <c r="G25">
        <v>18.77083</v>
      </c>
      <c r="H25">
        <v>0.47951300000000002</v>
      </c>
      <c r="I25">
        <v>2</v>
      </c>
      <c r="J25">
        <v>13.090616000000001</v>
      </c>
      <c r="K25">
        <v>216.48078595200599</v>
      </c>
      <c r="L25">
        <v>28.639355628200001</v>
      </c>
      <c r="M25">
        <v>4.8806708806000003</v>
      </c>
      <c r="N25">
        <v>88.091558274599905</v>
      </c>
      <c r="O25">
        <v>33.254402427999999</v>
      </c>
      <c r="P25">
        <v>1.1337125858999999</v>
      </c>
      <c r="Q25">
        <v>6.4043999999999999</v>
      </c>
      <c r="R25">
        <v>61.794252827999998</v>
      </c>
      <c r="S25">
        <v>1551.3200355773099</v>
      </c>
    </row>
    <row r="26" spans="1:19" ht="15" x14ac:dyDescent="0.25">
      <c r="A26" t="s">
        <v>136</v>
      </c>
      <c r="B26">
        <v>7732.7470440000297</v>
      </c>
      <c r="C26">
        <v>7468.9447830000299</v>
      </c>
      <c r="D26">
        <v>278.05601799999999</v>
      </c>
      <c r="E26">
        <v>94.567531000000002</v>
      </c>
      <c r="F26">
        <v>879.54605600000104</v>
      </c>
      <c r="G26">
        <v>71.467854000000003</v>
      </c>
      <c r="H26">
        <v>5.5966670000000001</v>
      </c>
      <c r="I26">
        <v>46.500165000000003</v>
      </c>
      <c r="J26">
        <v>140.23757499999999</v>
      </c>
      <c r="K26">
        <v>1504.4868506432499</v>
      </c>
      <c r="L26">
        <v>80.803078830799805</v>
      </c>
      <c r="M26">
        <v>27.4813245086</v>
      </c>
      <c r="N26">
        <v>648.57726169439104</v>
      </c>
      <c r="O26">
        <v>126.61245014639999</v>
      </c>
      <c r="P26">
        <v>13.232199788100001</v>
      </c>
      <c r="Q26">
        <v>148.902828363</v>
      </c>
      <c r="R26">
        <v>661.99147278750104</v>
      </c>
      <c r="S26">
        <v>10944.834510762101</v>
      </c>
    </row>
    <row r="27" spans="1:19" ht="15" x14ac:dyDescent="0.25">
      <c r="A27" t="s">
        <v>137</v>
      </c>
      <c r="B27">
        <v>2675.6493860000101</v>
      </c>
      <c r="C27">
        <v>1216.622846</v>
      </c>
      <c r="D27">
        <v>85.188381000000007</v>
      </c>
      <c r="E27">
        <v>63.286031000000001</v>
      </c>
      <c r="F27">
        <v>336.944817</v>
      </c>
      <c r="G27">
        <v>23.082426999999999</v>
      </c>
      <c r="H27">
        <v>2</v>
      </c>
      <c r="I27">
        <v>18.628184999999998</v>
      </c>
      <c r="J27">
        <v>28.385762</v>
      </c>
      <c r="K27">
        <v>115.490620563931</v>
      </c>
      <c r="L27">
        <v>24.755743518599999</v>
      </c>
      <c r="M27">
        <v>18.390920608599998</v>
      </c>
      <c r="N27">
        <v>248.463108055801</v>
      </c>
      <c r="O27">
        <v>40.892827673200003</v>
      </c>
      <c r="P27">
        <v>4.7286000000000001</v>
      </c>
      <c r="Q27">
        <v>59.651174007000002</v>
      </c>
      <c r="R27">
        <v>133.99498952100001</v>
      </c>
      <c r="S27">
        <v>3322.0173699481402</v>
      </c>
    </row>
    <row r="28" spans="1:19" ht="15" x14ac:dyDescent="0.25">
      <c r="A28" t="s">
        <v>139</v>
      </c>
      <c r="B28">
        <v>7953.8952630000003</v>
      </c>
      <c r="C28">
        <v>1315.147391</v>
      </c>
      <c r="D28">
        <v>219.533243</v>
      </c>
      <c r="E28">
        <v>121.651794</v>
      </c>
      <c r="F28">
        <v>630.84430199999997</v>
      </c>
      <c r="G28">
        <v>55.426136999999997</v>
      </c>
      <c r="H28">
        <v>5</v>
      </c>
      <c r="I28">
        <v>44.671920999999998</v>
      </c>
      <c r="J28">
        <v>141.70370500000001</v>
      </c>
      <c r="K28">
        <v>46.121783898194302</v>
      </c>
      <c r="L28">
        <v>63.796360415799803</v>
      </c>
      <c r="M28">
        <v>35.352011336399997</v>
      </c>
      <c r="N28">
        <v>465.18458829479499</v>
      </c>
      <c r="O28">
        <v>98.192944309200101</v>
      </c>
      <c r="P28">
        <v>11.8215</v>
      </c>
      <c r="Q28">
        <v>143.0484254262</v>
      </c>
      <c r="R28">
        <v>668.91233945250099</v>
      </c>
      <c r="S28">
        <v>9486.3252161330893</v>
      </c>
    </row>
    <row r="29" spans="1:19" ht="15" x14ac:dyDescent="0.25">
      <c r="A29" t="s">
        <v>141</v>
      </c>
      <c r="B29">
        <v>2647.0181389999898</v>
      </c>
      <c r="C29">
        <v>2562.5509739999902</v>
      </c>
      <c r="D29">
        <v>15.541531000000001</v>
      </c>
      <c r="E29">
        <v>43.709823999999998</v>
      </c>
      <c r="F29">
        <v>268.636191</v>
      </c>
      <c r="G29">
        <v>14.390713999999999</v>
      </c>
      <c r="H29">
        <v>2.0148299999999999</v>
      </c>
      <c r="I29">
        <v>13.136075999999999</v>
      </c>
      <c r="J29">
        <v>54.925545</v>
      </c>
      <c r="K29">
        <v>516.180579251381</v>
      </c>
      <c r="L29">
        <v>4.5163689085999996</v>
      </c>
      <c r="M29">
        <v>12.702074854399999</v>
      </c>
      <c r="N29">
        <v>198.09232724340001</v>
      </c>
      <c r="O29">
        <v>25.494588922399998</v>
      </c>
      <c r="P29">
        <v>4.7636625690000001</v>
      </c>
      <c r="Q29">
        <v>42.064342567200001</v>
      </c>
      <c r="R29">
        <v>259.27603517249997</v>
      </c>
      <c r="S29">
        <v>3710.1081184888699</v>
      </c>
    </row>
    <row r="30" spans="1:19" ht="15" x14ac:dyDescent="0.25">
      <c r="A30" t="s">
        <v>143</v>
      </c>
      <c r="B30">
        <v>35221.862561000002</v>
      </c>
      <c r="C30">
        <v>26812.758836000099</v>
      </c>
      <c r="D30">
        <v>2541.5504879999899</v>
      </c>
      <c r="E30">
        <v>424.56060300000001</v>
      </c>
      <c r="F30">
        <v>4921.0223660000001</v>
      </c>
      <c r="G30">
        <v>662.44583</v>
      </c>
      <c r="H30">
        <v>29.558216999999999</v>
      </c>
      <c r="I30">
        <v>447.507634</v>
      </c>
      <c r="J30">
        <v>659.12785199999996</v>
      </c>
      <c r="K30">
        <v>4359.2557250404498</v>
      </c>
      <c r="L30">
        <v>738.57457181281598</v>
      </c>
      <c r="M30">
        <v>123.37731123179999</v>
      </c>
      <c r="N30">
        <v>3628.7618926883101</v>
      </c>
      <c r="O30">
        <v>1173.5890324280099</v>
      </c>
      <c r="P30">
        <v>69.884492453099995</v>
      </c>
      <c r="Q30">
        <v>1433.00894559479</v>
      </c>
      <c r="R30">
        <v>3111.41302536597</v>
      </c>
      <c r="S30">
        <v>49859.727557615297</v>
      </c>
    </row>
    <row r="31" spans="1:19" ht="15" x14ac:dyDescent="0.25">
      <c r="A31" t="s">
        <v>145</v>
      </c>
      <c r="B31">
        <v>2019.19173000001</v>
      </c>
      <c r="C31">
        <v>1944.362181</v>
      </c>
      <c r="D31">
        <v>1.46184</v>
      </c>
      <c r="E31">
        <v>42.926786</v>
      </c>
      <c r="F31">
        <v>258.81647900000002</v>
      </c>
      <c r="G31">
        <v>8.2393619999999999</v>
      </c>
      <c r="H31">
        <v>7.3581209999999997</v>
      </c>
      <c r="I31">
        <v>10.537697</v>
      </c>
      <c r="J31">
        <v>48.694369000000002</v>
      </c>
      <c r="K31">
        <v>391.65737854433303</v>
      </c>
      <c r="L31">
        <v>0.42481070399999998</v>
      </c>
      <c r="M31">
        <v>12.4745240116</v>
      </c>
      <c r="N31">
        <v>190.85127161459999</v>
      </c>
      <c r="O31">
        <v>14.5968537192</v>
      </c>
      <c r="P31">
        <v>17.396805480299999</v>
      </c>
      <c r="Q31">
        <v>33.743813333399999</v>
      </c>
      <c r="R31">
        <v>229.86176886449999</v>
      </c>
      <c r="S31">
        <v>2910.19895627194</v>
      </c>
    </row>
    <row r="32" spans="1:19" ht="15" x14ac:dyDescent="0.25">
      <c r="A32" t="s">
        <v>147</v>
      </c>
      <c r="B32">
        <v>1630.455303</v>
      </c>
      <c r="C32">
        <v>1587.2319709999999</v>
      </c>
      <c r="D32">
        <v>0</v>
      </c>
      <c r="E32">
        <v>67.504778999999999</v>
      </c>
      <c r="F32">
        <v>173.18395100000001</v>
      </c>
      <c r="G32">
        <v>2.0640390000000002</v>
      </c>
      <c r="H32">
        <v>1</v>
      </c>
      <c r="I32">
        <v>14.933859</v>
      </c>
      <c r="J32">
        <v>16.962250000000001</v>
      </c>
      <c r="K32">
        <v>318.01295458156397</v>
      </c>
      <c r="L32">
        <v>0</v>
      </c>
      <c r="M32">
        <v>19.6168887774</v>
      </c>
      <c r="N32">
        <v>127.7058454674</v>
      </c>
      <c r="O32">
        <v>3.6566514924</v>
      </c>
      <c r="P32">
        <v>2.3643000000000001</v>
      </c>
      <c r="Q32">
        <v>47.821203289800003</v>
      </c>
      <c r="R32">
        <v>80.070301125</v>
      </c>
      <c r="S32">
        <v>2229.7034477335601</v>
      </c>
    </row>
    <row r="33" spans="1:19" ht="15" x14ac:dyDescent="0.25">
      <c r="A33" t="s">
        <v>149</v>
      </c>
      <c r="B33">
        <v>34927.515767999997</v>
      </c>
      <c r="C33">
        <v>32678.000419</v>
      </c>
      <c r="D33">
        <v>3199.3813420000001</v>
      </c>
      <c r="E33">
        <v>346.85450800000001</v>
      </c>
      <c r="F33">
        <v>5808.3194629999998</v>
      </c>
      <c r="G33">
        <v>575.30893400000002</v>
      </c>
      <c r="H33">
        <v>32.352018999999999</v>
      </c>
      <c r="I33">
        <v>449.24252899999999</v>
      </c>
      <c r="J33">
        <v>1192.6118670000001</v>
      </c>
      <c r="K33">
        <v>6582.40532820302</v>
      </c>
      <c r="L33">
        <v>929.74021798523802</v>
      </c>
      <c r="M33">
        <v>100.7959200248</v>
      </c>
      <c r="N33">
        <v>4283.0547720161003</v>
      </c>
      <c r="O33">
        <v>1019.2173074743999</v>
      </c>
      <c r="P33">
        <v>76.489878521700007</v>
      </c>
      <c r="Q33">
        <v>1438.5644263637901</v>
      </c>
      <c r="R33">
        <v>5629.7243181735503</v>
      </c>
      <c r="S33">
        <v>54987.507936762602</v>
      </c>
    </row>
    <row r="34" spans="1:19" ht="15" x14ac:dyDescent="0.25">
      <c r="A34" t="s">
        <v>150</v>
      </c>
      <c r="B34">
        <v>4902.5221940000001</v>
      </c>
      <c r="C34">
        <v>4640.3676180000002</v>
      </c>
      <c r="D34">
        <v>51.941791000000002</v>
      </c>
      <c r="E34">
        <v>85.990165000000005</v>
      </c>
      <c r="F34">
        <v>628.23676799999998</v>
      </c>
      <c r="G34">
        <v>70.698172</v>
      </c>
      <c r="H34">
        <v>3</v>
      </c>
      <c r="I34">
        <v>45.839117999999999</v>
      </c>
      <c r="J34">
        <v>142.61728600000001</v>
      </c>
      <c r="K34">
        <v>934.71999944646905</v>
      </c>
      <c r="L34">
        <v>15.094284464599999</v>
      </c>
      <c r="M34">
        <v>24.988741949000001</v>
      </c>
      <c r="N34">
        <v>463.26179272319598</v>
      </c>
      <c r="O34">
        <v>125.2488815152</v>
      </c>
      <c r="P34">
        <v>7.0929000000000002</v>
      </c>
      <c r="Q34">
        <v>146.7860236596</v>
      </c>
      <c r="R34">
        <v>673.22489856300103</v>
      </c>
      <c r="S34">
        <v>7292.9397163210597</v>
      </c>
    </row>
    <row r="35" spans="1:19" ht="15" x14ac:dyDescent="0.25">
      <c r="A35" t="s">
        <v>151</v>
      </c>
      <c r="B35">
        <v>44981.425874000102</v>
      </c>
      <c r="C35">
        <v>42354.276192999998</v>
      </c>
      <c r="D35">
        <v>6844.5552359999901</v>
      </c>
      <c r="E35">
        <v>698.02379699999995</v>
      </c>
      <c r="F35">
        <v>4867.98343999999</v>
      </c>
      <c r="G35">
        <v>735.53452200000004</v>
      </c>
      <c r="H35">
        <v>55.397959999999998</v>
      </c>
      <c r="I35">
        <v>507.70807000000002</v>
      </c>
      <c r="J35">
        <v>1328.509129</v>
      </c>
      <c r="K35">
        <v>8531.5199739976506</v>
      </c>
      <c r="L35">
        <v>1989.02775158175</v>
      </c>
      <c r="M35">
        <v>202.84571540820201</v>
      </c>
      <c r="N35">
        <v>3589.6509886559202</v>
      </c>
      <c r="O35">
        <v>1303.0729591752099</v>
      </c>
      <c r="P35">
        <v>130.977396828</v>
      </c>
      <c r="Q35">
        <v>1625.7827817539801</v>
      </c>
      <c r="R35">
        <v>6271.2273434445797</v>
      </c>
      <c r="S35">
        <v>68625.530784845396</v>
      </c>
    </row>
    <row r="36" spans="1:19" ht="15" x14ac:dyDescent="0.25">
      <c r="A36" t="s">
        <v>152</v>
      </c>
      <c r="B36">
        <v>1556.5217740000001</v>
      </c>
      <c r="C36">
        <v>967.35433400000102</v>
      </c>
      <c r="D36">
        <v>6.3254799999999998</v>
      </c>
      <c r="E36">
        <v>47.206752000000002</v>
      </c>
      <c r="F36">
        <v>174.330129</v>
      </c>
      <c r="G36">
        <v>21.591411999999998</v>
      </c>
      <c r="H36">
        <v>4.0823530000000003</v>
      </c>
      <c r="I36">
        <v>10.050234</v>
      </c>
      <c r="J36">
        <v>35.551907999999997</v>
      </c>
      <c r="K36">
        <v>128.053625975046</v>
      </c>
      <c r="L36">
        <v>1.838184488</v>
      </c>
      <c r="M36">
        <v>13.718282131200001</v>
      </c>
      <c r="N36">
        <v>128.55103712459999</v>
      </c>
      <c r="O36">
        <v>38.251345499199999</v>
      </c>
      <c r="P36">
        <v>9.6519071979</v>
      </c>
      <c r="Q36">
        <v>32.182859314799998</v>
      </c>
      <c r="R36">
        <v>167.822781714</v>
      </c>
      <c r="S36">
        <v>2076.5917974447402</v>
      </c>
    </row>
    <row r="37" spans="1:19" ht="15" x14ac:dyDescent="0.25">
      <c r="A37" t="s">
        <v>153</v>
      </c>
      <c r="B37">
        <v>1523.1721339999999</v>
      </c>
      <c r="C37">
        <v>1451.6217770000001</v>
      </c>
      <c r="D37">
        <v>0.34318900000000002</v>
      </c>
      <c r="E37">
        <v>58.771087999999999</v>
      </c>
      <c r="F37">
        <v>251.31412900000001</v>
      </c>
      <c r="G37">
        <v>11.456638</v>
      </c>
      <c r="H37">
        <v>2</v>
      </c>
      <c r="I37">
        <v>8.2083870000000001</v>
      </c>
      <c r="J37">
        <v>37.012087999999999</v>
      </c>
      <c r="K37">
        <v>289.346201933526</v>
      </c>
      <c r="L37">
        <v>9.9730723399999999E-2</v>
      </c>
      <c r="M37">
        <v>17.0788781728</v>
      </c>
      <c r="N37">
        <v>185.31903872460001</v>
      </c>
      <c r="O37">
        <v>20.2965798808</v>
      </c>
      <c r="P37">
        <v>4.7286000000000001</v>
      </c>
      <c r="Q37">
        <v>26.284896851399999</v>
      </c>
      <c r="R37">
        <v>174.715561404</v>
      </c>
      <c r="S37">
        <v>2241.0416216905301</v>
      </c>
    </row>
    <row r="38" spans="1:19" ht="15" x14ac:dyDescent="0.25">
      <c r="A38" t="s">
        <v>155</v>
      </c>
      <c r="B38">
        <v>3885.0539470000199</v>
      </c>
      <c r="C38">
        <v>1872.895055</v>
      </c>
      <c r="D38">
        <v>245.31022100000001</v>
      </c>
      <c r="E38">
        <v>33.784427999999998</v>
      </c>
      <c r="F38">
        <v>421.02903400000002</v>
      </c>
      <c r="G38">
        <v>41.558155999999997</v>
      </c>
      <c r="H38">
        <v>3</v>
      </c>
      <c r="I38">
        <v>16.056757000000001</v>
      </c>
      <c r="J38">
        <v>95.225291999999996</v>
      </c>
      <c r="K38">
        <v>190.08492415951901</v>
      </c>
      <c r="L38">
        <v>71.287150222599806</v>
      </c>
      <c r="M38">
        <v>9.8177547767999993</v>
      </c>
      <c r="N38">
        <v>310.46680967159898</v>
      </c>
      <c r="O38">
        <v>73.624429169600006</v>
      </c>
      <c r="P38">
        <v>7.0929000000000002</v>
      </c>
      <c r="Q38">
        <v>51.416947265399997</v>
      </c>
      <c r="R38">
        <v>449.510990886</v>
      </c>
      <c r="S38">
        <v>5048.35585315153</v>
      </c>
    </row>
    <row r="39" spans="1:19" ht="15" x14ac:dyDescent="0.25">
      <c r="A39" t="s">
        <v>156</v>
      </c>
      <c r="B39">
        <v>12214.811446</v>
      </c>
      <c r="C39">
        <v>11277.411733000001</v>
      </c>
      <c r="D39">
        <v>1532.952884</v>
      </c>
      <c r="E39">
        <v>182.628534</v>
      </c>
      <c r="F39">
        <v>1343.623173</v>
      </c>
      <c r="G39">
        <v>185.36529100000001</v>
      </c>
      <c r="H39">
        <v>15.995468000000001</v>
      </c>
      <c r="I39">
        <v>154.74723299999999</v>
      </c>
      <c r="J39">
        <v>265.657961</v>
      </c>
      <c r="K39">
        <v>2199.0424962254101</v>
      </c>
      <c r="L39">
        <v>445.476108090396</v>
      </c>
      <c r="M39">
        <v>53.071851980399899</v>
      </c>
      <c r="N39">
        <v>990.78772777018503</v>
      </c>
      <c r="O39">
        <v>328.3931495356</v>
      </c>
      <c r="P39">
        <v>37.818084992400003</v>
      </c>
      <c r="Q39">
        <v>495.53158951260099</v>
      </c>
      <c r="R39">
        <v>1254.0384049004999</v>
      </c>
      <c r="S39">
        <v>18018.970859007401</v>
      </c>
    </row>
    <row r="40" spans="1:19" ht="15" x14ac:dyDescent="0.25">
      <c r="A40" t="s">
        <v>157</v>
      </c>
      <c r="B40">
        <v>1106.6579340000001</v>
      </c>
      <c r="C40">
        <v>433.650756</v>
      </c>
      <c r="D40">
        <v>16.844771000000001</v>
      </c>
      <c r="E40">
        <v>7.0473369999999997</v>
      </c>
      <c r="F40">
        <v>116.40567299999999</v>
      </c>
      <c r="G40">
        <v>15.520785999999999</v>
      </c>
      <c r="H40">
        <v>1</v>
      </c>
      <c r="I40">
        <v>7.728891</v>
      </c>
      <c r="J40">
        <v>23.262416999999999</v>
      </c>
      <c r="K40">
        <v>36.0875448037214</v>
      </c>
      <c r="L40">
        <v>4.8950904525999999</v>
      </c>
      <c r="M40">
        <v>2.0479561321999999</v>
      </c>
      <c r="N40">
        <v>85.837543270199902</v>
      </c>
      <c r="O40">
        <v>27.496624477600001</v>
      </c>
      <c r="P40">
        <v>2.3643000000000001</v>
      </c>
      <c r="Q40">
        <v>24.749454760199999</v>
      </c>
      <c r="R40">
        <v>109.8102394485</v>
      </c>
      <c r="S40">
        <v>1399.9466873450201</v>
      </c>
    </row>
    <row r="41" spans="1:19" ht="15" x14ac:dyDescent="0.25">
      <c r="A41" t="s">
        <v>158</v>
      </c>
      <c r="B41">
        <v>2323.5430529999999</v>
      </c>
      <c r="C41">
        <v>1141.471487</v>
      </c>
      <c r="D41">
        <v>13.667866999999999</v>
      </c>
      <c r="E41">
        <v>47.566934000000003</v>
      </c>
      <c r="F41">
        <v>238.75832</v>
      </c>
      <c r="G41">
        <v>13.557278999999999</v>
      </c>
      <c r="H41">
        <v>2</v>
      </c>
      <c r="I41">
        <v>12.363092</v>
      </c>
      <c r="J41">
        <v>44.949536000000002</v>
      </c>
      <c r="K41">
        <v>116.49344342465299</v>
      </c>
      <c r="L41">
        <v>3.9718821501999999</v>
      </c>
      <c r="M41">
        <v>13.8229510204</v>
      </c>
      <c r="N41">
        <v>176.06038516800001</v>
      </c>
      <c r="O41">
        <v>24.0180754764</v>
      </c>
      <c r="P41">
        <v>4.7286000000000001</v>
      </c>
      <c r="Q41">
        <v>39.589093202400001</v>
      </c>
      <c r="R41">
        <v>212.18428468799999</v>
      </c>
      <c r="S41">
        <v>2914.4117681300499</v>
      </c>
    </row>
    <row r="42" spans="1:19" ht="15" x14ac:dyDescent="0.25">
      <c r="A42" t="s">
        <v>160</v>
      </c>
      <c r="B42">
        <v>5432.5962719999898</v>
      </c>
      <c r="C42">
        <v>1425.7563439999999</v>
      </c>
      <c r="D42">
        <v>132.83791400000001</v>
      </c>
      <c r="E42">
        <v>119.030641</v>
      </c>
      <c r="F42">
        <v>659.52260200000001</v>
      </c>
      <c r="G42">
        <v>31.244669999999999</v>
      </c>
      <c r="H42">
        <v>8</v>
      </c>
      <c r="I42">
        <v>44.015157000000002</v>
      </c>
      <c r="J42">
        <v>154.68542099999999</v>
      </c>
      <c r="K42">
        <v>80.059516891114797</v>
      </c>
      <c r="L42">
        <v>38.602697808400002</v>
      </c>
      <c r="M42">
        <v>34.590304274600001</v>
      </c>
      <c r="N42">
        <v>486.33196671479601</v>
      </c>
      <c r="O42">
        <v>55.353057372000002</v>
      </c>
      <c r="P42">
        <v>18.914400000000001</v>
      </c>
      <c r="Q42">
        <v>140.9453357454</v>
      </c>
      <c r="R42">
        <v>730.19252983050103</v>
      </c>
      <c r="S42">
        <v>7017.5860806368</v>
      </c>
    </row>
    <row r="43" spans="1:19" ht="15" x14ac:dyDescent="0.25">
      <c r="A43" t="s">
        <v>162</v>
      </c>
      <c r="B43">
        <v>864.14322300000003</v>
      </c>
      <c r="C43">
        <v>420.56337300000001</v>
      </c>
      <c r="D43">
        <v>10.502893</v>
      </c>
      <c r="E43">
        <v>37.210495000000002</v>
      </c>
      <c r="F43">
        <v>51.724246000000001</v>
      </c>
      <c r="G43">
        <v>1.99099</v>
      </c>
      <c r="H43">
        <v>0</v>
      </c>
      <c r="I43">
        <v>12.077988</v>
      </c>
      <c r="J43">
        <v>9.5785929999999997</v>
      </c>
      <c r="K43">
        <v>42.5634266534977</v>
      </c>
      <c r="L43">
        <v>3.0521407057999999</v>
      </c>
      <c r="M43">
        <v>10.813369847000001</v>
      </c>
      <c r="N43">
        <v>38.141459000399998</v>
      </c>
      <c r="O43">
        <v>3.5272378839999998</v>
      </c>
      <c r="P43">
        <v>0</v>
      </c>
      <c r="Q43">
        <v>38.6761331736</v>
      </c>
      <c r="R43">
        <v>45.2157482565</v>
      </c>
      <c r="S43">
        <v>1046.1327385208001</v>
      </c>
    </row>
    <row r="44" spans="1:19" ht="15" x14ac:dyDescent="0.25">
      <c r="A44" t="s">
        <v>164</v>
      </c>
      <c r="B44">
        <v>2623.1054899999999</v>
      </c>
      <c r="C44">
        <v>988.10921999999903</v>
      </c>
      <c r="D44">
        <v>289.19586800000002</v>
      </c>
      <c r="E44">
        <v>85.063382000000004</v>
      </c>
      <c r="F44">
        <v>228.818208</v>
      </c>
      <c r="G44">
        <v>3</v>
      </c>
      <c r="H44">
        <v>1.966612</v>
      </c>
      <c r="I44">
        <v>10.888596</v>
      </c>
      <c r="J44">
        <v>32.958948999999997</v>
      </c>
      <c r="K44">
        <v>76.723273278165394</v>
      </c>
      <c r="L44">
        <v>84.040319240799704</v>
      </c>
      <c r="M44">
        <v>24.7194188092</v>
      </c>
      <c r="N44">
        <v>168.73054657919999</v>
      </c>
      <c r="O44">
        <v>5.3148</v>
      </c>
      <c r="P44">
        <v>4.6496607515999999</v>
      </c>
      <c r="Q44">
        <v>34.867462111199998</v>
      </c>
      <c r="R44">
        <v>155.58271875450001</v>
      </c>
      <c r="S44">
        <v>3177.7336895246599</v>
      </c>
    </row>
    <row r="45" spans="1:19" ht="15" x14ac:dyDescent="0.25">
      <c r="A45" t="s">
        <v>165</v>
      </c>
      <c r="B45">
        <v>1397.6087600000001</v>
      </c>
      <c r="C45">
        <v>1318.702033</v>
      </c>
      <c r="D45">
        <v>18.920957000000001</v>
      </c>
      <c r="E45">
        <v>7.8477980000000001</v>
      </c>
      <c r="F45">
        <v>230.80795000000001</v>
      </c>
      <c r="G45">
        <v>23.036738</v>
      </c>
      <c r="H45">
        <v>2.473373</v>
      </c>
      <c r="I45">
        <v>14.530931000000001</v>
      </c>
      <c r="J45">
        <v>38.865684999999999</v>
      </c>
      <c r="K45">
        <v>265.62920549104399</v>
      </c>
      <c r="L45">
        <v>5.4984301041999997</v>
      </c>
      <c r="M45">
        <v>2.2805700988000002</v>
      </c>
      <c r="N45">
        <v>170.19778233</v>
      </c>
      <c r="O45">
        <v>40.8118850408</v>
      </c>
      <c r="P45">
        <v>5.8477957838999997</v>
      </c>
      <c r="Q45">
        <v>46.5309472482</v>
      </c>
      <c r="R45">
        <v>183.4654660425</v>
      </c>
      <c r="S45">
        <v>2117.8708421394499</v>
      </c>
    </row>
    <row r="46" spans="1:19" ht="15" x14ac:dyDescent="0.25">
      <c r="A46" t="s">
        <v>166</v>
      </c>
      <c r="B46">
        <v>1923.298135</v>
      </c>
      <c r="C46">
        <v>1783.1530459999999</v>
      </c>
      <c r="D46">
        <v>4.5930419999999996</v>
      </c>
      <c r="E46">
        <v>83.490298999999993</v>
      </c>
      <c r="F46">
        <v>245.550735</v>
      </c>
      <c r="G46">
        <v>12.710471999999999</v>
      </c>
      <c r="H46">
        <v>2.162112</v>
      </c>
      <c r="I46">
        <v>9.9190749999999994</v>
      </c>
      <c r="J46">
        <v>59.479384000000003</v>
      </c>
      <c r="K46">
        <v>348.26315173334098</v>
      </c>
      <c r="L46">
        <v>1.3347380052</v>
      </c>
      <c r="M46">
        <v>24.262280889399999</v>
      </c>
      <c r="N46">
        <v>181.06911198899999</v>
      </c>
      <c r="O46">
        <v>22.517872195199999</v>
      </c>
      <c r="P46">
        <v>5.1118814015999998</v>
      </c>
      <c r="Q46">
        <v>31.762861964999999</v>
      </c>
      <c r="R46">
        <v>280.77243217199998</v>
      </c>
      <c r="S46">
        <v>2818.3924653507402</v>
      </c>
    </row>
    <row r="47" spans="1:19" ht="15" x14ac:dyDescent="0.25">
      <c r="A47" t="s">
        <v>168</v>
      </c>
      <c r="B47">
        <v>962.12545299999999</v>
      </c>
      <c r="C47">
        <v>423.56129800000002</v>
      </c>
      <c r="D47">
        <v>0.66344400000000003</v>
      </c>
      <c r="E47">
        <v>24.676959</v>
      </c>
      <c r="F47">
        <v>97.627994999999999</v>
      </c>
      <c r="G47">
        <v>5.7911260000000002</v>
      </c>
      <c r="H47">
        <v>1</v>
      </c>
      <c r="I47">
        <v>7.2427960000000002</v>
      </c>
      <c r="J47">
        <v>24.436126999999999</v>
      </c>
      <c r="K47">
        <v>39.198382681688003</v>
      </c>
      <c r="L47">
        <v>0.19279682640000001</v>
      </c>
      <c r="M47">
        <v>7.1711242854000004</v>
      </c>
      <c r="N47">
        <v>71.990883513</v>
      </c>
      <c r="O47">
        <v>10.259558821600001</v>
      </c>
      <c r="P47">
        <v>2.3643000000000001</v>
      </c>
      <c r="Q47">
        <v>23.1928813512</v>
      </c>
      <c r="R47">
        <v>115.3507375035</v>
      </c>
      <c r="S47">
        <v>1231.84611798279</v>
      </c>
    </row>
    <row r="48" spans="1:19" ht="15" x14ac:dyDescent="0.25">
      <c r="A48" t="s">
        <v>169</v>
      </c>
      <c r="B48">
        <v>1771.6405420000001</v>
      </c>
      <c r="C48">
        <v>697.94186800000205</v>
      </c>
      <c r="D48">
        <v>5.3419639999999999</v>
      </c>
      <c r="E48">
        <v>53.470847999999997</v>
      </c>
      <c r="F48">
        <v>235.38459499999999</v>
      </c>
      <c r="G48">
        <v>6.241695</v>
      </c>
      <c r="H48">
        <v>0</v>
      </c>
      <c r="I48">
        <v>11.970883000000001</v>
      </c>
      <c r="J48">
        <v>28.987133</v>
      </c>
      <c r="K48">
        <v>57.548682175704101</v>
      </c>
      <c r="L48">
        <v>1.5523747384</v>
      </c>
      <c r="M48">
        <v>15.538628428799999</v>
      </c>
      <c r="N48">
        <v>173.57260035300001</v>
      </c>
      <c r="O48">
        <v>11.057786862</v>
      </c>
      <c r="P48">
        <v>0</v>
      </c>
      <c r="Q48">
        <v>38.333161542600003</v>
      </c>
      <c r="R48">
        <v>136.8337613265</v>
      </c>
      <c r="S48">
        <v>2206.0775374270102</v>
      </c>
    </row>
    <row r="49" spans="1:19" ht="15" x14ac:dyDescent="0.25">
      <c r="A49" t="s">
        <v>171</v>
      </c>
      <c r="B49">
        <v>5717.3701929999797</v>
      </c>
      <c r="C49">
        <v>4022.9072679999799</v>
      </c>
      <c r="D49">
        <v>143.0378</v>
      </c>
      <c r="E49">
        <v>120.05240000000001</v>
      </c>
      <c r="F49">
        <v>720.90601900000001</v>
      </c>
      <c r="G49">
        <v>44.936411999999997</v>
      </c>
      <c r="H49">
        <v>0.190751</v>
      </c>
      <c r="I49">
        <v>40.874419000000003</v>
      </c>
      <c r="J49">
        <v>110.898042</v>
      </c>
      <c r="K49">
        <v>589.77741468949</v>
      </c>
      <c r="L49">
        <v>41.566784679999998</v>
      </c>
      <c r="M49">
        <v>34.887227439999997</v>
      </c>
      <c r="N49">
        <v>531.59609841059398</v>
      </c>
      <c r="O49">
        <v>79.609347499200098</v>
      </c>
      <c r="P49">
        <v>0.45099258930000002</v>
      </c>
      <c r="Q49">
        <v>130.8880645218</v>
      </c>
      <c r="R49">
        <v>523.49420726100004</v>
      </c>
      <c r="S49">
        <v>7649.6403300913598</v>
      </c>
    </row>
    <row r="50" spans="1:19" ht="15" x14ac:dyDescent="0.25">
      <c r="A50" t="s">
        <v>173</v>
      </c>
      <c r="B50">
        <v>4547.480536</v>
      </c>
      <c r="C50">
        <v>4256.9560590000001</v>
      </c>
      <c r="D50">
        <v>18.200468000000001</v>
      </c>
      <c r="E50">
        <v>54.106203999999998</v>
      </c>
      <c r="F50">
        <v>607.83972600000004</v>
      </c>
      <c r="G50">
        <v>93.057730000000006</v>
      </c>
      <c r="H50">
        <v>2.9548019999999999</v>
      </c>
      <c r="I50">
        <v>40.122881</v>
      </c>
      <c r="J50">
        <v>150.51413400000001</v>
      </c>
      <c r="K50">
        <v>856.75785079696504</v>
      </c>
      <c r="L50">
        <v>5.2890560007999996</v>
      </c>
      <c r="M50">
        <v>15.7232628824</v>
      </c>
      <c r="N50">
        <v>448.22101395239702</v>
      </c>
      <c r="O50">
        <v>164.861074468</v>
      </c>
      <c r="P50">
        <v>6.9860383686</v>
      </c>
      <c r="Q50">
        <v>128.48148953820001</v>
      </c>
      <c r="R50">
        <v>710.50196954700095</v>
      </c>
      <c r="S50">
        <v>6884.3022915543597</v>
      </c>
    </row>
    <row r="51" spans="1:19" ht="15" x14ac:dyDescent="0.25">
      <c r="A51" t="s">
        <v>174</v>
      </c>
      <c r="B51">
        <v>4175.4302090000001</v>
      </c>
      <c r="C51">
        <v>3380.4740790000001</v>
      </c>
      <c r="D51">
        <v>95.189357000000001</v>
      </c>
      <c r="E51">
        <v>160.70673300000001</v>
      </c>
      <c r="F51">
        <v>465.82403599999998</v>
      </c>
      <c r="G51">
        <v>34.549717000000001</v>
      </c>
      <c r="H51">
        <v>6</v>
      </c>
      <c r="I51">
        <v>39.724367999999998</v>
      </c>
      <c r="J51">
        <v>87.854253999999997</v>
      </c>
      <c r="K51">
        <v>573.70725924109797</v>
      </c>
      <c r="L51">
        <v>27.6620271442</v>
      </c>
      <c r="M51">
        <v>46.701376609799901</v>
      </c>
      <c r="N51">
        <v>343.49864414639899</v>
      </c>
      <c r="O51">
        <v>61.208278637200003</v>
      </c>
      <c r="P51">
        <v>14.1858</v>
      </c>
      <c r="Q51">
        <v>127.2053712096</v>
      </c>
      <c r="R51">
        <v>414.71600600699998</v>
      </c>
      <c r="S51">
        <v>5784.3149719952999</v>
      </c>
    </row>
    <row r="52" spans="1:19" ht="15" x14ac:dyDescent="0.25">
      <c r="A52" t="s">
        <v>176</v>
      </c>
      <c r="B52">
        <v>1456.1692480000099</v>
      </c>
      <c r="C52">
        <v>287.821977</v>
      </c>
      <c r="D52">
        <v>27.829446000000001</v>
      </c>
      <c r="E52">
        <v>19.199992000000002</v>
      </c>
      <c r="F52">
        <v>145.983667</v>
      </c>
      <c r="G52">
        <v>8.1647320000000008</v>
      </c>
      <c r="H52">
        <v>1.5</v>
      </c>
      <c r="I52">
        <v>18.231732999999998</v>
      </c>
      <c r="J52">
        <v>42.703494999999997</v>
      </c>
      <c r="K52">
        <v>12.1570355726604</v>
      </c>
      <c r="L52">
        <v>8.0872370076000006</v>
      </c>
      <c r="M52">
        <v>5.5795176752</v>
      </c>
      <c r="N52">
        <v>107.6483560458</v>
      </c>
      <c r="O52">
        <v>14.4646392112</v>
      </c>
      <c r="P52">
        <v>3.5464500000000001</v>
      </c>
      <c r="Q52">
        <v>58.381655412599997</v>
      </c>
      <c r="R52">
        <v>201.58184814750001</v>
      </c>
      <c r="S52">
        <v>1867.6159870725701</v>
      </c>
    </row>
    <row r="53" spans="1:19" ht="15" x14ac:dyDescent="0.25">
      <c r="A53" t="s">
        <v>177</v>
      </c>
      <c r="B53">
        <v>5299.5807300000097</v>
      </c>
      <c r="C53">
        <v>1883.457572</v>
      </c>
      <c r="D53">
        <v>103.58194899999999</v>
      </c>
      <c r="E53">
        <v>134.079702</v>
      </c>
      <c r="F53">
        <v>506.42652600000002</v>
      </c>
      <c r="G53">
        <v>49.159447999999998</v>
      </c>
      <c r="H53">
        <v>5.8</v>
      </c>
      <c r="I53">
        <v>56.416255999999997</v>
      </c>
      <c r="J53">
        <v>136.890128</v>
      </c>
      <c r="K53">
        <v>144.398255427751</v>
      </c>
      <c r="L53">
        <v>30.100914379399999</v>
      </c>
      <c r="M53">
        <v>38.963561401200003</v>
      </c>
      <c r="N53">
        <v>373.43892027239798</v>
      </c>
      <c r="O53">
        <v>87.090878076799996</v>
      </c>
      <c r="P53">
        <v>13.71294</v>
      </c>
      <c r="Q53">
        <v>180.6561349632</v>
      </c>
      <c r="R53">
        <v>646.18984922400102</v>
      </c>
      <c r="S53">
        <v>6814.1321837447604</v>
      </c>
    </row>
    <row r="54" spans="1:19" ht="15" x14ac:dyDescent="0.25">
      <c r="A54" t="s">
        <v>179</v>
      </c>
      <c r="B54">
        <v>1797.131623</v>
      </c>
      <c r="C54">
        <v>1201.7547970000001</v>
      </c>
      <c r="D54">
        <v>29.188124999999999</v>
      </c>
      <c r="E54">
        <v>75.912415999999993</v>
      </c>
      <c r="F54">
        <v>216.52908500000001</v>
      </c>
      <c r="G54">
        <v>16.281075000000001</v>
      </c>
      <c r="H54">
        <v>5</v>
      </c>
      <c r="I54">
        <v>18.964072000000002</v>
      </c>
      <c r="J54">
        <v>32.587823</v>
      </c>
      <c r="K54">
        <v>168.977476610553</v>
      </c>
      <c r="L54">
        <v>8.4820691250000007</v>
      </c>
      <c r="M54">
        <v>22.060148089599998</v>
      </c>
      <c r="N54">
        <v>159.66854727899999</v>
      </c>
      <c r="O54">
        <v>28.843552469999999</v>
      </c>
      <c r="P54">
        <v>11.8215</v>
      </c>
      <c r="Q54">
        <v>60.726751358400001</v>
      </c>
      <c r="R54">
        <v>153.83081847150001</v>
      </c>
      <c r="S54">
        <v>2411.5424864040501</v>
      </c>
    </row>
    <row r="55" spans="1:19" ht="15" x14ac:dyDescent="0.25">
      <c r="A55" t="s">
        <v>181</v>
      </c>
      <c r="B55">
        <v>2527.5827439999998</v>
      </c>
      <c r="C55">
        <v>1255.045562</v>
      </c>
      <c r="D55">
        <v>31.971019999999999</v>
      </c>
      <c r="E55">
        <v>71.663886000000005</v>
      </c>
      <c r="F55">
        <v>392.8152</v>
      </c>
      <c r="G55">
        <v>21.288312000000001</v>
      </c>
      <c r="H55">
        <v>5</v>
      </c>
      <c r="I55">
        <v>15.545411</v>
      </c>
      <c r="J55">
        <v>60.516188999999997</v>
      </c>
      <c r="K55">
        <v>131.264432453876</v>
      </c>
      <c r="L55">
        <v>9.2907784119999999</v>
      </c>
      <c r="M55">
        <v>20.8255252716</v>
      </c>
      <c r="N55">
        <v>289.66192847999997</v>
      </c>
      <c r="O55">
        <v>37.714373539199997</v>
      </c>
      <c r="P55">
        <v>11.8215</v>
      </c>
      <c r="Q55">
        <v>49.779515104200001</v>
      </c>
      <c r="R55">
        <v>285.66667017449998</v>
      </c>
      <c r="S55">
        <v>3363.6074674353699</v>
      </c>
    </row>
    <row r="56" spans="1:19" ht="15" x14ac:dyDescent="0.25">
      <c r="A56" t="s">
        <v>183</v>
      </c>
      <c r="B56">
        <v>3234.9878079999999</v>
      </c>
      <c r="C56">
        <v>2324.333928</v>
      </c>
      <c r="D56">
        <v>52.310138999999999</v>
      </c>
      <c r="E56">
        <v>143.22270499999999</v>
      </c>
      <c r="F56">
        <v>273.98645299999998</v>
      </c>
      <c r="G56">
        <v>22.849250999999999</v>
      </c>
      <c r="H56">
        <v>0</v>
      </c>
      <c r="I56">
        <v>22.991002000000002</v>
      </c>
      <c r="J56">
        <v>53.851889999999997</v>
      </c>
      <c r="K56">
        <v>348.059425286058</v>
      </c>
      <c r="L56">
        <v>15.2013263934</v>
      </c>
      <c r="M56">
        <v>41.620518073</v>
      </c>
      <c r="N56">
        <v>202.03761044219999</v>
      </c>
      <c r="O56">
        <v>40.479733071600002</v>
      </c>
      <c r="P56">
        <v>0</v>
      </c>
      <c r="Q56">
        <v>73.6217866044</v>
      </c>
      <c r="R56">
        <v>254.20784674500001</v>
      </c>
      <c r="S56">
        <v>4210.2160546156501</v>
      </c>
    </row>
    <row r="57" spans="1:19" ht="15" x14ac:dyDescent="0.25">
      <c r="A57" t="s">
        <v>185</v>
      </c>
      <c r="B57">
        <v>1598.4832269999999</v>
      </c>
      <c r="C57">
        <v>908.299810000001</v>
      </c>
      <c r="D57">
        <v>0.933172</v>
      </c>
      <c r="E57">
        <v>67.387137999999993</v>
      </c>
      <c r="F57">
        <v>150.31749500000001</v>
      </c>
      <c r="G57">
        <v>6.0326700000000004</v>
      </c>
      <c r="H57">
        <v>0</v>
      </c>
      <c r="I57">
        <v>27.527422000000001</v>
      </c>
      <c r="J57">
        <v>52.977930000000001</v>
      </c>
      <c r="K57">
        <v>110.263103301846</v>
      </c>
      <c r="L57">
        <v>0.27117978320000002</v>
      </c>
      <c r="M57">
        <v>19.582702302800001</v>
      </c>
      <c r="N57">
        <v>110.844120813</v>
      </c>
      <c r="O57">
        <v>10.687478172</v>
      </c>
      <c r="P57">
        <v>0</v>
      </c>
      <c r="Q57">
        <v>88.148310728400006</v>
      </c>
      <c r="R57">
        <v>250.08231856500001</v>
      </c>
      <c r="S57">
        <v>2188.3624406662402</v>
      </c>
    </row>
    <row r="58" spans="1:19" ht="15" x14ac:dyDescent="0.25">
      <c r="A58" t="s">
        <v>186</v>
      </c>
      <c r="B58">
        <v>1889.90422099999</v>
      </c>
      <c r="C58">
        <v>980.29728100000102</v>
      </c>
      <c r="D58">
        <v>2.5202019999999998</v>
      </c>
      <c r="E58">
        <v>70.419194000000005</v>
      </c>
      <c r="F58">
        <v>174.663419</v>
      </c>
      <c r="G58">
        <v>6.4646470000000003</v>
      </c>
      <c r="H58">
        <v>1</v>
      </c>
      <c r="I58">
        <v>21.772727</v>
      </c>
      <c r="J58">
        <v>22.778987000000001</v>
      </c>
      <c r="K58">
        <v>106.02375634562</v>
      </c>
      <c r="L58">
        <v>0.73237070120000003</v>
      </c>
      <c r="M58">
        <v>20.463817776399999</v>
      </c>
      <c r="N58">
        <v>128.79680517060001</v>
      </c>
      <c r="O58">
        <v>11.452768625199999</v>
      </c>
      <c r="P58">
        <v>2.3643000000000001</v>
      </c>
      <c r="Q58">
        <v>69.720626399400004</v>
      </c>
      <c r="R58">
        <v>107.5282081335</v>
      </c>
      <c r="S58">
        <v>2336.9868741519099</v>
      </c>
    </row>
    <row r="59" spans="1:19" ht="15" x14ac:dyDescent="0.25">
      <c r="A59" t="s">
        <v>188</v>
      </c>
      <c r="B59">
        <v>3022.2701310000002</v>
      </c>
      <c r="C59">
        <v>2866.288082</v>
      </c>
      <c r="D59">
        <v>26.595386999999999</v>
      </c>
      <c r="E59">
        <v>44.054658000000003</v>
      </c>
      <c r="F59">
        <v>439.99458099999998</v>
      </c>
      <c r="G59">
        <v>58.002572999999998</v>
      </c>
      <c r="H59">
        <v>0.625</v>
      </c>
      <c r="I59">
        <v>20.92062</v>
      </c>
      <c r="J59">
        <v>75.612803999999997</v>
      </c>
      <c r="K59">
        <v>577.01749787058998</v>
      </c>
      <c r="L59">
        <v>7.7286194622000002</v>
      </c>
      <c r="M59">
        <v>12.8022836148</v>
      </c>
      <c r="N59">
        <v>324.45200402939901</v>
      </c>
      <c r="O59">
        <v>102.7573583268</v>
      </c>
      <c r="P59">
        <v>1.4776875</v>
      </c>
      <c r="Q59">
        <v>66.992009363999998</v>
      </c>
      <c r="R59">
        <v>356.930241282</v>
      </c>
      <c r="S59">
        <v>4472.42783244979</v>
      </c>
    </row>
    <row r="60" spans="1:19" ht="15" x14ac:dyDescent="0.25">
      <c r="A60" t="s">
        <v>189</v>
      </c>
      <c r="B60">
        <v>2036.628068</v>
      </c>
      <c r="C60">
        <v>1004.2320120000001</v>
      </c>
      <c r="D60">
        <v>30.352029000000002</v>
      </c>
      <c r="E60">
        <v>57.935353999999997</v>
      </c>
      <c r="F60">
        <v>246.85545500000001</v>
      </c>
      <c r="G60">
        <v>37.595269000000002</v>
      </c>
      <c r="H60">
        <v>0</v>
      </c>
      <c r="I60">
        <v>4.2732559999999999</v>
      </c>
      <c r="J60">
        <v>43.675471000000002</v>
      </c>
      <c r="K60">
        <v>105.832411254999</v>
      </c>
      <c r="L60">
        <v>8.8202996274000007</v>
      </c>
      <c r="M60">
        <v>16.836013872399999</v>
      </c>
      <c r="N60">
        <v>182.031212517</v>
      </c>
      <c r="O60">
        <v>66.603778560400002</v>
      </c>
      <c r="P60">
        <v>0</v>
      </c>
      <c r="Q60">
        <v>13.683820363200001</v>
      </c>
      <c r="R60">
        <v>206.1700608555</v>
      </c>
      <c r="S60">
        <v>2636.6056650508999</v>
      </c>
    </row>
    <row r="61" spans="1:19" ht="15" x14ac:dyDescent="0.25">
      <c r="A61" t="s">
        <v>190</v>
      </c>
      <c r="B61">
        <v>1553.3470440000001</v>
      </c>
      <c r="C61">
        <v>834.66493700000001</v>
      </c>
      <c r="D61">
        <v>8.7914110000000001</v>
      </c>
      <c r="E61">
        <v>44.036810000000003</v>
      </c>
      <c r="F61">
        <v>147.856415</v>
      </c>
      <c r="G61">
        <v>16.664439000000002</v>
      </c>
      <c r="H61">
        <v>2.3926379999999998</v>
      </c>
      <c r="I61">
        <v>26.874610000000001</v>
      </c>
      <c r="J61">
        <v>30.269938</v>
      </c>
      <c r="K61">
        <v>95.698159773009095</v>
      </c>
      <c r="L61">
        <v>2.5547840366000001</v>
      </c>
      <c r="M61">
        <v>12.797096986</v>
      </c>
      <c r="N61">
        <v>109.02932042099999</v>
      </c>
      <c r="O61">
        <v>29.5227201324</v>
      </c>
      <c r="P61">
        <v>5.6569140233999997</v>
      </c>
      <c r="Q61">
        <v>86.057876141999998</v>
      </c>
      <c r="R61">
        <v>142.88924232900001</v>
      </c>
      <c r="S61">
        <v>2037.55315784341</v>
      </c>
    </row>
    <row r="62" spans="1:19" ht="15" x14ac:dyDescent="0.25">
      <c r="A62" t="s">
        <v>192</v>
      </c>
      <c r="B62">
        <v>1143.0304389999999</v>
      </c>
      <c r="C62">
        <v>52.747441000000002</v>
      </c>
      <c r="D62">
        <v>6</v>
      </c>
      <c r="E62">
        <v>21.188510999999998</v>
      </c>
      <c r="F62">
        <v>108.282865</v>
      </c>
      <c r="G62">
        <v>12.045809</v>
      </c>
      <c r="H62">
        <v>3.5</v>
      </c>
      <c r="I62">
        <v>1</v>
      </c>
      <c r="J62">
        <v>12</v>
      </c>
      <c r="K62">
        <v>0.53679132734628598</v>
      </c>
      <c r="L62">
        <v>1.7436</v>
      </c>
      <c r="M62">
        <v>6.1573812965999997</v>
      </c>
      <c r="N62">
        <v>79.847784650999898</v>
      </c>
      <c r="O62">
        <v>21.3403552244</v>
      </c>
      <c r="P62">
        <v>8.2750500000000002</v>
      </c>
      <c r="Q62">
        <v>3.2021999999999999</v>
      </c>
      <c r="R62">
        <v>56.646000000000001</v>
      </c>
      <c r="S62">
        <v>1320.7796014993501</v>
      </c>
    </row>
    <row r="63" spans="1:19" ht="15" x14ac:dyDescent="0.25">
      <c r="A63" t="s">
        <v>193</v>
      </c>
      <c r="B63">
        <v>3811.9133850000098</v>
      </c>
      <c r="C63">
        <v>2731.686987</v>
      </c>
      <c r="D63">
        <v>666.15827999999999</v>
      </c>
      <c r="E63">
        <v>45.335146999999999</v>
      </c>
      <c r="F63">
        <v>359.14411200000001</v>
      </c>
      <c r="G63">
        <v>36.989373000000001</v>
      </c>
      <c r="H63">
        <v>2.615043</v>
      </c>
      <c r="I63">
        <v>38.605626999999998</v>
      </c>
      <c r="J63">
        <v>88.622580999999997</v>
      </c>
      <c r="K63">
        <v>408.51425470314899</v>
      </c>
      <c r="L63">
        <v>193.58559616800201</v>
      </c>
      <c r="M63">
        <v>13.174393718199999</v>
      </c>
      <c r="N63">
        <v>264.832868188801</v>
      </c>
      <c r="O63">
        <v>65.530373206799993</v>
      </c>
      <c r="P63">
        <v>6.1827461649000002</v>
      </c>
      <c r="Q63">
        <v>123.6229387794</v>
      </c>
      <c r="R63">
        <v>418.34289361050003</v>
      </c>
      <c r="S63">
        <v>5305.6994495397603</v>
      </c>
    </row>
    <row r="64" spans="1:19" ht="15" x14ac:dyDescent="0.25">
      <c r="A64" t="s">
        <v>194</v>
      </c>
      <c r="B64">
        <v>2367.4533919999999</v>
      </c>
      <c r="C64">
        <v>969.230637</v>
      </c>
      <c r="D64">
        <v>12.077714</v>
      </c>
      <c r="E64">
        <v>71.103555999999998</v>
      </c>
      <c r="F64">
        <v>158.031432</v>
      </c>
      <c r="G64">
        <v>12.755826000000001</v>
      </c>
      <c r="H64">
        <v>1</v>
      </c>
      <c r="I64">
        <v>19.161840000000002</v>
      </c>
      <c r="J64">
        <v>40.910747000000001</v>
      </c>
      <c r="K64">
        <v>84.026680951035701</v>
      </c>
      <c r="L64">
        <v>3.5097836884000002</v>
      </c>
      <c r="M64">
        <v>20.6626933736</v>
      </c>
      <c r="N64">
        <v>116.5323779568</v>
      </c>
      <c r="O64">
        <v>22.598221341599999</v>
      </c>
      <c r="P64">
        <v>2.3643000000000001</v>
      </c>
      <c r="Q64">
        <v>61.360044047999999</v>
      </c>
      <c r="R64">
        <v>193.11918121350001</v>
      </c>
      <c r="S64">
        <v>2871.6266745729399</v>
      </c>
    </row>
    <row r="65" spans="1:19" ht="15" x14ac:dyDescent="0.25">
      <c r="A65" t="s">
        <v>196</v>
      </c>
      <c r="B65">
        <v>8934.1741170000096</v>
      </c>
      <c r="C65">
        <v>8584.9328259999802</v>
      </c>
      <c r="D65">
        <v>622.16891500000099</v>
      </c>
      <c r="E65">
        <v>403.26769100000001</v>
      </c>
      <c r="F65">
        <v>1028.562248</v>
      </c>
      <c r="G65">
        <v>85.700064999999995</v>
      </c>
      <c r="H65">
        <v>8.7530409999999996</v>
      </c>
      <c r="I65">
        <v>63.802058000000002</v>
      </c>
      <c r="J65">
        <v>190.895228</v>
      </c>
      <c r="K65">
        <v>1729.26531325981</v>
      </c>
      <c r="L65">
        <v>180.802286699001</v>
      </c>
      <c r="M65">
        <v>117.189591004599</v>
      </c>
      <c r="N65">
        <v>758.46180167519105</v>
      </c>
      <c r="O65">
        <v>151.82623515399999</v>
      </c>
      <c r="P65">
        <v>20.694814836300001</v>
      </c>
      <c r="Q65">
        <v>204.3069501276</v>
      </c>
      <c r="R65">
        <v>901.12092377400097</v>
      </c>
      <c r="S65">
        <v>12997.8420335305</v>
      </c>
    </row>
    <row r="66" spans="1:19" ht="15" x14ac:dyDescent="0.25">
      <c r="A66" t="s">
        <v>198</v>
      </c>
      <c r="B66">
        <v>1632.0821040000101</v>
      </c>
      <c r="C66">
        <v>627.08063900000002</v>
      </c>
      <c r="D66">
        <v>2</v>
      </c>
      <c r="E66">
        <v>34.472969999999997</v>
      </c>
      <c r="F66">
        <v>219.193817</v>
      </c>
      <c r="G66">
        <v>26.555786000000001</v>
      </c>
      <c r="H66">
        <v>0.162467</v>
      </c>
      <c r="I66">
        <v>16.836894000000001</v>
      </c>
      <c r="J66">
        <v>16.023395000000001</v>
      </c>
      <c r="K66">
        <v>51.102901722894401</v>
      </c>
      <c r="L66">
        <v>0.58120000000000005</v>
      </c>
      <c r="M66">
        <v>10.017845081999999</v>
      </c>
      <c r="N66">
        <v>161.6335206558</v>
      </c>
      <c r="O66">
        <v>47.046230477599998</v>
      </c>
      <c r="P66">
        <v>0.38412072809999998</v>
      </c>
      <c r="Q66">
        <v>53.915101966800002</v>
      </c>
      <c r="R66">
        <v>75.638436097500005</v>
      </c>
      <c r="S66">
        <v>2032.4014607306999</v>
      </c>
    </row>
    <row r="67" spans="1:19" ht="15" x14ac:dyDescent="0.25">
      <c r="A67" t="s">
        <v>200</v>
      </c>
      <c r="B67">
        <v>2182.0818810000001</v>
      </c>
      <c r="C67">
        <v>1051.9608310000001</v>
      </c>
      <c r="D67">
        <v>8.1061139999999998</v>
      </c>
      <c r="E67">
        <v>66.034389000000004</v>
      </c>
      <c r="F67">
        <v>160.73887199999999</v>
      </c>
      <c r="G67">
        <v>28.204311000000001</v>
      </c>
      <c r="H67">
        <v>0</v>
      </c>
      <c r="I67">
        <v>15.163796</v>
      </c>
      <c r="J67">
        <v>42.260465000000003</v>
      </c>
      <c r="K67">
        <v>107.747859017946</v>
      </c>
      <c r="L67">
        <v>2.3556367283999999</v>
      </c>
      <c r="M67">
        <v>19.1895934434</v>
      </c>
      <c r="N67">
        <v>118.5288442128</v>
      </c>
      <c r="O67">
        <v>49.966757367600003</v>
      </c>
      <c r="P67">
        <v>0</v>
      </c>
      <c r="Q67">
        <v>48.557507551199997</v>
      </c>
      <c r="R67">
        <v>199.49052503249999</v>
      </c>
      <c r="S67">
        <v>2727.9186043538398</v>
      </c>
    </row>
    <row r="68" spans="1:19" ht="15" x14ac:dyDescent="0.25">
      <c r="A68" t="s">
        <v>202</v>
      </c>
      <c r="B68">
        <v>1152.098002</v>
      </c>
      <c r="C68">
        <v>329.50723499999998</v>
      </c>
      <c r="D68">
        <v>0</v>
      </c>
      <c r="E68">
        <v>21.089655</v>
      </c>
      <c r="F68">
        <v>70.207239999999999</v>
      </c>
      <c r="G68">
        <v>3.3880599999999998</v>
      </c>
      <c r="H68">
        <v>0</v>
      </c>
      <c r="I68">
        <v>7.4711129999999999</v>
      </c>
      <c r="J68">
        <v>13.599995</v>
      </c>
      <c r="K68">
        <v>19.8331805222513</v>
      </c>
      <c r="L68">
        <v>0</v>
      </c>
      <c r="M68">
        <v>6.1286537430000001</v>
      </c>
      <c r="N68">
        <v>51.770818775999999</v>
      </c>
      <c r="O68">
        <v>6.0022870959999999</v>
      </c>
      <c r="P68">
        <v>0</v>
      </c>
      <c r="Q68">
        <v>23.923998048600001</v>
      </c>
      <c r="R68">
        <v>64.198776397499998</v>
      </c>
      <c r="S68">
        <v>1323.9557165833501</v>
      </c>
    </row>
    <row r="69" spans="1:19" ht="15" x14ac:dyDescent="0.25">
      <c r="A69" t="s">
        <v>204</v>
      </c>
      <c r="B69">
        <v>1319.6983909999999</v>
      </c>
      <c r="C69">
        <v>1270.553056</v>
      </c>
      <c r="D69">
        <v>1.8285709999999999</v>
      </c>
      <c r="E69">
        <v>24.892602</v>
      </c>
      <c r="F69">
        <v>119.39266600000001</v>
      </c>
      <c r="G69">
        <v>9.4628560000000004</v>
      </c>
      <c r="H69">
        <v>3.0548839999999999</v>
      </c>
      <c r="I69">
        <v>8.1542849999999998</v>
      </c>
      <c r="J69">
        <v>22.284763000000002</v>
      </c>
      <c r="K69">
        <v>254.49876551583401</v>
      </c>
      <c r="L69">
        <v>0.53138273260000002</v>
      </c>
      <c r="M69">
        <v>7.2337901412000001</v>
      </c>
      <c r="N69">
        <v>88.040151908399906</v>
      </c>
      <c r="O69">
        <v>16.764395689600001</v>
      </c>
      <c r="P69">
        <v>7.2226622412000001</v>
      </c>
      <c r="Q69">
        <v>26.111651427000002</v>
      </c>
      <c r="R69">
        <v>105.1952237415</v>
      </c>
      <c r="S69">
        <v>1825.29641439733</v>
      </c>
    </row>
    <row r="70" spans="1:19" ht="15" x14ac:dyDescent="0.25">
      <c r="A70" t="s">
        <v>206</v>
      </c>
      <c r="B70">
        <v>2234.9644499999899</v>
      </c>
      <c r="C70">
        <v>976.60329999999999</v>
      </c>
      <c r="D70">
        <v>0</v>
      </c>
      <c r="E70">
        <v>97.921250000000001</v>
      </c>
      <c r="F70">
        <v>189.0737</v>
      </c>
      <c r="G70">
        <v>1.63</v>
      </c>
      <c r="H70">
        <v>0</v>
      </c>
      <c r="I70">
        <v>29.914999999999999</v>
      </c>
      <c r="J70">
        <v>39.9</v>
      </c>
      <c r="K70">
        <v>89.663984390252295</v>
      </c>
      <c r="L70">
        <v>0</v>
      </c>
      <c r="M70">
        <v>28.4559152500001</v>
      </c>
      <c r="N70">
        <v>139.42294638000001</v>
      </c>
      <c r="O70">
        <v>2.8877079999999999</v>
      </c>
      <c r="P70">
        <v>0</v>
      </c>
      <c r="Q70">
        <v>95.793813</v>
      </c>
      <c r="R70">
        <v>188.34795</v>
      </c>
      <c r="S70">
        <v>2779.5367670202399</v>
      </c>
    </row>
    <row r="71" spans="1:19" ht="15" x14ac:dyDescent="0.25">
      <c r="A71" t="s">
        <v>208</v>
      </c>
      <c r="B71">
        <v>3042.8378659999998</v>
      </c>
      <c r="C71">
        <v>1226.6688180000001</v>
      </c>
      <c r="D71">
        <v>54.443733000000002</v>
      </c>
      <c r="E71">
        <v>51.067131000000003</v>
      </c>
      <c r="F71">
        <v>384.25724300000002</v>
      </c>
      <c r="G71">
        <v>58.128306000000002</v>
      </c>
      <c r="H71">
        <v>4</v>
      </c>
      <c r="I71">
        <v>27.480447000000002</v>
      </c>
      <c r="J71">
        <v>84.935430999999994</v>
      </c>
      <c r="K71">
        <v>108.55028504222</v>
      </c>
      <c r="L71">
        <v>15.8213488098</v>
      </c>
      <c r="M71">
        <v>14.8401082686</v>
      </c>
      <c r="N71">
        <v>283.35129098819999</v>
      </c>
      <c r="O71">
        <v>102.9801069096</v>
      </c>
      <c r="P71">
        <v>9.4572000000000003</v>
      </c>
      <c r="Q71">
        <v>87.997887383399998</v>
      </c>
      <c r="R71">
        <v>400.93770203550002</v>
      </c>
      <c r="S71">
        <v>4066.7737954373201</v>
      </c>
    </row>
    <row r="72" spans="1:19" ht="15" x14ac:dyDescent="0.25">
      <c r="A72" t="s">
        <v>210</v>
      </c>
      <c r="B72">
        <v>1751.83082500001</v>
      </c>
      <c r="C72">
        <v>875.91623300000003</v>
      </c>
      <c r="D72">
        <v>14.779776</v>
      </c>
      <c r="E72">
        <v>51.319290000000002</v>
      </c>
      <c r="F72">
        <v>213.956233</v>
      </c>
      <c r="G72">
        <v>18.664062999999999</v>
      </c>
      <c r="H72">
        <v>1</v>
      </c>
      <c r="I72">
        <v>17.681187000000001</v>
      </c>
      <c r="J72">
        <v>64.745069999999998</v>
      </c>
      <c r="K72">
        <v>95.808852356135404</v>
      </c>
      <c r="L72">
        <v>4.2950029055999996</v>
      </c>
      <c r="M72">
        <v>14.913385674000001</v>
      </c>
      <c r="N72">
        <v>157.7713262142</v>
      </c>
      <c r="O72">
        <v>33.065254010799997</v>
      </c>
      <c r="P72">
        <v>2.3643000000000001</v>
      </c>
      <c r="Q72">
        <v>56.618697011400002</v>
      </c>
      <c r="R72">
        <v>305.62910293499999</v>
      </c>
      <c r="S72">
        <v>2422.2967461071498</v>
      </c>
    </row>
    <row r="73" spans="1:19" ht="15" x14ac:dyDescent="0.25">
      <c r="A73" t="s">
        <v>212</v>
      </c>
      <c r="B73">
        <v>7731.9266110000099</v>
      </c>
      <c r="C73">
        <v>3014.577577</v>
      </c>
      <c r="D73">
        <v>203.820132</v>
      </c>
      <c r="E73">
        <v>214.021569</v>
      </c>
      <c r="F73">
        <v>718.61438299999998</v>
      </c>
      <c r="G73">
        <v>86.321815000000001</v>
      </c>
      <c r="H73">
        <v>6</v>
      </c>
      <c r="I73">
        <v>45.050722</v>
      </c>
      <c r="J73">
        <v>169.93409500000001</v>
      </c>
      <c r="K73">
        <v>247.91763297496101</v>
      </c>
      <c r="L73">
        <v>59.230130359199897</v>
      </c>
      <c r="M73">
        <v>62.194667951399801</v>
      </c>
      <c r="N73">
        <v>529.90624602419405</v>
      </c>
      <c r="O73">
        <v>152.92772745400001</v>
      </c>
      <c r="P73">
        <v>14.1858</v>
      </c>
      <c r="Q73">
        <v>144.2614219884</v>
      </c>
      <c r="R73">
        <v>802.17389544750097</v>
      </c>
      <c r="S73">
        <v>9744.7241331996593</v>
      </c>
    </row>
    <row r="74" spans="1:19" ht="15" x14ac:dyDescent="0.25">
      <c r="A74" t="s">
        <v>213</v>
      </c>
      <c r="B74">
        <v>4300.6008709999996</v>
      </c>
      <c r="C74">
        <v>1648.9840610000001</v>
      </c>
      <c r="D74">
        <v>154.72560799999999</v>
      </c>
      <c r="E74">
        <v>57.704441000000003</v>
      </c>
      <c r="F74">
        <v>437.77036500000003</v>
      </c>
      <c r="G74">
        <v>44.491574999999997</v>
      </c>
      <c r="H74">
        <v>4</v>
      </c>
      <c r="I74">
        <v>26.823664000000001</v>
      </c>
      <c r="J74">
        <v>106.71347400000001</v>
      </c>
      <c r="K74">
        <v>134.478493056893</v>
      </c>
      <c r="L74">
        <v>44.963261684800003</v>
      </c>
      <c r="M74">
        <v>16.768910554600001</v>
      </c>
      <c r="N74">
        <v>322.81186715099898</v>
      </c>
      <c r="O74">
        <v>78.821274270000004</v>
      </c>
      <c r="P74">
        <v>9.4572000000000003</v>
      </c>
      <c r="Q74">
        <v>85.894736860799995</v>
      </c>
      <c r="R74">
        <v>503.74095401699998</v>
      </c>
      <c r="S74">
        <v>5497.5375685950903</v>
      </c>
    </row>
    <row r="75" spans="1:19" ht="15" x14ac:dyDescent="0.25">
      <c r="A75" t="s">
        <v>214</v>
      </c>
      <c r="B75">
        <v>6238.2062799999903</v>
      </c>
      <c r="C75">
        <v>2964.3404169999999</v>
      </c>
      <c r="D75">
        <v>22.074907</v>
      </c>
      <c r="E75">
        <v>198.48909599999999</v>
      </c>
      <c r="F75">
        <v>563.78382399999998</v>
      </c>
      <c r="G75">
        <v>85.602326000000005</v>
      </c>
      <c r="H75">
        <v>11</v>
      </c>
      <c r="I75">
        <v>61.008105</v>
      </c>
      <c r="J75">
        <v>176.882012</v>
      </c>
      <c r="K75">
        <v>302.68173502995899</v>
      </c>
      <c r="L75">
        <v>6.4149679741999996</v>
      </c>
      <c r="M75">
        <v>57.680931297599898</v>
      </c>
      <c r="N75">
        <v>415.73419181759698</v>
      </c>
      <c r="O75">
        <v>151.65308074160001</v>
      </c>
      <c r="P75">
        <v>26.007300000000001</v>
      </c>
      <c r="Q75">
        <v>195.36015383099999</v>
      </c>
      <c r="R75">
        <v>834.97153764600205</v>
      </c>
      <c r="S75">
        <v>8228.7101783379494</v>
      </c>
    </row>
    <row r="76" spans="1:19" ht="15" x14ac:dyDescent="0.25">
      <c r="A76" t="s">
        <v>216</v>
      </c>
      <c r="B76">
        <v>5054.3759029999301</v>
      </c>
      <c r="C76">
        <v>1177.279356</v>
      </c>
      <c r="D76">
        <v>93.678852000000006</v>
      </c>
      <c r="E76">
        <v>64.594893999999996</v>
      </c>
      <c r="F76">
        <v>580.41246899999999</v>
      </c>
      <c r="G76">
        <v>49.852462000000003</v>
      </c>
      <c r="H76">
        <v>4.5</v>
      </c>
      <c r="I76">
        <v>28.041124</v>
      </c>
      <c r="J76">
        <v>97.329279999999997</v>
      </c>
      <c r="K76">
        <v>58.4607010417689</v>
      </c>
      <c r="L76">
        <v>27.223074391200001</v>
      </c>
      <c r="M76">
        <v>18.771276196399999</v>
      </c>
      <c r="N76">
        <v>427.99615464059701</v>
      </c>
      <c r="O76">
        <v>88.318621679200007</v>
      </c>
      <c r="P76">
        <v>10.63935</v>
      </c>
      <c r="Q76">
        <v>89.793287272800001</v>
      </c>
      <c r="R76">
        <v>459.44286624</v>
      </c>
      <c r="S76">
        <v>6235.0212344619003</v>
      </c>
    </row>
    <row r="77" spans="1:19" ht="15" x14ac:dyDescent="0.25">
      <c r="A77" t="s">
        <v>217</v>
      </c>
      <c r="B77">
        <v>3352.04108400001</v>
      </c>
      <c r="C77">
        <v>3216.2246890000001</v>
      </c>
      <c r="D77">
        <v>30.075230999999999</v>
      </c>
      <c r="E77">
        <v>209.618234</v>
      </c>
      <c r="F77">
        <v>376.57045799999997</v>
      </c>
      <c r="G77">
        <v>44.498497999999998</v>
      </c>
      <c r="H77">
        <v>1</v>
      </c>
      <c r="I77">
        <v>17.172764000000001</v>
      </c>
      <c r="J77">
        <v>73.014944999999997</v>
      </c>
      <c r="K77">
        <v>647.82642846729095</v>
      </c>
      <c r="L77">
        <v>8.7398621286000004</v>
      </c>
      <c r="M77">
        <v>60.915058800399898</v>
      </c>
      <c r="N77">
        <v>277.68305572920002</v>
      </c>
      <c r="O77">
        <v>78.833539056800007</v>
      </c>
      <c r="P77">
        <v>2.3643000000000001</v>
      </c>
      <c r="Q77">
        <v>54.990624880799999</v>
      </c>
      <c r="R77">
        <v>344.66704787250001</v>
      </c>
      <c r="S77">
        <v>4828.0610009355996</v>
      </c>
    </row>
    <row r="78" spans="1:19" ht="15" x14ac:dyDescent="0.25">
      <c r="A78" t="s">
        <v>218</v>
      </c>
      <c r="B78">
        <v>456.43998300000101</v>
      </c>
      <c r="C78">
        <v>438.76868200000001</v>
      </c>
      <c r="D78">
        <v>42.20973</v>
      </c>
      <c r="E78">
        <v>3.4598390000000001</v>
      </c>
      <c r="F78">
        <v>60.640203999999997</v>
      </c>
      <c r="G78">
        <v>6.1455590000000004</v>
      </c>
      <c r="H78">
        <v>0</v>
      </c>
      <c r="I78">
        <v>0.97554200000000002</v>
      </c>
      <c r="J78">
        <v>10.5502</v>
      </c>
      <c r="K78">
        <v>88.382192092984596</v>
      </c>
      <c r="L78">
        <v>12.266147538</v>
      </c>
      <c r="M78">
        <v>1.0054292134</v>
      </c>
      <c r="N78">
        <v>44.716086429599997</v>
      </c>
      <c r="O78">
        <v>10.887472324399999</v>
      </c>
      <c r="P78">
        <v>0</v>
      </c>
      <c r="Q78">
        <v>3.1238805923999999</v>
      </c>
      <c r="R78">
        <v>49.802219100000002</v>
      </c>
      <c r="S78">
        <v>666.62341029078505</v>
      </c>
    </row>
    <row r="79" spans="1:19" ht="15" x14ac:dyDescent="0.25">
      <c r="A79" t="s">
        <v>219</v>
      </c>
      <c r="B79">
        <v>3511.043103</v>
      </c>
      <c r="C79">
        <v>3299.6789439999998</v>
      </c>
      <c r="D79">
        <v>0</v>
      </c>
      <c r="E79">
        <v>72.002920000000003</v>
      </c>
      <c r="F79">
        <v>506.89126399999998</v>
      </c>
      <c r="G79">
        <v>45.387757000000001</v>
      </c>
      <c r="H79">
        <v>2</v>
      </c>
      <c r="I79">
        <v>79.960003</v>
      </c>
      <c r="J79">
        <v>84.016399000000007</v>
      </c>
      <c r="K79">
        <v>664.66197392317304</v>
      </c>
      <c r="L79">
        <v>0</v>
      </c>
      <c r="M79">
        <v>20.924048551999999</v>
      </c>
      <c r="N79">
        <v>373.781618073598</v>
      </c>
      <c r="O79">
        <v>80.408950301199994</v>
      </c>
      <c r="P79">
        <v>4.7286000000000001</v>
      </c>
      <c r="Q79">
        <v>256.04792160660003</v>
      </c>
      <c r="R79">
        <v>396.59941147950002</v>
      </c>
      <c r="S79">
        <v>5308.1956269360699</v>
      </c>
    </row>
    <row r="80" spans="1:19" ht="15" x14ac:dyDescent="0.25">
      <c r="A80" t="s">
        <v>221</v>
      </c>
      <c r="B80">
        <v>2018.8929949999999</v>
      </c>
      <c r="C80">
        <v>811.90237999999795</v>
      </c>
      <c r="D80">
        <v>20.488866000000002</v>
      </c>
      <c r="E80">
        <v>57.768058000000003</v>
      </c>
      <c r="F80">
        <v>209.499987</v>
      </c>
      <c r="G80">
        <v>22.565376000000001</v>
      </c>
      <c r="H80">
        <v>6.95</v>
      </c>
      <c r="I80">
        <v>5.2457710000000004</v>
      </c>
      <c r="J80">
        <v>34.804200000000002</v>
      </c>
      <c r="K80">
        <v>69.109072559752903</v>
      </c>
      <c r="L80">
        <v>5.9540644595999996</v>
      </c>
      <c r="M80">
        <v>16.787397654799999</v>
      </c>
      <c r="N80">
        <v>154.48529041379999</v>
      </c>
      <c r="O80">
        <v>39.976820121599999</v>
      </c>
      <c r="P80">
        <v>16.431885000000001</v>
      </c>
      <c r="Q80">
        <v>16.798007896200001</v>
      </c>
      <c r="R80">
        <v>164.2932261</v>
      </c>
      <c r="S80">
        <v>2502.7287592057501</v>
      </c>
    </row>
    <row r="81" spans="1:19" ht="15" x14ac:dyDescent="0.25">
      <c r="A81" t="s">
        <v>223</v>
      </c>
      <c r="B81">
        <v>5942.6712110000099</v>
      </c>
      <c r="C81">
        <v>5619.5011050000103</v>
      </c>
      <c r="D81">
        <v>377.40486700000002</v>
      </c>
      <c r="E81">
        <v>108.555189</v>
      </c>
      <c r="F81">
        <v>736.80451800000003</v>
      </c>
      <c r="G81">
        <v>94.597747999999996</v>
      </c>
      <c r="H81">
        <v>15.473265</v>
      </c>
      <c r="I81">
        <v>40.837553</v>
      </c>
      <c r="J81">
        <v>172.17869200000001</v>
      </c>
      <c r="K81">
        <v>1131.93334531659</v>
      </c>
      <c r="L81">
        <v>109.67385435019899</v>
      </c>
      <c r="M81">
        <v>31.546137923400099</v>
      </c>
      <c r="N81">
        <v>543.31965157319405</v>
      </c>
      <c r="O81">
        <v>167.5893703568</v>
      </c>
      <c r="P81">
        <v>36.583440439500002</v>
      </c>
      <c r="Q81">
        <v>130.77001221660001</v>
      </c>
      <c r="R81">
        <v>812.76951558600103</v>
      </c>
      <c r="S81">
        <v>8906.8565387622893</v>
      </c>
    </row>
    <row r="82" spans="1:19" ht="15" x14ac:dyDescent="0.25">
      <c r="A82" t="s">
        <v>224</v>
      </c>
      <c r="B82">
        <v>4119.7363380000097</v>
      </c>
      <c r="C82">
        <v>535.77341899999999</v>
      </c>
      <c r="D82">
        <v>85.747071000000005</v>
      </c>
      <c r="E82">
        <v>54.370694</v>
      </c>
      <c r="F82">
        <v>378.52412600000002</v>
      </c>
      <c r="G82">
        <v>31.745114000000001</v>
      </c>
      <c r="H82">
        <v>1</v>
      </c>
      <c r="I82">
        <v>27.533176000000001</v>
      </c>
      <c r="J82">
        <v>74.169292999999996</v>
      </c>
      <c r="K82">
        <v>14.7207528512025</v>
      </c>
      <c r="L82">
        <v>24.918098832599998</v>
      </c>
      <c r="M82">
        <v>15.8001236764</v>
      </c>
      <c r="N82">
        <v>279.1236905124</v>
      </c>
      <c r="O82">
        <v>56.239643962400002</v>
      </c>
      <c r="P82">
        <v>2.3643000000000001</v>
      </c>
      <c r="Q82">
        <v>88.166736187200001</v>
      </c>
      <c r="R82">
        <v>350.11614760650002</v>
      </c>
      <c r="S82">
        <v>4951.1858316287098</v>
      </c>
    </row>
    <row r="83" spans="1:19" ht="15" x14ac:dyDescent="0.25">
      <c r="A83" t="s">
        <v>225</v>
      </c>
      <c r="B83">
        <v>1740.41002</v>
      </c>
      <c r="C83">
        <v>108.36130300000001</v>
      </c>
      <c r="D83">
        <v>31.768958000000001</v>
      </c>
      <c r="E83">
        <v>17.189727000000001</v>
      </c>
      <c r="F83">
        <v>96.891495000000006</v>
      </c>
      <c r="G83">
        <v>0</v>
      </c>
      <c r="H83">
        <v>1</v>
      </c>
      <c r="I83">
        <v>9.9282310000000003</v>
      </c>
      <c r="J83">
        <v>13.985485000000001</v>
      </c>
      <c r="K83">
        <v>1.38410363939985</v>
      </c>
      <c r="L83">
        <v>9.2320591947999997</v>
      </c>
      <c r="M83">
        <v>4.9953346661999998</v>
      </c>
      <c r="N83">
        <v>71.447788412999998</v>
      </c>
      <c r="O83">
        <v>0</v>
      </c>
      <c r="P83">
        <v>2.3643000000000001</v>
      </c>
      <c r="Q83">
        <v>31.7921813082</v>
      </c>
      <c r="R83">
        <v>66.018481942500003</v>
      </c>
      <c r="S83">
        <v>1927.6442691641</v>
      </c>
    </row>
    <row r="84" spans="1:19" ht="15" x14ac:dyDescent="0.25">
      <c r="A84" t="s">
        <v>226</v>
      </c>
      <c r="B84">
        <v>3152.2933010000002</v>
      </c>
      <c r="C84">
        <v>2922.0720550000001</v>
      </c>
      <c r="D84">
        <v>13.233302999999999</v>
      </c>
      <c r="E84">
        <v>77.386514000000005</v>
      </c>
      <c r="F84">
        <v>573.45632599999999</v>
      </c>
      <c r="G84">
        <v>53.771774999999998</v>
      </c>
      <c r="H84">
        <v>11</v>
      </c>
      <c r="I84">
        <v>64.269605999999996</v>
      </c>
      <c r="J84">
        <v>99.109423000000007</v>
      </c>
      <c r="K84">
        <v>588.21314823100101</v>
      </c>
      <c r="L84">
        <v>3.8455978518</v>
      </c>
      <c r="M84">
        <v>22.4885209684</v>
      </c>
      <c r="N84">
        <v>422.86669479239703</v>
      </c>
      <c r="O84">
        <v>95.262076590000106</v>
      </c>
      <c r="P84">
        <v>26.007300000000001</v>
      </c>
      <c r="Q84">
        <v>205.80413233319999</v>
      </c>
      <c r="R84">
        <v>467.84603127150001</v>
      </c>
      <c r="S84">
        <v>4984.6268030382998</v>
      </c>
    </row>
    <row r="85" spans="1:19" ht="15" x14ac:dyDescent="0.25">
      <c r="A85" t="s">
        <v>228</v>
      </c>
      <c r="B85">
        <v>3078.8163399999999</v>
      </c>
      <c r="C85">
        <v>2911.4520870000001</v>
      </c>
      <c r="D85">
        <v>9.5421329999999998</v>
      </c>
      <c r="E85">
        <v>23.810352999999999</v>
      </c>
      <c r="F85">
        <v>378.988765</v>
      </c>
      <c r="G85">
        <v>52.884404000000004</v>
      </c>
      <c r="H85">
        <v>1</v>
      </c>
      <c r="I85">
        <v>21.935825000000001</v>
      </c>
      <c r="J85">
        <v>83.571719999999999</v>
      </c>
      <c r="K85">
        <v>584.89216436419395</v>
      </c>
      <c r="L85">
        <v>2.7729438497999999</v>
      </c>
      <c r="M85">
        <v>6.9192885818000001</v>
      </c>
      <c r="N85">
        <v>279.46631531100002</v>
      </c>
      <c r="O85">
        <v>93.690010126400097</v>
      </c>
      <c r="P85">
        <v>2.3643000000000001</v>
      </c>
      <c r="Q85">
        <v>70.242898815000004</v>
      </c>
      <c r="R85">
        <v>394.50030426000001</v>
      </c>
      <c r="S85">
        <v>4513.6645653081896</v>
      </c>
    </row>
    <row r="86" spans="1:19" ht="15" x14ac:dyDescent="0.25">
      <c r="A86" t="s">
        <v>229</v>
      </c>
      <c r="B86">
        <v>1510.4530890000001</v>
      </c>
      <c r="C86">
        <v>100.14015499999999</v>
      </c>
      <c r="D86">
        <v>9.764996</v>
      </c>
      <c r="E86">
        <v>23.455953999999998</v>
      </c>
      <c r="F86">
        <v>88.653233</v>
      </c>
      <c r="G86">
        <v>5.9352859999999996</v>
      </c>
      <c r="H86">
        <v>1</v>
      </c>
      <c r="I86">
        <v>0.397727</v>
      </c>
      <c r="J86">
        <v>16.055657</v>
      </c>
      <c r="K86">
        <v>1.3640386547022001</v>
      </c>
      <c r="L86">
        <v>2.8377078376</v>
      </c>
      <c r="M86">
        <v>6.8163002323999997</v>
      </c>
      <c r="N86">
        <v>65.3728940142</v>
      </c>
      <c r="O86">
        <v>10.5149526776</v>
      </c>
      <c r="P86">
        <v>2.3643000000000001</v>
      </c>
      <c r="Q86">
        <v>1.2736013993999999</v>
      </c>
      <c r="R86">
        <v>75.790728868499997</v>
      </c>
      <c r="S86">
        <v>1676.7876126844001</v>
      </c>
    </row>
    <row r="87" spans="1:19" ht="15" x14ac:dyDescent="0.25">
      <c r="A87" t="s">
        <v>230</v>
      </c>
      <c r="B87">
        <v>2109.094552</v>
      </c>
      <c r="C87">
        <v>1047.9254289999999</v>
      </c>
      <c r="D87">
        <v>11.493416</v>
      </c>
      <c r="E87">
        <v>41.964821000000001</v>
      </c>
      <c r="F87">
        <v>233.25276600000001</v>
      </c>
      <c r="G87">
        <v>21.332709000000001</v>
      </c>
      <c r="H87">
        <v>2</v>
      </c>
      <c r="I87">
        <v>7.1549709999999997</v>
      </c>
      <c r="J87">
        <v>34.176634999999997</v>
      </c>
      <c r="K87">
        <v>109.340982644885</v>
      </c>
      <c r="L87">
        <v>3.3399866895999999</v>
      </c>
      <c r="M87">
        <v>12.1949769826</v>
      </c>
      <c r="N87">
        <v>172.00058964839999</v>
      </c>
      <c r="O87">
        <v>37.793027264400003</v>
      </c>
      <c r="P87">
        <v>4.7286000000000001</v>
      </c>
      <c r="Q87">
        <v>22.9116481362</v>
      </c>
      <c r="R87">
        <v>161.33080551750001</v>
      </c>
      <c r="S87">
        <v>2632.7351688835802</v>
      </c>
    </row>
    <row r="88" spans="1:19" ht="15" x14ac:dyDescent="0.25">
      <c r="A88" t="s">
        <v>231</v>
      </c>
      <c r="B88">
        <v>4160.6945429999996</v>
      </c>
      <c r="C88">
        <v>3979.3893579999999</v>
      </c>
      <c r="D88">
        <v>91.768484999999998</v>
      </c>
      <c r="E88">
        <v>176.73276300000001</v>
      </c>
      <c r="F88">
        <v>482.20241099999998</v>
      </c>
      <c r="G88">
        <v>31.633403000000001</v>
      </c>
      <c r="H88">
        <v>13.329247000000001</v>
      </c>
      <c r="I88">
        <v>33.080244999999998</v>
      </c>
      <c r="J88">
        <v>103.045924</v>
      </c>
      <c r="K88">
        <v>801.34327857054802</v>
      </c>
      <c r="L88">
        <v>26.667921741000001</v>
      </c>
      <c r="M88">
        <v>51.358540927799901</v>
      </c>
      <c r="N88">
        <v>355.57605787139801</v>
      </c>
      <c r="O88">
        <v>56.041736754799999</v>
      </c>
      <c r="P88">
        <v>31.5143386821</v>
      </c>
      <c r="Q88">
        <v>105.92956053899999</v>
      </c>
      <c r="R88">
        <v>486.42828424200098</v>
      </c>
      <c r="S88">
        <v>6075.5542623286501</v>
      </c>
    </row>
    <row r="89" spans="1:19" ht="15" x14ac:dyDescent="0.25">
      <c r="A89" t="s">
        <v>233</v>
      </c>
      <c r="B89">
        <v>1301.9387340000001</v>
      </c>
      <c r="C89">
        <v>758.18726100000003</v>
      </c>
      <c r="D89">
        <v>0.40648899999999999</v>
      </c>
      <c r="E89">
        <v>24.169847000000001</v>
      </c>
      <c r="F89">
        <v>192.14503300000001</v>
      </c>
      <c r="G89">
        <v>5.1832060000000002</v>
      </c>
      <c r="H89">
        <v>0</v>
      </c>
      <c r="I89">
        <v>7</v>
      </c>
      <c r="J89">
        <v>30.507633999999999</v>
      </c>
      <c r="K89">
        <v>92.773647808481599</v>
      </c>
      <c r="L89">
        <v>0.1181257034</v>
      </c>
      <c r="M89">
        <v>7.0237575381999999</v>
      </c>
      <c r="N89">
        <v>141.6877473342</v>
      </c>
      <c r="O89">
        <v>9.1825677496000004</v>
      </c>
      <c r="P89">
        <v>0</v>
      </c>
      <c r="Q89">
        <v>22.415400000000002</v>
      </c>
      <c r="R89">
        <v>144.011286297</v>
      </c>
      <c r="S89">
        <v>1719.15126643088</v>
      </c>
    </row>
    <row r="90" spans="1:19" ht="15" x14ac:dyDescent="0.25">
      <c r="A90" t="s">
        <v>234</v>
      </c>
      <c r="B90">
        <v>3998.2831070000002</v>
      </c>
      <c r="C90">
        <v>3882.9717340000002</v>
      </c>
      <c r="D90">
        <v>123.13558999999999</v>
      </c>
      <c r="E90">
        <v>55.370358000000003</v>
      </c>
      <c r="F90">
        <v>429.41709900000001</v>
      </c>
      <c r="G90">
        <v>28.003954</v>
      </c>
      <c r="H90">
        <v>4</v>
      </c>
      <c r="I90">
        <v>33.396684999999998</v>
      </c>
      <c r="J90">
        <v>49.910733999999998</v>
      </c>
      <c r="K90">
        <v>782.15599190379805</v>
      </c>
      <c r="L90">
        <v>35.783202453999998</v>
      </c>
      <c r="M90">
        <v>16.0906260348</v>
      </c>
      <c r="N90">
        <v>316.65216880259902</v>
      </c>
      <c r="O90">
        <v>49.611804906400003</v>
      </c>
      <c r="P90">
        <v>9.4572000000000003</v>
      </c>
      <c r="Q90">
        <v>106.942864707</v>
      </c>
      <c r="R90">
        <v>235.603619847</v>
      </c>
      <c r="S90">
        <v>5550.5805856555899</v>
      </c>
    </row>
    <row r="91" spans="1:19" ht="15" x14ac:dyDescent="0.25">
      <c r="A91" t="s">
        <v>235</v>
      </c>
      <c r="B91">
        <v>2111.7331049999998</v>
      </c>
      <c r="C91">
        <v>621.24451899999997</v>
      </c>
      <c r="D91">
        <v>6.6867470000000004</v>
      </c>
      <c r="E91">
        <v>66.848838000000001</v>
      </c>
      <c r="F91">
        <v>178.338043</v>
      </c>
      <c r="G91">
        <v>13.158825999999999</v>
      </c>
      <c r="H91">
        <v>3</v>
      </c>
      <c r="I91">
        <v>9.5144509999999993</v>
      </c>
      <c r="J91">
        <v>48.483347000000002</v>
      </c>
      <c r="K91">
        <v>38.532173641886402</v>
      </c>
      <c r="L91">
        <v>1.9431686781999999</v>
      </c>
      <c r="M91">
        <v>19.426272322799999</v>
      </c>
      <c r="N91">
        <v>131.50647290820001</v>
      </c>
      <c r="O91">
        <v>23.312176141599998</v>
      </c>
      <c r="P91">
        <v>7.0929000000000002</v>
      </c>
      <c r="Q91">
        <v>30.4671749922</v>
      </c>
      <c r="R91">
        <v>228.86563951350001</v>
      </c>
      <c r="S91">
        <v>2592.8790831983902</v>
      </c>
    </row>
    <row r="92" spans="1:19" ht="15" x14ac:dyDescent="0.25">
      <c r="A92" t="s">
        <v>237</v>
      </c>
      <c r="B92">
        <v>4044.7672070000099</v>
      </c>
      <c r="C92">
        <v>1075.8351339999999</v>
      </c>
      <c r="D92">
        <v>108.181701</v>
      </c>
      <c r="E92">
        <v>63.607737</v>
      </c>
      <c r="F92">
        <v>418.93359099999998</v>
      </c>
      <c r="G92">
        <v>26.107811000000002</v>
      </c>
      <c r="H92">
        <v>2.4999989999999999</v>
      </c>
      <c r="I92">
        <v>45.193643000000002</v>
      </c>
      <c r="J92">
        <v>137.58568299999999</v>
      </c>
      <c r="K92">
        <v>61.211248706084902</v>
      </c>
      <c r="L92">
        <v>31.437602310599999</v>
      </c>
      <c r="M92">
        <v>18.484408372200001</v>
      </c>
      <c r="N92">
        <v>308.921630003399</v>
      </c>
      <c r="O92">
        <v>46.252597967600003</v>
      </c>
      <c r="P92">
        <v>5.9107476356999999</v>
      </c>
      <c r="Q92">
        <v>144.71908361460001</v>
      </c>
      <c r="R92">
        <v>649.47321660150101</v>
      </c>
      <c r="S92">
        <v>5311.1777422116902</v>
      </c>
    </row>
    <row r="93" spans="1:19" ht="15" x14ac:dyDescent="0.25">
      <c r="A93" t="s">
        <v>238</v>
      </c>
      <c r="B93">
        <v>6042.6789759999601</v>
      </c>
      <c r="C93">
        <v>979.93555900000104</v>
      </c>
      <c r="D93">
        <v>43.640746</v>
      </c>
      <c r="E93">
        <v>118.949048</v>
      </c>
      <c r="F93">
        <v>548.60718099999997</v>
      </c>
      <c r="G93">
        <v>54.466228000000001</v>
      </c>
      <c r="H93">
        <v>1</v>
      </c>
      <c r="I93">
        <v>40.395764999999997</v>
      </c>
      <c r="J93">
        <v>126.668947</v>
      </c>
      <c r="K93">
        <v>34.0084172946747</v>
      </c>
      <c r="L93">
        <v>12.6820007876</v>
      </c>
      <c r="M93">
        <v>34.566593348799998</v>
      </c>
      <c r="N93">
        <v>404.54293526939699</v>
      </c>
      <c r="O93">
        <v>96.492369524800097</v>
      </c>
      <c r="P93">
        <v>2.3643000000000001</v>
      </c>
      <c r="Q93">
        <v>129.35531868300001</v>
      </c>
      <c r="R93">
        <v>597.94076431350004</v>
      </c>
      <c r="S93">
        <v>7354.6316752217299</v>
      </c>
    </row>
    <row r="94" spans="1:19" ht="15" x14ac:dyDescent="0.25">
      <c r="A94" t="s">
        <v>239</v>
      </c>
      <c r="B94">
        <v>4875.9122289999996</v>
      </c>
      <c r="C94">
        <v>1963.0317580000001</v>
      </c>
      <c r="D94">
        <v>147.02228099999999</v>
      </c>
      <c r="E94">
        <v>154.98709199999999</v>
      </c>
      <c r="F94">
        <v>529.11915499999998</v>
      </c>
      <c r="G94">
        <v>39.702061</v>
      </c>
      <c r="H94">
        <v>2</v>
      </c>
      <c r="I94">
        <v>46.057152000000002</v>
      </c>
      <c r="J94">
        <v>117.456667</v>
      </c>
      <c r="K94">
        <v>166.701468992527</v>
      </c>
      <c r="L94">
        <v>42.724674858599997</v>
      </c>
      <c r="M94">
        <v>45.0392489352</v>
      </c>
      <c r="N94">
        <v>390.17246489699698</v>
      </c>
      <c r="O94">
        <v>70.336171267599994</v>
      </c>
      <c r="P94">
        <v>4.7286000000000001</v>
      </c>
      <c r="Q94">
        <v>147.4842121344</v>
      </c>
      <c r="R94">
        <v>554.45419657350101</v>
      </c>
      <c r="S94">
        <v>6297.5532666588297</v>
      </c>
    </row>
    <row r="95" spans="1:19" ht="15" x14ac:dyDescent="0.25">
      <c r="A95" t="s">
        <v>240</v>
      </c>
      <c r="B95">
        <v>5822.7062679999299</v>
      </c>
      <c r="C95">
        <v>5487.5958069999497</v>
      </c>
      <c r="D95">
        <v>503.70838199999997</v>
      </c>
      <c r="E95">
        <v>95.095973999999998</v>
      </c>
      <c r="F95">
        <v>773.15666499999998</v>
      </c>
      <c r="G95">
        <v>87.574607</v>
      </c>
      <c r="H95">
        <v>1.461066</v>
      </c>
      <c r="I95">
        <v>78.161894000000004</v>
      </c>
      <c r="J95">
        <v>166.97814299999999</v>
      </c>
      <c r="K95">
        <v>1105.2016837155099</v>
      </c>
      <c r="L95">
        <v>146.37765580920001</v>
      </c>
      <c r="M95">
        <v>27.634890044399999</v>
      </c>
      <c r="N95">
        <v>570.12572477099502</v>
      </c>
      <c r="O95">
        <v>155.14717376120001</v>
      </c>
      <c r="P95">
        <v>3.4543983437999999</v>
      </c>
      <c r="Q95">
        <v>250.29001696680001</v>
      </c>
      <c r="R95">
        <v>788.22032403150104</v>
      </c>
      <c r="S95">
        <v>8869.1581354433401</v>
      </c>
    </row>
    <row r="96" spans="1:19" ht="15" x14ac:dyDescent="0.25">
      <c r="A96" t="s">
        <v>241</v>
      </c>
      <c r="B96">
        <v>2881.0812530000098</v>
      </c>
      <c r="C96">
        <v>2698.6053389999902</v>
      </c>
      <c r="D96">
        <v>205.554936</v>
      </c>
      <c r="E96">
        <v>32.830134999999999</v>
      </c>
      <c r="F96">
        <v>508.23760100000101</v>
      </c>
      <c r="G96">
        <v>45.558090999999997</v>
      </c>
      <c r="H96">
        <v>6.4494999999999996</v>
      </c>
      <c r="I96">
        <v>30.219035999999999</v>
      </c>
      <c r="J96">
        <v>60.275297000000002</v>
      </c>
      <c r="K96">
        <v>535.67529386716103</v>
      </c>
      <c r="L96">
        <v>59.734264401599901</v>
      </c>
      <c r="M96">
        <v>9.5404372310000003</v>
      </c>
      <c r="N96">
        <v>374.77440697739797</v>
      </c>
      <c r="O96">
        <v>80.710714015600004</v>
      </c>
      <c r="P96">
        <v>15.248552849999999</v>
      </c>
      <c r="Q96">
        <v>96.767397079199995</v>
      </c>
      <c r="R96">
        <v>284.52953948850001</v>
      </c>
      <c r="S96">
        <v>4338.0618589104697</v>
      </c>
    </row>
    <row r="97" spans="1:19" ht="15" x14ac:dyDescent="0.25">
      <c r="A97" t="s">
        <v>242</v>
      </c>
      <c r="B97">
        <v>3445.7351229999999</v>
      </c>
      <c r="C97">
        <v>1577.3838909999999</v>
      </c>
      <c r="D97">
        <v>18.168666000000002</v>
      </c>
      <c r="E97">
        <v>108.36176399999999</v>
      </c>
      <c r="F97">
        <v>404.80160799999999</v>
      </c>
      <c r="G97">
        <v>20.762104999999998</v>
      </c>
      <c r="H97">
        <v>4.535145</v>
      </c>
      <c r="I97">
        <v>30.525043</v>
      </c>
      <c r="J97">
        <v>72.328553999999997</v>
      </c>
      <c r="K97">
        <v>153.820642743413</v>
      </c>
      <c r="L97">
        <v>5.2798143395999997</v>
      </c>
      <c r="M97">
        <v>31.4899286184001</v>
      </c>
      <c r="N97">
        <v>298.50070573919999</v>
      </c>
      <c r="O97">
        <v>36.782145217999997</v>
      </c>
      <c r="P97">
        <v>10.7224433235</v>
      </c>
      <c r="Q97">
        <v>97.747292694600006</v>
      </c>
      <c r="R97">
        <v>341.42693915699999</v>
      </c>
      <c r="S97">
        <v>4421.5050348337099</v>
      </c>
    </row>
    <row r="98" spans="1:19" ht="15" x14ac:dyDescent="0.25">
      <c r="A98" t="s">
        <v>244</v>
      </c>
      <c r="B98">
        <v>1763.7453740000001</v>
      </c>
      <c r="C98">
        <v>582.35794399999997</v>
      </c>
      <c r="D98">
        <v>6.6140619999999997</v>
      </c>
      <c r="E98">
        <v>44.982317000000002</v>
      </c>
      <c r="F98">
        <v>151.89251100000001</v>
      </c>
      <c r="G98">
        <v>9</v>
      </c>
      <c r="H98">
        <v>4</v>
      </c>
      <c r="I98">
        <v>14.812139999999999</v>
      </c>
      <c r="J98">
        <v>29.216415000000001</v>
      </c>
      <c r="K98">
        <v>40.240112913125202</v>
      </c>
      <c r="L98">
        <v>1.9220464172</v>
      </c>
      <c r="M98">
        <v>13.0718613202</v>
      </c>
      <c r="N98">
        <v>112.0055376114</v>
      </c>
      <c r="O98">
        <v>15.9444</v>
      </c>
      <c r="P98">
        <v>9.4572000000000003</v>
      </c>
      <c r="Q98">
        <v>47.431434707999998</v>
      </c>
      <c r="R98">
        <v>137.91608700750001</v>
      </c>
      <c r="S98">
        <v>2141.73405397742</v>
      </c>
    </row>
    <row r="99" spans="1:19" ht="15" x14ac:dyDescent="0.25">
      <c r="A99" t="s">
        <v>246</v>
      </c>
      <c r="B99">
        <v>1048.016783</v>
      </c>
      <c r="C99">
        <v>1015.992826</v>
      </c>
      <c r="D99">
        <v>0</v>
      </c>
      <c r="E99">
        <v>32.722700000000003</v>
      </c>
      <c r="F99">
        <v>179.80742499999999</v>
      </c>
      <c r="G99">
        <v>7.8725319999999996</v>
      </c>
      <c r="H99">
        <v>1</v>
      </c>
      <c r="I99">
        <v>2.0030359999999998</v>
      </c>
      <c r="J99">
        <v>21.542867000000001</v>
      </c>
      <c r="K99">
        <v>204.56572444015899</v>
      </c>
      <c r="L99">
        <v>0</v>
      </c>
      <c r="M99">
        <v>9.5092166200000001</v>
      </c>
      <c r="N99">
        <v>132.589995195</v>
      </c>
      <c r="O99">
        <v>13.946977691200001</v>
      </c>
      <c r="P99">
        <v>2.3643000000000001</v>
      </c>
      <c r="Q99">
        <v>6.4141218791999997</v>
      </c>
      <c r="R99">
        <v>101.6931036735</v>
      </c>
      <c r="S99">
        <v>1519.10022249906</v>
      </c>
    </row>
    <row r="100" spans="1:19" ht="15" x14ac:dyDescent="0.25">
      <c r="A100" t="s">
        <v>247</v>
      </c>
      <c r="B100">
        <v>5837.8027710000197</v>
      </c>
      <c r="C100">
        <v>3656.7490379999999</v>
      </c>
      <c r="D100">
        <v>9.1580150000000007</v>
      </c>
      <c r="E100">
        <v>353.701098</v>
      </c>
      <c r="F100">
        <v>881.93966</v>
      </c>
      <c r="G100">
        <v>91.354635999999999</v>
      </c>
      <c r="H100">
        <v>7.1895759999999997</v>
      </c>
      <c r="I100">
        <v>52.509191999999999</v>
      </c>
      <c r="J100">
        <v>165.570301</v>
      </c>
      <c r="K100">
        <v>488.63167042916803</v>
      </c>
      <c r="L100">
        <v>2.661319159</v>
      </c>
      <c r="M100">
        <v>102.7855390788</v>
      </c>
      <c r="N100">
        <v>650.342305283992</v>
      </c>
      <c r="O100">
        <v>161.84387313760001</v>
      </c>
      <c r="P100">
        <v>16.998314536799999</v>
      </c>
      <c r="Q100">
        <v>168.1449346224</v>
      </c>
      <c r="R100">
        <v>781.57460587050105</v>
      </c>
      <c r="S100">
        <v>8210.7853331182796</v>
      </c>
    </row>
    <row r="101" spans="1:19" ht="15" x14ac:dyDescent="0.25">
      <c r="A101" t="s">
        <v>248</v>
      </c>
      <c r="B101">
        <v>390.691239</v>
      </c>
      <c r="C101">
        <v>373.42791899999997</v>
      </c>
      <c r="D101">
        <v>0</v>
      </c>
      <c r="E101">
        <v>2.3653650000000002</v>
      </c>
      <c r="F101">
        <v>31.263404000000001</v>
      </c>
      <c r="G101">
        <v>3.1277919999999999</v>
      </c>
      <c r="H101">
        <v>0</v>
      </c>
      <c r="I101">
        <v>4</v>
      </c>
      <c r="J101">
        <v>10</v>
      </c>
      <c r="K101">
        <v>75.194357392508195</v>
      </c>
      <c r="L101">
        <v>0</v>
      </c>
      <c r="M101">
        <v>0.68737506900000001</v>
      </c>
      <c r="N101">
        <v>23.053634109600001</v>
      </c>
      <c r="O101">
        <v>5.5411963071999999</v>
      </c>
      <c r="P101">
        <v>0</v>
      </c>
      <c r="Q101">
        <v>12.8088</v>
      </c>
      <c r="R101">
        <v>47.204999999999998</v>
      </c>
      <c r="S101">
        <v>555.18160187830802</v>
      </c>
    </row>
    <row r="102" spans="1:19" ht="15" x14ac:dyDescent="0.25">
      <c r="A102" t="s">
        <v>250</v>
      </c>
      <c r="B102">
        <v>1682.0152089999999</v>
      </c>
      <c r="C102">
        <v>1622.056611</v>
      </c>
      <c r="D102">
        <v>0</v>
      </c>
      <c r="E102">
        <v>45.10463</v>
      </c>
      <c r="F102">
        <v>225.41862</v>
      </c>
      <c r="G102">
        <v>20.972636000000001</v>
      </c>
      <c r="H102">
        <v>0</v>
      </c>
      <c r="I102">
        <v>8.3053530000000002</v>
      </c>
      <c r="J102">
        <v>28.985992</v>
      </c>
      <c r="K102">
        <v>326.40543836438297</v>
      </c>
      <c r="L102">
        <v>0</v>
      </c>
      <c r="M102">
        <v>13.107405478</v>
      </c>
      <c r="N102">
        <v>166.22369038799999</v>
      </c>
      <c r="O102">
        <v>37.155121937600001</v>
      </c>
      <c r="P102">
        <v>0</v>
      </c>
      <c r="Q102">
        <v>26.595401376600002</v>
      </c>
      <c r="R102">
        <v>136.828375236</v>
      </c>
      <c r="S102">
        <v>2388.3306417805802</v>
      </c>
    </row>
    <row r="103" spans="1:19" ht="15" x14ac:dyDescent="0.25">
      <c r="A103" t="s">
        <v>252</v>
      </c>
      <c r="B103">
        <v>2983.5134899999998</v>
      </c>
      <c r="C103">
        <v>1306.1532649999999</v>
      </c>
      <c r="D103">
        <v>298.34515099999999</v>
      </c>
      <c r="E103">
        <v>95.644874000000002</v>
      </c>
      <c r="F103">
        <v>243.600921</v>
      </c>
      <c r="G103">
        <v>10.681953999999999</v>
      </c>
      <c r="H103">
        <v>2</v>
      </c>
      <c r="I103">
        <v>22.29158</v>
      </c>
      <c r="J103">
        <v>42.604982</v>
      </c>
      <c r="K103">
        <v>131.35049875083101</v>
      </c>
      <c r="L103">
        <v>86.699100880599701</v>
      </c>
      <c r="M103">
        <v>27.794400384399999</v>
      </c>
      <c r="N103">
        <v>179.6313191454</v>
      </c>
      <c r="O103">
        <v>18.924149706400001</v>
      </c>
      <c r="P103">
        <v>4.7286000000000001</v>
      </c>
      <c r="Q103">
        <v>71.382097475999998</v>
      </c>
      <c r="R103">
        <v>201.11681753100001</v>
      </c>
      <c r="S103">
        <v>3705.1404738746301</v>
      </c>
    </row>
    <row r="104" spans="1:19" ht="15" x14ac:dyDescent="0.25">
      <c r="A104" t="s">
        <v>253</v>
      </c>
      <c r="B104">
        <v>1903.210104</v>
      </c>
      <c r="C104">
        <v>1444.3076840000001</v>
      </c>
      <c r="D104">
        <v>4</v>
      </c>
      <c r="E104">
        <v>30.318593</v>
      </c>
      <c r="F104">
        <v>171.199375</v>
      </c>
      <c r="G104">
        <v>24.685706</v>
      </c>
      <c r="H104">
        <v>0</v>
      </c>
      <c r="I104">
        <v>21.031784999999999</v>
      </c>
      <c r="J104">
        <v>32.198199000000002</v>
      </c>
      <c r="K104">
        <v>229.28810844744899</v>
      </c>
      <c r="L104">
        <v>1.1624000000000001</v>
      </c>
      <c r="M104">
        <v>8.8105831257999991</v>
      </c>
      <c r="N104">
        <v>126.242419125</v>
      </c>
      <c r="O104">
        <v>43.733196749599998</v>
      </c>
      <c r="P104">
        <v>0</v>
      </c>
      <c r="Q104">
        <v>67.347981927000006</v>
      </c>
      <c r="R104">
        <v>151.9915983795</v>
      </c>
      <c r="S104">
        <v>2531.78639175435</v>
      </c>
    </row>
    <row r="105" spans="1:19" ht="15" x14ac:dyDescent="0.25">
      <c r="A105" t="s">
        <v>254</v>
      </c>
      <c r="B105">
        <v>4366.313975</v>
      </c>
      <c r="C105">
        <v>909.29256999999996</v>
      </c>
      <c r="D105">
        <v>24.474684</v>
      </c>
      <c r="E105">
        <v>64.695815999999994</v>
      </c>
      <c r="F105">
        <v>372.19082200000003</v>
      </c>
      <c r="G105">
        <v>25.221105999999999</v>
      </c>
      <c r="H105">
        <v>4</v>
      </c>
      <c r="I105">
        <v>27.548192</v>
      </c>
      <c r="J105">
        <v>68.379817000000003</v>
      </c>
      <c r="K105">
        <v>39.860969726179398</v>
      </c>
      <c r="L105">
        <v>7.1123431704</v>
      </c>
      <c r="M105">
        <v>18.8006041296</v>
      </c>
      <c r="N105">
        <v>274.45351214279998</v>
      </c>
      <c r="O105">
        <v>44.681711389599997</v>
      </c>
      <c r="P105">
        <v>9.4572000000000003</v>
      </c>
      <c r="Q105">
        <v>88.214820422399995</v>
      </c>
      <c r="R105">
        <v>322.78692614850002</v>
      </c>
      <c r="S105">
        <v>5171.6820621294801</v>
      </c>
    </row>
    <row r="106" spans="1:19" ht="15" x14ac:dyDescent="0.25">
      <c r="A106" t="s">
        <v>255</v>
      </c>
      <c r="B106">
        <v>1255.729325</v>
      </c>
      <c r="C106">
        <v>1186.6970369999999</v>
      </c>
      <c r="D106">
        <v>27.127338999999999</v>
      </c>
      <c r="E106">
        <v>9.9047239999999999</v>
      </c>
      <c r="F106">
        <v>188.367952</v>
      </c>
      <c r="G106">
        <v>21.494880999999999</v>
      </c>
      <c r="H106">
        <v>0.86</v>
      </c>
      <c r="I106">
        <v>11.613687000000001</v>
      </c>
      <c r="J106">
        <v>35.063720000000004</v>
      </c>
      <c r="K106">
        <v>239.03913333611101</v>
      </c>
      <c r="L106">
        <v>7.8832047133999996</v>
      </c>
      <c r="M106">
        <v>2.8783127944000002</v>
      </c>
      <c r="N106">
        <v>138.9025278048</v>
      </c>
      <c r="O106">
        <v>38.080331179600002</v>
      </c>
      <c r="P106">
        <v>2.0332979999999998</v>
      </c>
      <c r="Q106">
        <v>37.189348511399999</v>
      </c>
      <c r="R106">
        <v>165.51829025999999</v>
      </c>
      <c r="S106">
        <v>1887.25377159971</v>
      </c>
    </row>
    <row r="107" spans="1:19" ht="15" x14ac:dyDescent="0.25">
      <c r="A107" t="s">
        <v>256</v>
      </c>
      <c r="B107">
        <v>3520.141177</v>
      </c>
      <c r="C107">
        <v>1432.564566</v>
      </c>
      <c r="D107">
        <v>187.71400700000001</v>
      </c>
      <c r="E107">
        <v>61.744624000000002</v>
      </c>
      <c r="F107">
        <v>305.987686</v>
      </c>
      <c r="G107">
        <v>24.116278999999999</v>
      </c>
      <c r="H107">
        <v>6.8832360000000001</v>
      </c>
      <c r="I107">
        <v>19.596049000000001</v>
      </c>
      <c r="J107">
        <v>94.779517999999996</v>
      </c>
      <c r="K107">
        <v>123.13379286202</v>
      </c>
      <c r="L107">
        <v>54.549690434199903</v>
      </c>
      <c r="M107">
        <v>17.942987734399999</v>
      </c>
      <c r="N107">
        <v>225.63531965639999</v>
      </c>
      <c r="O107">
        <v>42.7243998764</v>
      </c>
      <c r="P107">
        <v>16.274034874800002</v>
      </c>
      <c r="Q107">
        <v>62.750468107800003</v>
      </c>
      <c r="R107">
        <v>447.40671471899998</v>
      </c>
      <c r="S107">
        <v>4510.5585852650202</v>
      </c>
    </row>
    <row r="108" spans="1:19" ht="15" x14ac:dyDescent="0.25">
      <c r="A108" t="s">
        <v>257</v>
      </c>
      <c r="B108">
        <v>4512.5141059999996</v>
      </c>
      <c r="C108">
        <v>876.57575299999996</v>
      </c>
      <c r="D108">
        <v>24.01</v>
      </c>
      <c r="E108">
        <v>64.747124999999997</v>
      </c>
      <c r="F108">
        <v>418.853319</v>
      </c>
      <c r="G108">
        <v>21.332284999999999</v>
      </c>
      <c r="H108">
        <v>2.4222229999999998</v>
      </c>
      <c r="I108">
        <v>22.2897</v>
      </c>
      <c r="J108">
        <v>86.453119000000001</v>
      </c>
      <c r="K108">
        <v>35.570763777860797</v>
      </c>
      <c r="L108">
        <v>6.9773059999999996</v>
      </c>
      <c r="M108">
        <v>18.815514525000001</v>
      </c>
      <c r="N108">
        <v>308.86243743059902</v>
      </c>
      <c r="O108">
        <v>37.792276106000003</v>
      </c>
      <c r="P108">
        <v>5.7268618388999997</v>
      </c>
      <c r="Q108">
        <v>71.376077339999995</v>
      </c>
      <c r="R108">
        <v>408.10194823950002</v>
      </c>
      <c r="S108">
        <v>5405.7372912578603</v>
      </c>
    </row>
    <row r="109" spans="1:19" ht="15" x14ac:dyDescent="0.25">
      <c r="A109" t="s">
        <v>258</v>
      </c>
      <c r="B109">
        <v>3968.1240440000201</v>
      </c>
      <c r="C109">
        <v>635.32056899999998</v>
      </c>
      <c r="D109">
        <v>189.58325400000001</v>
      </c>
      <c r="E109">
        <v>55.141644999999997</v>
      </c>
      <c r="F109">
        <v>220.147628</v>
      </c>
      <c r="G109">
        <v>23.040192000000001</v>
      </c>
      <c r="H109">
        <v>4.8123339999999999</v>
      </c>
      <c r="I109">
        <v>20.318916000000002</v>
      </c>
      <c r="J109">
        <v>65.867350999999999</v>
      </c>
      <c r="K109">
        <v>21.274137648000899</v>
      </c>
      <c r="L109">
        <v>55.092893612399997</v>
      </c>
      <c r="M109">
        <v>16.024162037</v>
      </c>
      <c r="N109">
        <v>162.3368608872</v>
      </c>
      <c r="O109">
        <v>40.8180041472</v>
      </c>
      <c r="P109">
        <v>11.3778012762</v>
      </c>
      <c r="Q109">
        <v>65.065232815200005</v>
      </c>
      <c r="R109">
        <v>310.92683039550002</v>
      </c>
      <c r="S109">
        <v>4651.0399668187201</v>
      </c>
    </row>
    <row r="110" spans="1:19" ht="15" x14ac:dyDescent="0.25">
      <c r="A110" t="s">
        <v>259</v>
      </c>
      <c r="B110">
        <v>2208.530878</v>
      </c>
      <c r="C110">
        <v>789.894634</v>
      </c>
      <c r="D110">
        <v>12.408855000000001</v>
      </c>
      <c r="E110">
        <v>49.891303999999998</v>
      </c>
      <c r="F110">
        <v>290.32907999999998</v>
      </c>
      <c r="G110">
        <v>22.996068000000001</v>
      </c>
      <c r="H110">
        <v>1</v>
      </c>
      <c r="I110">
        <v>10.863275</v>
      </c>
      <c r="J110">
        <v>37.503188000000002</v>
      </c>
      <c r="K110">
        <v>59.503981641180303</v>
      </c>
      <c r="L110">
        <v>3.6060132629999999</v>
      </c>
      <c r="M110">
        <v>14.4984129424</v>
      </c>
      <c r="N110">
        <v>214.08866359199999</v>
      </c>
      <c r="O110">
        <v>40.7398340688</v>
      </c>
      <c r="P110">
        <v>2.3643000000000001</v>
      </c>
      <c r="Q110">
        <v>34.786379205000003</v>
      </c>
      <c r="R110">
        <v>177.03379895399999</v>
      </c>
      <c r="S110">
        <v>2755.1522616663801</v>
      </c>
    </row>
    <row r="111" spans="1:19" ht="15" x14ac:dyDescent="0.25">
      <c r="A111" t="s">
        <v>260</v>
      </c>
      <c r="B111">
        <v>2474.2344659999999</v>
      </c>
      <c r="C111">
        <v>1083.5560519999999</v>
      </c>
      <c r="D111">
        <v>79.280283999999995</v>
      </c>
      <c r="E111">
        <v>67.643574999999998</v>
      </c>
      <c r="F111">
        <v>249.59779800000001</v>
      </c>
      <c r="G111">
        <v>9.8391999999999999</v>
      </c>
      <c r="H111">
        <v>6.036384</v>
      </c>
      <c r="I111">
        <v>29.712979000000001</v>
      </c>
      <c r="J111">
        <v>49.351280000000003</v>
      </c>
      <c r="K111">
        <v>99.231117927015006</v>
      </c>
      <c r="L111">
        <v>23.038850530400001</v>
      </c>
      <c r="M111">
        <v>19.657222895</v>
      </c>
      <c r="N111">
        <v>184.0534162452</v>
      </c>
      <c r="O111">
        <v>17.431126720000002</v>
      </c>
      <c r="P111">
        <v>14.271822691200001</v>
      </c>
      <c r="Q111">
        <v>95.146901353800004</v>
      </c>
      <c r="R111">
        <v>232.96271723999999</v>
      </c>
      <c r="S111">
        <v>3160.02764160262</v>
      </c>
    </row>
    <row r="112" spans="1:19" ht="15" x14ac:dyDescent="0.25">
      <c r="A112" t="s">
        <v>261</v>
      </c>
      <c r="B112">
        <v>1667.323249</v>
      </c>
      <c r="C112">
        <v>1571.4941899999999</v>
      </c>
      <c r="D112">
        <v>55.786462</v>
      </c>
      <c r="E112">
        <v>50.961385</v>
      </c>
      <c r="F112">
        <v>167.93058600000001</v>
      </c>
      <c r="G112">
        <v>13.87105</v>
      </c>
      <c r="H112">
        <v>0</v>
      </c>
      <c r="I112">
        <v>10.381337</v>
      </c>
      <c r="J112">
        <v>52.468423000000001</v>
      </c>
      <c r="K112">
        <v>311.67594041694798</v>
      </c>
      <c r="L112">
        <v>16.211545857200001</v>
      </c>
      <c r="M112">
        <v>14.809378481</v>
      </c>
      <c r="N112">
        <v>123.8320141164</v>
      </c>
      <c r="O112">
        <v>24.573952179999999</v>
      </c>
      <c r="P112">
        <v>0</v>
      </c>
      <c r="Q112">
        <v>33.243117341400001</v>
      </c>
      <c r="R112">
        <v>247.67719077149999</v>
      </c>
      <c r="S112">
        <v>2439.3463881644502</v>
      </c>
    </row>
    <row r="113" spans="1:19" ht="15" x14ac:dyDescent="0.25">
      <c r="A113" t="s">
        <v>262</v>
      </c>
      <c r="B113">
        <v>2028.3054979999999</v>
      </c>
      <c r="C113">
        <v>62.690900999999997</v>
      </c>
      <c r="D113">
        <v>22.910813000000001</v>
      </c>
      <c r="E113">
        <v>64.960841000000002</v>
      </c>
      <c r="F113">
        <v>124.318021</v>
      </c>
      <c r="G113">
        <v>14.546226000000001</v>
      </c>
      <c r="H113">
        <v>3</v>
      </c>
      <c r="I113">
        <v>4</v>
      </c>
      <c r="J113">
        <v>27.37951</v>
      </c>
      <c r="K113">
        <v>0.40898323882055898</v>
      </c>
      <c r="L113">
        <v>6.6578822577999999</v>
      </c>
      <c r="M113">
        <v>18.877620394600001</v>
      </c>
      <c r="N113">
        <v>91.672108685399806</v>
      </c>
      <c r="O113">
        <v>25.770093981599999</v>
      </c>
      <c r="P113">
        <v>7.0929000000000002</v>
      </c>
      <c r="Q113">
        <v>12.8088</v>
      </c>
      <c r="R113">
        <v>129.244976955</v>
      </c>
      <c r="S113">
        <v>2320.8388635132201</v>
      </c>
    </row>
    <row r="114" spans="1:19" ht="15" x14ac:dyDescent="0.25">
      <c r="A114" t="s">
        <v>263</v>
      </c>
      <c r="B114">
        <v>808.81332699999996</v>
      </c>
      <c r="C114">
        <v>361.58414099999999</v>
      </c>
      <c r="D114">
        <v>10.902645</v>
      </c>
      <c r="E114">
        <v>9.3418299999999999</v>
      </c>
      <c r="F114">
        <v>82.805569000000006</v>
      </c>
      <c r="G114">
        <v>18</v>
      </c>
      <c r="H114">
        <v>1</v>
      </c>
      <c r="I114">
        <v>2</v>
      </c>
      <c r="J114">
        <v>16.521656</v>
      </c>
      <c r="K114">
        <v>34.949450576254598</v>
      </c>
      <c r="L114">
        <v>3.168308637</v>
      </c>
      <c r="M114">
        <v>2.714735798</v>
      </c>
      <c r="N114">
        <v>61.0608265806001</v>
      </c>
      <c r="O114">
        <v>31.8888</v>
      </c>
      <c r="P114">
        <v>2.3643000000000001</v>
      </c>
      <c r="Q114">
        <v>6.4043999999999999</v>
      </c>
      <c r="R114">
        <v>77.990477147999997</v>
      </c>
      <c r="S114">
        <v>1029.35462573985</v>
      </c>
    </row>
    <row r="115" spans="1:19" ht="15" x14ac:dyDescent="0.25">
      <c r="A115" t="s">
        <v>264</v>
      </c>
      <c r="B115">
        <v>3298.753964</v>
      </c>
      <c r="C115">
        <v>1300.586256</v>
      </c>
      <c r="D115">
        <v>17.689917999999999</v>
      </c>
      <c r="E115">
        <v>32.836793999999998</v>
      </c>
      <c r="F115">
        <v>253.32859199999999</v>
      </c>
      <c r="G115">
        <v>61.840145999999997</v>
      </c>
      <c r="H115">
        <v>4</v>
      </c>
      <c r="I115">
        <v>16.563597999999999</v>
      </c>
      <c r="J115">
        <v>56.722985999999999</v>
      </c>
      <c r="K115">
        <v>109.757563504644</v>
      </c>
      <c r="L115">
        <v>5.1406901708000001</v>
      </c>
      <c r="M115">
        <v>9.5423723363999997</v>
      </c>
      <c r="N115">
        <v>186.80450374079999</v>
      </c>
      <c r="O115">
        <v>109.5560026536</v>
      </c>
      <c r="P115">
        <v>9.4572000000000003</v>
      </c>
      <c r="Q115">
        <v>53.039953515599997</v>
      </c>
      <c r="R115">
        <v>267.760855413</v>
      </c>
      <c r="S115">
        <v>4049.8131053348402</v>
      </c>
    </row>
    <row r="116" spans="1:19" ht="15" x14ac:dyDescent="0.25">
      <c r="A116" t="s">
        <v>265</v>
      </c>
      <c r="B116">
        <v>1487.7555259999999</v>
      </c>
      <c r="C116">
        <v>610.058086</v>
      </c>
      <c r="D116">
        <v>68.428888999999998</v>
      </c>
      <c r="E116">
        <v>23.435027999999999</v>
      </c>
      <c r="F116">
        <v>127.484802</v>
      </c>
      <c r="G116">
        <v>10.627117999999999</v>
      </c>
      <c r="H116">
        <v>4</v>
      </c>
      <c r="I116">
        <v>7.6384179999999997</v>
      </c>
      <c r="J116">
        <v>11.126436999999999</v>
      </c>
      <c r="K116">
        <v>52.2707500918441</v>
      </c>
      <c r="L116">
        <v>19.885435143399999</v>
      </c>
      <c r="M116">
        <v>6.8102191367999998</v>
      </c>
      <c r="N116">
        <v>94.007292994799897</v>
      </c>
      <c r="O116">
        <v>18.8270022488</v>
      </c>
      <c r="P116">
        <v>9.4572000000000003</v>
      </c>
      <c r="Q116">
        <v>24.459742119600001</v>
      </c>
      <c r="R116">
        <v>52.522345858500003</v>
      </c>
      <c r="S116">
        <v>1765.99551359374</v>
      </c>
    </row>
    <row r="117" spans="1:19" ht="15" x14ac:dyDescent="0.25">
      <c r="A117" t="s">
        <v>267</v>
      </c>
      <c r="B117">
        <v>2628.436142</v>
      </c>
      <c r="C117">
        <v>2473.7822970000002</v>
      </c>
      <c r="D117">
        <v>564.09816999999998</v>
      </c>
      <c r="E117">
        <v>92.828788000000003</v>
      </c>
      <c r="F117">
        <v>268.91143599999998</v>
      </c>
      <c r="G117">
        <v>43.519114999999999</v>
      </c>
      <c r="H117">
        <v>1.6618710000000001</v>
      </c>
      <c r="I117">
        <v>10.177515</v>
      </c>
      <c r="J117">
        <v>40.719380000000001</v>
      </c>
      <c r="K117">
        <v>486.53748913458901</v>
      </c>
      <c r="L117">
        <v>163.92692820200099</v>
      </c>
      <c r="M117">
        <v>26.976045792800001</v>
      </c>
      <c r="N117">
        <v>198.29529290639999</v>
      </c>
      <c r="O117">
        <v>77.098464133999997</v>
      </c>
      <c r="P117">
        <v>3.9291616053</v>
      </c>
      <c r="Q117">
        <v>32.590438532999997</v>
      </c>
      <c r="R117">
        <v>192.21583329000001</v>
      </c>
      <c r="S117">
        <v>3810.0057955980901</v>
      </c>
    </row>
    <row r="118" spans="1:19" ht="15" x14ac:dyDescent="0.25">
      <c r="A118" t="s">
        <v>269</v>
      </c>
      <c r="B118">
        <v>9192.1369760000398</v>
      </c>
      <c r="C118">
        <v>4370.6332229999798</v>
      </c>
      <c r="D118">
        <v>486.28188499999999</v>
      </c>
      <c r="E118">
        <v>158.14035699999999</v>
      </c>
      <c r="F118">
        <v>1006.224836</v>
      </c>
      <c r="G118">
        <v>82.523311000000007</v>
      </c>
      <c r="H118">
        <v>4.3828569999999996</v>
      </c>
      <c r="I118">
        <v>86.637803000000005</v>
      </c>
      <c r="J118">
        <v>236.41996700000001</v>
      </c>
      <c r="K118">
        <v>437.18609420415402</v>
      </c>
      <c r="L118">
        <v>141.31351578100001</v>
      </c>
      <c r="M118">
        <v>45.955587744200002</v>
      </c>
      <c r="N118">
        <v>741.99019406638899</v>
      </c>
      <c r="O118">
        <v>146.1982977676</v>
      </c>
      <c r="P118">
        <v>10.3623888051</v>
      </c>
      <c r="Q118">
        <v>277.43157276660003</v>
      </c>
      <c r="R118">
        <v>1116.0204542235001</v>
      </c>
      <c r="S118">
        <v>12108.595081358601</v>
      </c>
    </row>
    <row r="119" spans="1:19" ht="15" x14ac:dyDescent="0.25">
      <c r="A119" t="s">
        <v>270</v>
      </c>
      <c r="B119">
        <v>2987.3998769999998</v>
      </c>
      <c r="C119">
        <v>1626.70416000001</v>
      </c>
      <c r="D119">
        <v>28.099499000000002</v>
      </c>
      <c r="E119">
        <v>52.808698</v>
      </c>
      <c r="F119">
        <v>364.04584299999999</v>
      </c>
      <c r="G119">
        <v>39.223106000000001</v>
      </c>
      <c r="H119">
        <v>2.674099</v>
      </c>
      <c r="I119">
        <v>25.460049000000001</v>
      </c>
      <c r="J119">
        <v>48.439050999999999</v>
      </c>
      <c r="K119">
        <v>186.57099826613899</v>
      </c>
      <c r="L119">
        <v>8.1657144093999996</v>
      </c>
      <c r="M119">
        <v>15.346207638799999</v>
      </c>
      <c r="N119">
        <v>268.44740462819999</v>
      </c>
      <c r="O119">
        <v>69.487654589599998</v>
      </c>
      <c r="P119">
        <v>6.3223722657000003</v>
      </c>
      <c r="Q119">
        <v>81.528168907799994</v>
      </c>
      <c r="R119">
        <v>228.6565402455</v>
      </c>
      <c r="S119">
        <v>3851.9249379511398</v>
      </c>
    </row>
    <row r="120" spans="1:19" ht="15" x14ac:dyDescent="0.25">
      <c r="A120" t="s">
        <v>272</v>
      </c>
      <c r="B120">
        <v>1449.791608</v>
      </c>
      <c r="C120">
        <v>680.73308199999997</v>
      </c>
      <c r="D120">
        <v>2.2896169999999998</v>
      </c>
      <c r="E120">
        <v>34.830255000000001</v>
      </c>
      <c r="F120">
        <v>161.92450500000001</v>
      </c>
      <c r="G120">
        <v>6.9493780000000003</v>
      </c>
      <c r="H120">
        <v>0.97053999999999996</v>
      </c>
      <c r="I120">
        <v>17.297239999999999</v>
      </c>
      <c r="J120">
        <v>20.054134000000001</v>
      </c>
      <c r="K120">
        <v>67.044226490813699</v>
      </c>
      <c r="L120">
        <v>0.66536270019999999</v>
      </c>
      <c r="M120">
        <v>10.121672103</v>
      </c>
      <c r="N120">
        <v>119.403129987</v>
      </c>
      <c r="O120">
        <v>12.3115180648</v>
      </c>
      <c r="P120">
        <v>2.2946477220000001</v>
      </c>
      <c r="Q120">
        <v>55.389221927999998</v>
      </c>
      <c r="R120">
        <v>94.665539546999995</v>
      </c>
      <c r="S120">
        <v>1811.6869265428099</v>
      </c>
    </row>
    <row r="121" spans="1:19" ht="15" x14ac:dyDescent="0.25">
      <c r="A121" t="s">
        <v>274</v>
      </c>
      <c r="B121">
        <v>1598.3167880000001</v>
      </c>
      <c r="C121">
        <v>1500.2931510000001</v>
      </c>
      <c r="D121">
        <v>19.848095000000001</v>
      </c>
      <c r="E121">
        <v>37.049816</v>
      </c>
      <c r="F121">
        <v>252.19432900000001</v>
      </c>
      <c r="G121">
        <v>24.580081</v>
      </c>
      <c r="H121">
        <v>1</v>
      </c>
      <c r="I121">
        <v>12.648820000000001</v>
      </c>
      <c r="J121">
        <v>58.991137999999999</v>
      </c>
      <c r="K121">
        <v>302.05558187752598</v>
      </c>
      <c r="L121">
        <v>5.767856407</v>
      </c>
      <c r="M121">
        <v>10.7666765296</v>
      </c>
      <c r="N121">
        <v>185.96809820460001</v>
      </c>
      <c r="O121">
        <v>43.546071499599996</v>
      </c>
      <c r="P121">
        <v>2.3643000000000001</v>
      </c>
      <c r="Q121">
        <v>40.504051404000002</v>
      </c>
      <c r="R121">
        <v>278.46766692900002</v>
      </c>
      <c r="S121">
        <v>2467.7570908513198</v>
      </c>
    </row>
    <row r="122" spans="1:19" ht="15" x14ac:dyDescent="0.25">
      <c r="A122" t="s">
        <v>275</v>
      </c>
      <c r="B122">
        <v>5614.7463689999704</v>
      </c>
      <c r="C122">
        <v>3847.6616880000001</v>
      </c>
      <c r="D122">
        <v>944.130170999999</v>
      </c>
      <c r="E122">
        <v>43.359161</v>
      </c>
      <c r="F122">
        <v>511.11860800000102</v>
      </c>
      <c r="G122">
        <v>48.192504999999997</v>
      </c>
      <c r="H122">
        <v>8.4721510000000002</v>
      </c>
      <c r="I122">
        <v>37.988759000000002</v>
      </c>
      <c r="J122">
        <v>83.508922999999996</v>
      </c>
      <c r="K122">
        <v>548.84074325293795</v>
      </c>
      <c r="L122">
        <v>274.36422769260201</v>
      </c>
      <c r="M122">
        <v>12.6001721866</v>
      </c>
      <c r="N122">
        <v>376.89886153919798</v>
      </c>
      <c r="O122">
        <v>85.377841857999996</v>
      </c>
      <c r="P122">
        <v>20.030706609300001</v>
      </c>
      <c r="Q122">
        <v>121.6476040698</v>
      </c>
      <c r="R122">
        <v>394.20387102149999</v>
      </c>
      <c r="S122">
        <v>7448.7103972299101</v>
      </c>
    </row>
    <row r="123" spans="1:19" ht="15" x14ac:dyDescent="0.25">
      <c r="A123" t="s">
        <v>276</v>
      </c>
      <c r="B123">
        <v>1964.768227</v>
      </c>
      <c r="C123">
        <v>1832.2485240000001</v>
      </c>
      <c r="D123">
        <v>14.769783</v>
      </c>
      <c r="E123">
        <v>56.635308999999999</v>
      </c>
      <c r="F123">
        <v>247.97344000000001</v>
      </c>
      <c r="G123">
        <v>41.690871000000001</v>
      </c>
      <c r="H123">
        <v>0</v>
      </c>
      <c r="I123">
        <v>28.208473000000001</v>
      </c>
      <c r="J123">
        <v>62.620359000000001</v>
      </c>
      <c r="K123">
        <v>369.07406488562901</v>
      </c>
      <c r="L123">
        <v>4.2920989397999998</v>
      </c>
      <c r="M123">
        <v>16.458220795399999</v>
      </c>
      <c r="N123">
        <v>182.855614656</v>
      </c>
      <c r="O123">
        <v>73.859547063600004</v>
      </c>
      <c r="P123">
        <v>0</v>
      </c>
      <c r="Q123">
        <v>90.329172240600002</v>
      </c>
      <c r="R123">
        <v>295.59940465950001</v>
      </c>
      <c r="S123">
        <v>2997.2363502405301</v>
      </c>
    </row>
    <row r="124" spans="1:19" ht="15" x14ac:dyDescent="0.25">
      <c r="A124" t="s">
        <v>277</v>
      </c>
      <c r="B124">
        <v>1488.972767</v>
      </c>
      <c r="C124">
        <v>679.15945899999997</v>
      </c>
      <c r="D124">
        <v>31.229989</v>
      </c>
      <c r="E124">
        <v>17.131705</v>
      </c>
      <c r="F124">
        <v>147.97552400000001</v>
      </c>
      <c r="G124">
        <v>4.5493309999999996</v>
      </c>
      <c r="H124">
        <v>1</v>
      </c>
      <c r="I124">
        <v>4.4809770000000002</v>
      </c>
      <c r="J124">
        <v>28.853484000000002</v>
      </c>
      <c r="K124">
        <v>64.366344049312104</v>
      </c>
      <c r="L124">
        <v>9.0754348034000003</v>
      </c>
      <c r="M124">
        <v>4.9784734730000002</v>
      </c>
      <c r="N124">
        <v>109.1171513976</v>
      </c>
      <c r="O124">
        <v>8.0595947995999992</v>
      </c>
      <c r="P124">
        <v>2.3643000000000001</v>
      </c>
      <c r="Q124">
        <v>14.348984549400001</v>
      </c>
      <c r="R124">
        <v>136.202871222</v>
      </c>
      <c r="S124">
        <v>1837.4859212943099</v>
      </c>
    </row>
    <row r="125" spans="1:19" ht="15" x14ac:dyDescent="0.25">
      <c r="A125" t="s">
        <v>278</v>
      </c>
      <c r="B125">
        <v>2613.7447400000001</v>
      </c>
      <c r="C125">
        <v>226.939851</v>
      </c>
      <c r="D125">
        <v>57.651178999999999</v>
      </c>
      <c r="E125">
        <v>11.558659</v>
      </c>
      <c r="F125">
        <v>188.44476499999999</v>
      </c>
      <c r="G125">
        <v>11</v>
      </c>
      <c r="H125">
        <v>3</v>
      </c>
      <c r="I125">
        <v>11.5</v>
      </c>
      <c r="J125">
        <v>48.437278999999997</v>
      </c>
      <c r="K125">
        <v>4.2696860322199504</v>
      </c>
      <c r="L125">
        <v>16.753432617400001</v>
      </c>
      <c r="M125">
        <v>3.3589463053999999</v>
      </c>
      <c r="N125">
        <v>138.95916971099999</v>
      </c>
      <c r="O125">
        <v>19.4876</v>
      </c>
      <c r="P125">
        <v>7.0929000000000002</v>
      </c>
      <c r="Q125">
        <v>36.825299999999999</v>
      </c>
      <c r="R125">
        <v>228.6481755195</v>
      </c>
      <c r="S125">
        <v>3069.1399501855199</v>
      </c>
    </row>
    <row r="126" spans="1:19" ht="15" x14ac:dyDescent="0.25">
      <c r="A126" t="s">
        <v>279</v>
      </c>
      <c r="B126">
        <v>737.59098800000004</v>
      </c>
      <c r="C126">
        <v>595.62786200000005</v>
      </c>
      <c r="D126">
        <v>32.456138000000003</v>
      </c>
      <c r="E126">
        <v>19.280701000000001</v>
      </c>
      <c r="F126">
        <v>88.982455999999999</v>
      </c>
      <c r="G126">
        <v>8.1812860000000001</v>
      </c>
      <c r="H126">
        <v>1</v>
      </c>
      <c r="I126">
        <v>2.526316</v>
      </c>
      <c r="J126">
        <v>14.883041</v>
      </c>
      <c r="K126">
        <v>99.868717612252297</v>
      </c>
      <c r="L126">
        <v>9.4317537028</v>
      </c>
      <c r="M126">
        <v>5.6029717106000003</v>
      </c>
      <c r="N126">
        <v>65.615663054400002</v>
      </c>
      <c r="O126">
        <v>14.4939662776</v>
      </c>
      <c r="P126">
        <v>2.3643000000000001</v>
      </c>
      <c r="Q126">
        <v>8.0897690951999994</v>
      </c>
      <c r="R126">
        <v>70.255395040500005</v>
      </c>
      <c r="S126">
        <v>1013.31352449335</v>
      </c>
    </row>
    <row r="127" spans="1:19" ht="15" x14ac:dyDescent="0.25">
      <c r="A127" t="s">
        <v>280</v>
      </c>
      <c r="B127">
        <v>1900.1904420000001</v>
      </c>
      <c r="C127">
        <v>706.29501200000004</v>
      </c>
      <c r="D127">
        <v>7.808306</v>
      </c>
      <c r="E127">
        <v>34</v>
      </c>
      <c r="F127">
        <v>159.054385</v>
      </c>
      <c r="G127">
        <v>9.6208170000000006</v>
      </c>
      <c r="H127">
        <v>1</v>
      </c>
      <c r="I127">
        <v>16.202200000000001</v>
      </c>
      <c r="J127">
        <v>22.478563000000001</v>
      </c>
      <c r="K127">
        <v>54.833768091576701</v>
      </c>
      <c r="L127">
        <v>2.2690937236000002</v>
      </c>
      <c r="M127">
        <v>9.8803999999999998</v>
      </c>
      <c r="N127">
        <v>117.286703499</v>
      </c>
      <c r="O127">
        <v>17.044239397199998</v>
      </c>
      <c r="P127">
        <v>2.3643000000000001</v>
      </c>
      <c r="Q127">
        <v>51.882684840000003</v>
      </c>
      <c r="R127">
        <v>106.11005664149999</v>
      </c>
      <c r="S127">
        <v>2261.8616881928701</v>
      </c>
    </row>
    <row r="128" spans="1:19" ht="15" x14ac:dyDescent="0.25">
      <c r="A128" t="s">
        <v>282</v>
      </c>
      <c r="B128">
        <v>1930.834445</v>
      </c>
      <c r="C128">
        <v>1375.1211499999999</v>
      </c>
      <c r="D128">
        <v>61.934894</v>
      </c>
      <c r="E128">
        <v>14.362069</v>
      </c>
      <c r="F128">
        <v>170.26277200000001</v>
      </c>
      <c r="G128">
        <v>15.974276</v>
      </c>
      <c r="H128">
        <v>1</v>
      </c>
      <c r="I128">
        <v>9</v>
      </c>
      <c r="J128">
        <v>39.557828999999998</v>
      </c>
      <c r="K128">
        <v>205.089139487388</v>
      </c>
      <c r="L128">
        <v>17.9982801964</v>
      </c>
      <c r="M128">
        <v>4.1736172513999996</v>
      </c>
      <c r="N128">
        <v>125.5517680728</v>
      </c>
      <c r="O128">
        <v>28.300027361600002</v>
      </c>
      <c r="P128">
        <v>2.3643000000000001</v>
      </c>
      <c r="Q128">
        <v>28.819800000000001</v>
      </c>
      <c r="R128">
        <v>186.73273179450001</v>
      </c>
      <c r="S128">
        <v>2529.8641091640902</v>
      </c>
    </row>
    <row r="129" spans="1:19" ht="15" x14ac:dyDescent="0.25">
      <c r="A129" t="s">
        <v>283</v>
      </c>
      <c r="B129">
        <v>3182.0222690000001</v>
      </c>
      <c r="C129">
        <v>3036.515617</v>
      </c>
      <c r="D129">
        <v>25.790918000000001</v>
      </c>
      <c r="E129">
        <v>43.642811999999999</v>
      </c>
      <c r="F129">
        <v>338.50482899999997</v>
      </c>
      <c r="G129">
        <v>24.014886000000001</v>
      </c>
      <c r="H129">
        <v>1</v>
      </c>
      <c r="I129">
        <v>32.238762999999999</v>
      </c>
      <c r="J129">
        <v>88.253003000000007</v>
      </c>
      <c r="K129">
        <v>611.65237530567799</v>
      </c>
      <c r="L129">
        <v>7.4948407708000104</v>
      </c>
      <c r="M129">
        <v>12.6826011672</v>
      </c>
      <c r="N129">
        <v>249.613460904601</v>
      </c>
      <c r="O129">
        <v>42.544772037599998</v>
      </c>
      <c r="P129">
        <v>2.3643000000000001</v>
      </c>
      <c r="Q129">
        <v>103.23496687860001</v>
      </c>
      <c r="R129">
        <v>416.59830066149999</v>
      </c>
      <c r="S129">
        <v>4628.2078867259797</v>
      </c>
    </row>
    <row r="130" spans="1:19" ht="15" x14ac:dyDescent="0.25">
      <c r="A130" t="s">
        <v>284</v>
      </c>
      <c r="B130">
        <v>4438.8707850000001</v>
      </c>
      <c r="C130">
        <v>1520.4087079999999</v>
      </c>
      <c r="D130">
        <v>34.668104</v>
      </c>
      <c r="E130">
        <v>36.690524000000003</v>
      </c>
      <c r="F130">
        <v>479.80744900000002</v>
      </c>
      <c r="G130">
        <v>34.618571000000003</v>
      </c>
      <c r="H130">
        <v>0</v>
      </c>
      <c r="I130">
        <v>23.799471</v>
      </c>
      <c r="J130">
        <v>104.923708</v>
      </c>
      <c r="K130">
        <v>109.818995799741</v>
      </c>
      <c r="L130">
        <v>10.0745510224</v>
      </c>
      <c r="M130">
        <v>10.6622662744</v>
      </c>
      <c r="N130">
        <v>353.81001289259802</v>
      </c>
      <c r="O130">
        <v>61.330260383599999</v>
      </c>
      <c r="P130">
        <v>0</v>
      </c>
      <c r="Q130">
        <v>76.210666036199996</v>
      </c>
      <c r="R130">
        <v>495.29236361400001</v>
      </c>
      <c r="S130">
        <v>5556.06990102294</v>
      </c>
    </row>
    <row r="131" spans="1:19" ht="15" x14ac:dyDescent="0.25">
      <c r="A131" t="s">
        <v>285</v>
      </c>
      <c r="B131">
        <v>1551.9991540000001</v>
      </c>
      <c r="C131">
        <v>626.52942199999995</v>
      </c>
      <c r="D131">
        <v>20.585222000000002</v>
      </c>
      <c r="E131">
        <v>25.68</v>
      </c>
      <c r="F131">
        <v>152.62521100000001</v>
      </c>
      <c r="G131">
        <v>18.481081</v>
      </c>
      <c r="H131">
        <v>1</v>
      </c>
      <c r="I131">
        <v>6.2287879999999998</v>
      </c>
      <c r="J131">
        <v>50.069201999999997</v>
      </c>
      <c r="K131">
        <v>53.368604787498199</v>
      </c>
      <c r="L131">
        <v>5.9820655132000002</v>
      </c>
      <c r="M131">
        <v>7.4626080000000004</v>
      </c>
      <c r="N131">
        <v>112.54583059140001</v>
      </c>
      <c r="O131">
        <v>32.741083099599997</v>
      </c>
      <c r="P131">
        <v>2.3643000000000001</v>
      </c>
      <c r="Q131">
        <v>19.945824933600001</v>
      </c>
      <c r="R131">
        <v>236.35166804100001</v>
      </c>
      <c r="S131">
        <v>2022.7611389663</v>
      </c>
    </row>
    <row r="132" spans="1:19" ht="15" x14ac:dyDescent="0.25">
      <c r="A132" t="s">
        <v>286</v>
      </c>
      <c r="B132">
        <v>1821.7534010000099</v>
      </c>
      <c r="C132">
        <v>879.43970300000001</v>
      </c>
      <c r="D132">
        <v>2</v>
      </c>
      <c r="E132">
        <v>58.215600999999999</v>
      </c>
      <c r="F132">
        <v>193.52809300000001</v>
      </c>
      <c r="G132">
        <v>4.295051</v>
      </c>
      <c r="H132">
        <v>1.8632759999999999</v>
      </c>
      <c r="I132">
        <v>14.886827</v>
      </c>
      <c r="J132">
        <v>21.828097</v>
      </c>
      <c r="K132">
        <v>88.2385351029872</v>
      </c>
      <c r="L132">
        <v>0.58120000000000005</v>
      </c>
      <c r="M132">
        <v>16.917453650599999</v>
      </c>
      <c r="N132">
        <v>142.70761577819999</v>
      </c>
      <c r="O132">
        <v>7.6091123516000003</v>
      </c>
      <c r="P132">
        <v>4.4053434467999999</v>
      </c>
      <c r="Q132">
        <v>47.670597419400004</v>
      </c>
      <c r="R132">
        <v>103.03953188849999</v>
      </c>
      <c r="S132">
        <v>2232.9227906380902</v>
      </c>
    </row>
    <row r="133" spans="1:19" ht="15" x14ac:dyDescent="0.25">
      <c r="A133" t="s">
        <v>287</v>
      </c>
      <c r="B133">
        <v>2981.4247919999998</v>
      </c>
      <c r="C133">
        <v>1483.2782139999999</v>
      </c>
      <c r="D133">
        <v>46.168706999999998</v>
      </c>
      <c r="E133">
        <v>162.57043200000001</v>
      </c>
      <c r="F133">
        <v>319.25756100000001</v>
      </c>
      <c r="G133">
        <v>6.2795100000000001</v>
      </c>
      <c r="H133">
        <v>6.1259540000000001</v>
      </c>
      <c r="I133">
        <v>42.633124000000002</v>
      </c>
      <c r="J133">
        <v>60.520721999999999</v>
      </c>
      <c r="K133">
        <v>155.51819439998999</v>
      </c>
      <c r="L133">
        <v>13.416626254200001</v>
      </c>
      <c r="M133">
        <v>47.242967539200002</v>
      </c>
      <c r="N133">
        <v>235.42052548140001</v>
      </c>
      <c r="O133">
        <v>11.124779916</v>
      </c>
      <c r="P133">
        <v>14.483593042200001</v>
      </c>
      <c r="Q133">
        <v>136.51978967279999</v>
      </c>
      <c r="R133">
        <v>285.68806820100002</v>
      </c>
      <c r="S133">
        <v>3880.83933650679</v>
      </c>
    </row>
    <row r="134" spans="1:19" ht="15" x14ac:dyDescent="0.25">
      <c r="A134" t="s">
        <v>289</v>
      </c>
      <c r="B134">
        <v>3192.8947440000002</v>
      </c>
      <c r="C134">
        <v>1787.839461</v>
      </c>
      <c r="D134">
        <v>46.167836000000001</v>
      </c>
      <c r="E134">
        <v>66.745761000000002</v>
      </c>
      <c r="F134">
        <v>384.78282799999999</v>
      </c>
      <c r="G134">
        <v>51.399012999999997</v>
      </c>
      <c r="H134">
        <v>0</v>
      </c>
      <c r="I134">
        <v>22.008984999999999</v>
      </c>
      <c r="J134">
        <v>81.643174000000002</v>
      </c>
      <c r="K134">
        <v>211.38362212580199</v>
      </c>
      <c r="L134">
        <v>13.416373141599999</v>
      </c>
      <c r="M134">
        <v>19.396318146599999</v>
      </c>
      <c r="N134">
        <v>283.73885736720001</v>
      </c>
      <c r="O134">
        <v>91.058491430800103</v>
      </c>
      <c r="P134">
        <v>0</v>
      </c>
      <c r="Q134">
        <v>70.477171767000002</v>
      </c>
      <c r="R134">
        <v>385.39660286700001</v>
      </c>
      <c r="S134">
        <v>4267.7621808459999</v>
      </c>
    </row>
    <row r="135" spans="1:19" ht="15" x14ac:dyDescent="0.25">
      <c r="A135" t="s">
        <v>290</v>
      </c>
      <c r="B135">
        <v>21742.159832000001</v>
      </c>
      <c r="C135">
        <v>12199.305023000001</v>
      </c>
      <c r="D135">
        <v>3260.120723</v>
      </c>
      <c r="E135">
        <v>458.96701100000001</v>
      </c>
      <c r="F135">
        <v>2754.0888049999999</v>
      </c>
      <c r="G135">
        <v>173.183797</v>
      </c>
      <c r="H135">
        <v>14.676136</v>
      </c>
      <c r="I135">
        <v>127.76476599999999</v>
      </c>
      <c r="J135">
        <v>492.94880599999999</v>
      </c>
      <c r="K135">
        <v>1433.0235379150099</v>
      </c>
      <c r="L135">
        <v>947.39108210384302</v>
      </c>
      <c r="M135">
        <v>133.37581339659999</v>
      </c>
      <c r="N135">
        <v>2030.8650848069601</v>
      </c>
      <c r="O135">
        <v>306.8124147652</v>
      </c>
      <c r="P135">
        <v>34.698788344800001</v>
      </c>
      <c r="Q135">
        <v>409.1283336852</v>
      </c>
      <c r="R135">
        <v>2326.9648387229799</v>
      </c>
      <c r="S135">
        <v>29364.419725740601</v>
      </c>
    </row>
    <row r="136" spans="1:19" ht="15" x14ac:dyDescent="0.25">
      <c r="A136" t="s">
        <v>291</v>
      </c>
      <c r="B136">
        <v>7029.2916210000003</v>
      </c>
      <c r="C136">
        <v>6747.9238070000101</v>
      </c>
      <c r="D136">
        <v>403.506666</v>
      </c>
      <c r="E136">
        <v>175.43555699999999</v>
      </c>
      <c r="F136">
        <v>842.33874000000003</v>
      </c>
      <c r="G136">
        <v>36.460417999999997</v>
      </c>
      <c r="H136">
        <v>15.546325</v>
      </c>
      <c r="I136">
        <v>60.234929000000001</v>
      </c>
      <c r="J136">
        <v>169.12614199999999</v>
      </c>
      <c r="K136">
        <v>1359.24992508731</v>
      </c>
      <c r="L136">
        <v>117.2590371396</v>
      </c>
      <c r="M136">
        <v>50.981572864199897</v>
      </c>
      <c r="N136">
        <v>621.14058687599299</v>
      </c>
      <c r="O136">
        <v>64.593276528800004</v>
      </c>
      <c r="P136">
        <v>36.756176197499997</v>
      </c>
      <c r="Q136">
        <v>192.8842896438</v>
      </c>
      <c r="R136">
        <v>798.35995331100196</v>
      </c>
      <c r="S136">
        <v>10270.516438648199</v>
      </c>
    </row>
    <row r="137" spans="1:19" ht="15" x14ac:dyDescent="0.25">
      <c r="A137" t="s">
        <v>293</v>
      </c>
      <c r="B137">
        <v>2791.0087159999998</v>
      </c>
      <c r="C137">
        <v>2685.8083179999999</v>
      </c>
      <c r="D137">
        <v>1.1110999999999999E-2</v>
      </c>
      <c r="E137">
        <v>89.672222000000005</v>
      </c>
      <c r="F137">
        <v>241.484127</v>
      </c>
      <c r="G137">
        <v>22.128174000000001</v>
      </c>
      <c r="H137">
        <v>0.222222</v>
      </c>
      <c r="I137">
        <v>21.461113000000001</v>
      </c>
      <c r="J137">
        <v>42.322221999999996</v>
      </c>
      <c r="K137">
        <v>537.31271254206604</v>
      </c>
      <c r="L137">
        <v>3.2288566000000002E-3</v>
      </c>
      <c r="M137">
        <v>26.058747713199999</v>
      </c>
      <c r="N137">
        <v>178.07039524979999</v>
      </c>
      <c r="O137">
        <v>39.202273058400003</v>
      </c>
      <c r="P137">
        <v>0.52539947460000003</v>
      </c>
      <c r="Q137">
        <v>68.722776048599997</v>
      </c>
      <c r="R137">
        <v>199.78204895100001</v>
      </c>
      <c r="S137">
        <v>3840.68629789427</v>
      </c>
    </row>
    <row r="138" spans="1:19" ht="15" x14ac:dyDescent="0.25">
      <c r="A138" t="s">
        <v>295</v>
      </c>
      <c r="B138">
        <v>5062.10940200001</v>
      </c>
      <c r="C138">
        <v>1442.354718</v>
      </c>
      <c r="D138">
        <v>98.257767000000001</v>
      </c>
      <c r="E138">
        <v>53.563085000000001</v>
      </c>
      <c r="F138">
        <v>502.38572499999998</v>
      </c>
      <c r="G138">
        <v>44.562145999999998</v>
      </c>
      <c r="H138">
        <v>3</v>
      </c>
      <c r="I138">
        <v>35.177264000000001</v>
      </c>
      <c r="J138">
        <v>110.06639800000001</v>
      </c>
      <c r="K138">
        <v>86.702233666983901</v>
      </c>
      <c r="L138">
        <v>28.5537070902</v>
      </c>
      <c r="M138">
        <v>15.565432501</v>
      </c>
      <c r="N138">
        <v>370.45923361499803</v>
      </c>
      <c r="O138">
        <v>78.946297853600001</v>
      </c>
      <c r="P138">
        <v>7.0929000000000002</v>
      </c>
      <c r="Q138">
        <v>112.6446347808</v>
      </c>
      <c r="R138">
        <v>519.56843175900099</v>
      </c>
      <c r="S138">
        <v>6281.6422732665897</v>
      </c>
    </row>
    <row r="139" spans="1:19" ht="15" x14ac:dyDescent="0.25">
      <c r="A139" t="s">
        <v>296</v>
      </c>
      <c r="B139">
        <v>5484.4457059999804</v>
      </c>
      <c r="C139">
        <v>914.59309499999904</v>
      </c>
      <c r="D139">
        <v>218.79495600000001</v>
      </c>
      <c r="E139">
        <v>69.639054999999999</v>
      </c>
      <c r="F139">
        <v>376.349604</v>
      </c>
      <c r="G139">
        <v>18.988737</v>
      </c>
      <c r="H139">
        <v>4.9765389999999998</v>
      </c>
      <c r="I139">
        <v>21.608319999999999</v>
      </c>
      <c r="J139">
        <v>108.68125000000001</v>
      </c>
      <c r="K139">
        <v>31.914191791272</v>
      </c>
      <c r="L139">
        <v>63.581814213599898</v>
      </c>
      <c r="M139">
        <v>20.237109383</v>
      </c>
      <c r="N139">
        <v>277.52019798959998</v>
      </c>
      <c r="O139">
        <v>33.6404464692</v>
      </c>
      <c r="P139">
        <v>11.766031157700001</v>
      </c>
      <c r="Q139">
        <v>69.194162304000002</v>
      </c>
      <c r="R139">
        <v>513.02984062500002</v>
      </c>
      <c r="S139">
        <v>6505.3294999333502</v>
      </c>
    </row>
    <row r="140" spans="1:19" ht="15" x14ac:dyDescent="0.25">
      <c r="A140" t="s">
        <v>297</v>
      </c>
      <c r="B140">
        <v>1666.5792080000001</v>
      </c>
      <c r="C140">
        <v>1295.863394</v>
      </c>
      <c r="D140">
        <v>20.591781000000001</v>
      </c>
      <c r="E140">
        <v>14.288467000000001</v>
      </c>
      <c r="F140">
        <v>188.11765299999999</v>
      </c>
      <c r="G140">
        <v>5</v>
      </c>
      <c r="H140">
        <v>0</v>
      </c>
      <c r="I140">
        <v>9.3338909999999995</v>
      </c>
      <c r="J140">
        <v>22.577722999999999</v>
      </c>
      <c r="K140">
        <v>207.74329019165401</v>
      </c>
      <c r="L140">
        <v>5.9839715586000004</v>
      </c>
      <c r="M140">
        <v>4.1522285101999996</v>
      </c>
      <c r="N140">
        <v>138.71795732219999</v>
      </c>
      <c r="O140">
        <v>8.8580000000000005</v>
      </c>
      <c r="P140">
        <v>0</v>
      </c>
      <c r="Q140">
        <v>29.888985760200001</v>
      </c>
      <c r="R140">
        <v>106.57814142150001</v>
      </c>
      <c r="S140">
        <v>2168.5017827643501</v>
      </c>
    </row>
    <row r="141" spans="1:19" ht="15" x14ac:dyDescent="0.25">
      <c r="A141" t="s">
        <v>298</v>
      </c>
      <c r="B141">
        <v>5597.5822200000002</v>
      </c>
      <c r="C141">
        <v>622.09975999999995</v>
      </c>
      <c r="D141">
        <v>250.45157</v>
      </c>
      <c r="E141">
        <v>56.000995000000003</v>
      </c>
      <c r="F141">
        <v>319.81902200000002</v>
      </c>
      <c r="G141">
        <v>35.825175999999999</v>
      </c>
      <c r="H141">
        <v>8.0595239999999997</v>
      </c>
      <c r="I141">
        <v>41.373885000000001</v>
      </c>
      <c r="J141">
        <v>136.20845499999999</v>
      </c>
      <c r="K141">
        <v>15.0595634072072</v>
      </c>
      <c r="L141">
        <v>72.781226241999804</v>
      </c>
      <c r="M141">
        <v>16.273889146999998</v>
      </c>
      <c r="N141">
        <v>235.834546822801</v>
      </c>
      <c r="O141">
        <v>63.467881801600001</v>
      </c>
      <c r="P141">
        <v>19.0551325932</v>
      </c>
      <c r="Q141">
        <v>132.487454547</v>
      </c>
      <c r="R141">
        <v>642.97201182750098</v>
      </c>
      <c r="S141">
        <v>6795.5139263883102</v>
      </c>
    </row>
    <row r="142" spans="1:19" ht="15" x14ac:dyDescent="0.25">
      <c r="A142" t="s">
        <v>299</v>
      </c>
      <c r="B142">
        <v>7702.3662979999999</v>
      </c>
      <c r="C142">
        <v>1761.9476999999999</v>
      </c>
      <c r="D142">
        <v>168.149734</v>
      </c>
      <c r="E142">
        <v>97.155773999999994</v>
      </c>
      <c r="F142">
        <v>616.62370899999996</v>
      </c>
      <c r="G142">
        <v>86.115932999999998</v>
      </c>
      <c r="H142">
        <v>4</v>
      </c>
      <c r="I142">
        <v>30.763584999999999</v>
      </c>
      <c r="J142">
        <v>185.341508</v>
      </c>
      <c r="K142">
        <v>86.9517425553436</v>
      </c>
      <c r="L142">
        <v>48.864312700399999</v>
      </c>
      <c r="M142">
        <v>28.233467924399999</v>
      </c>
      <c r="N142">
        <v>454.69832301659602</v>
      </c>
      <c r="O142">
        <v>152.56298690279999</v>
      </c>
      <c r="P142">
        <v>9.4572000000000003</v>
      </c>
      <c r="Q142">
        <v>98.511151886999997</v>
      </c>
      <c r="R142">
        <v>874.90458851400103</v>
      </c>
      <c r="S142">
        <v>9456.5500715005401</v>
      </c>
    </row>
    <row r="143" spans="1:19" ht="15" x14ac:dyDescent="0.25">
      <c r="A143" t="s">
        <v>300</v>
      </c>
      <c r="B143">
        <v>2383.134791</v>
      </c>
      <c r="C143">
        <v>628.23894299999995</v>
      </c>
      <c r="D143">
        <v>105.465636</v>
      </c>
      <c r="E143">
        <v>33.515720000000002</v>
      </c>
      <c r="F143">
        <v>243.97936300000001</v>
      </c>
      <c r="G143">
        <v>19.574593</v>
      </c>
      <c r="H143">
        <v>1.4585630000000001</v>
      </c>
      <c r="I143">
        <v>14.999428</v>
      </c>
      <c r="J143">
        <v>51.277205000000002</v>
      </c>
      <c r="K143">
        <v>35.325853248659499</v>
      </c>
      <c r="L143">
        <v>30.648313821600102</v>
      </c>
      <c r="M143">
        <v>9.7396682319999996</v>
      </c>
      <c r="N143">
        <v>179.91038227620001</v>
      </c>
      <c r="O143">
        <v>34.678348958800001</v>
      </c>
      <c r="P143">
        <v>3.4484805009000001</v>
      </c>
      <c r="Q143">
        <v>48.031168341600001</v>
      </c>
      <c r="R143">
        <v>242.05404620249999</v>
      </c>
      <c r="S143">
        <v>2966.9710525822602</v>
      </c>
    </row>
    <row r="144" spans="1:19" ht="15" x14ac:dyDescent="0.25">
      <c r="A144" t="s">
        <v>301</v>
      </c>
      <c r="B144">
        <v>2494.8024049999999</v>
      </c>
      <c r="C144">
        <v>1082.6569529999999</v>
      </c>
      <c r="D144">
        <v>12.459574999999999</v>
      </c>
      <c r="E144">
        <v>100.05477500000001</v>
      </c>
      <c r="F144">
        <v>182.56989799999999</v>
      </c>
      <c r="G144">
        <v>24.409141999999999</v>
      </c>
      <c r="H144">
        <v>4</v>
      </c>
      <c r="I144">
        <v>23.983332999999998</v>
      </c>
      <c r="J144">
        <v>67.545743000000002</v>
      </c>
      <c r="K144">
        <v>99.379928668126396</v>
      </c>
      <c r="L144">
        <v>3.6207524950000001</v>
      </c>
      <c r="M144">
        <v>29.075917615000002</v>
      </c>
      <c r="N144">
        <v>134.62704278519999</v>
      </c>
      <c r="O144">
        <v>43.2432359672</v>
      </c>
      <c r="P144">
        <v>9.4572000000000003</v>
      </c>
      <c r="Q144">
        <v>76.799428932599994</v>
      </c>
      <c r="R144">
        <v>318.8496798315</v>
      </c>
      <c r="S144">
        <v>3209.8555912946299</v>
      </c>
    </row>
    <row r="145" spans="1:19" ht="15" x14ac:dyDescent="0.25">
      <c r="A145" t="s">
        <v>302</v>
      </c>
      <c r="B145">
        <v>21162.569946</v>
      </c>
      <c r="C145">
        <v>17355.270337000002</v>
      </c>
      <c r="D145">
        <v>300.67574000000002</v>
      </c>
      <c r="E145">
        <v>282.761503</v>
      </c>
      <c r="F145">
        <v>3033.0532170000001</v>
      </c>
      <c r="G145">
        <v>426.74820199999999</v>
      </c>
      <c r="H145">
        <v>7.1176000000000004</v>
      </c>
      <c r="I145">
        <v>209.403445</v>
      </c>
      <c r="J145">
        <v>511.71006499999999</v>
      </c>
      <c r="K145">
        <v>3030.9164245417301</v>
      </c>
      <c r="L145">
        <v>87.3763700439997</v>
      </c>
      <c r="M145">
        <v>82.170492771799701</v>
      </c>
      <c r="N145">
        <v>2236.5734422157502</v>
      </c>
      <c r="O145">
        <v>756.02711466320102</v>
      </c>
      <c r="P145">
        <v>16.828141680000002</v>
      </c>
      <c r="Q145">
        <v>670.55171157899804</v>
      </c>
      <c r="R145">
        <v>2415.52736183248</v>
      </c>
      <c r="S145">
        <v>30458.541005327901</v>
      </c>
    </row>
    <row r="146" spans="1:19" ht="15" x14ac:dyDescent="0.25">
      <c r="A146" t="s">
        <v>303</v>
      </c>
      <c r="B146">
        <v>812.47333500000002</v>
      </c>
      <c r="C146">
        <v>363.25572199999999</v>
      </c>
      <c r="D146">
        <v>0</v>
      </c>
      <c r="E146">
        <v>9.3751090000000001</v>
      </c>
      <c r="F146">
        <v>86.472723000000002</v>
      </c>
      <c r="G146">
        <v>4</v>
      </c>
      <c r="H146">
        <v>1</v>
      </c>
      <c r="I146">
        <v>9.9769279999999991</v>
      </c>
      <c r="J146">
        <v>18.279014</v>
      </c>
      <c r="K146">
        <v>34.516575044524203</v>
      </c>
      <c r="L146">
        <v>0</v>
      </c>
      <c r="M146">
        <v>2.7244066754</v>
      </c>
      <c r="N146">
        <v>63.764985940200098</v>
      </c>
      <c r="O146">
        <v>7.0864000000000003</v>
      </c>
      <c r="P146">
        <v>2.3643000000000001</v>
      </c>
      <c r="Q146">
        <v>31.948118841599999</v>
      </c>
      <c r="R146">
        <v>86.286085587000002</v>
      </c>
      <c r="S146">
        <v>1041.1642070887201</v>
      </c>
    </row>
    <row r="147" spans="1:19" ht="15" x14ac:dyDescent="0.25">
      <c r="A147" t="s">
        <v>304</v>
      </c>
      <c r="B147">
        <v>3935.0378480000199</v>
      </c>
      <c r="C147">
        <v>1308.139494</v>
      </c>
      <c r="D147">
        <v>73.288809000000001</v>
      </c>
      <c r="E147">
        <v>68.724119000000002</v>
      </c>
      <c r="F147">
        <v>378.20604700000001</v>
      </c>
      <c r="G147">
        <v>23.42116</v>
      </c>
      <c r="H147">
        <v>6.7527559999999998</v>
      </c>
      <c r="I147">
        <v>29.662991999999999</v>
      </c>
      <c r="J147">
        <v>55.841191000000002</v>
      </c>
      <c r="K147">
        <v>91.586388957618297</v>
      </c>
      <c r="L147">
        <v>21.297727895400001</v>
      </c>
      <c r="M147">
        <v>19.971228981399999</v>
      </c>
      <c r="N147">
        <v>278.88913905779998</v>
      </c>
      <c r="O147">
        <v>41.492927055999999</v>
      </c>
      <c r="P147">
        <v>15.965541010800001</v>
      </c>
      <c r="Q147">
        <v>94.986832982400003</v>
      </c>
      <c r="R147">
        <v>263.59834211549997</v>
      </c>
      <c r="S147">
        <v>4762.8259760569399</v>
      </c>
    </row>
    <row r="148" spans="1:19" ht="15" x14ac:dyDescent="0.25">
      <c r="A148" t="s">
        <v>305</v>
      </c>
      <c r="B148">
        <v>6391.7335709999998</v>
      </c>
      <c r="C148">
        <v>238.79456999999999</v>
      </c>
      <c r="D148">
        <v>103.531521</v>
      </c>
      <c r="E148">
        <v>116.52293899999999</v>
      </c>
      <c r="F148">
        <v>803.45885099999998</v>
      </c>
      <c r="G148">
        <v>35.724383000000003</v>
      </c>
      <c r="H148">
        <v>3.977061</v>
      </c>
      <c r="I148">
        <v>37.991953000000002</v>
      </c>
      <c r="J148">
        <v>121.924156</v>
      </c>
      <c r="K148">
        <v>1.90616461122542</v>
      </c>
      <c r="L148">
        <v>30.0862600026</v>
      </c>
      <c r="M148">
        <v>33.861566073399999</v>
      </c>
      <c r="N148">
        <v>592.47055672739202</v>
      </c>
      <c r="O148">
        <v>63.289316922799998</v>
      </c>
      <c r="P148">
        <v>9.4029653223</v>
      </c>
      <c r="Q148">
        <v>121.6578318966</v>
      </c>
      <c r="R148">
        <v>575.54297839800097</v>
      </c>
      <c r="S148">
        <v>7819.9512109543102</v>
      </c>
    </row>
    <row r="149" spans="1:19" ht="15" x14ac:dyDescent="0.25">
      <c r="A149" t="s">
        <v>306</v>
      </c>
      <c r="B149">
        <v>1794.2343949999999</v>
      </c>
      <c r="C149">
        <v>890.62430400000005</v>
      </c>
      <c r="D149">
        <v>2</v>
      </c>
      <c r="E149">
        <v>57.836125000000003</v>
      </c>
      <c r="F149">
        <v>200.46666400000001</v>
      </c>
      <c r="G149">
        <v>20.978750999999999</v>
      </c>
      <c r="H149">
        <v>2</v>
      </c>
      <c r="I149">
        <v>21.685089000000001</v>
      </c>
      <c r="J149">
        <v>35.569575999999998</v>
      </c>
      <c r="K149">
        <v>93.847197194271899</v>
      </c>
      <c r="L149">
        <v>0.58120000000000005</v>
      </c>
      <c r="M149">
        <v>16.807177925000001</v>
      </c>
      <c r="N149">
        <v>147.8241180336</v>
      </c>
      <c r="O149">
        <v>37.165955271599998</v>
      </c>
      <c r="P149">
        <v>4.7286000000000001</v>
      </c>
      <c r="Q149">
        <v>69.4399919958</v>
      </c>
      <c r="R149">
        <v>167.906183508</v>
      </c>
      <c r="S149">
        <v>2332.5348189282699</v>
      </c>
    </row>
    <row r="150" spans="1:19" ht="15" x14ac:dyDescent="0.25">
      <c r="A150" t="s">
        <v>308</v>
      </c>
      <c r="B150">
        <v>2781.6264590000101</v>
      </c>
      <c r="C150">
        <v>792.387842000001</v>
      </c>
      <c r="D150">
        <v>41.430992000000003</v>
      </c>
      <c r="E150">
        <v>58.452857000000002</v>
      </c>
      <c r="F150">
        <v>302.43203799999998</v>
      </c>
      <c r="G150">
        <v>20.47025</v>
      </c>
      <c r="H150">
        <v>2.9857140000000002</v>
      </c>
      <c r="I150">
        <v>25.232858</v>
      </c>
      <c r="J150">
        <v>48.831248000000002</v>
      </c>
      <c r="K150">
        <v>47.556626566031198</v>
      </c>
      <c r="L150">
        <v>12.0398462752</v>
      </c>
      <c r="M150">
        <v>16.986400244199999</v>
      </c>
      <c r="N150">
        <v>223.01338482119999</v>
      </c>
      <c r="O150">
        <v>36.265094900000001</v>
      </c>
      <c r="P150">
        <v>7.0591236102000003</v>
      </c>
      <c r="Q150">
        <v>80.800657887599996</v>
      </c>
      <c r="R150">
        <v>230.50790618400001</v>
      </c>
      <c r="S150">
        <v>3435.8554994884398</v>
      </c>
    </row>
    <row r="151" spans="1:19" ht="15" x14ac:dyDescent="0.25">
      <c r="A151" t="s">
        <v>309</v>
      </c>
      <c r="B151">
        <v>2014.139942</v>
      </c>
      <c r="C151">
        <v>895.45109600000001</v>
      </c>
      <c r="D151">
        <v>27.488022000000001</v>
      </c>
      <c r="E151">
        <v>91.616010000000003</v>
      </c>
      <c r="F151">
        <v>202.028537</v>
      </c>
      <c r="G151">
        <v>10.72785</v>
      </c>
      <c r="H151">
        <v>2</v>
      </c>
      <c r="I151">
        <v>16.86</v>
      </c>
      <c r="J151">
        <v>41.195464999999999</v>
      </c>
      <c r="K151">
        <v>83.384200245223795</v>
      </c>
      <c r="L151">
        <v>7.9880191932000102</v>
      </c>
      <c r="M151">
        <v>26.623612506000001</v>
      </c>
      <c r="N151">
        <v>148.97584318380001</v>
      </c>
      <c r="O151">
        <v>19.00545906</v>
      </c>
      <c r="P151">
        <v>4.7286000000000001</v>
      </c>
      <c r="Q151">
        <v>53.989091999999999</v>
      </c>
      <c r="R151">
        <v>194.46319253249999</v>
      </c>
      <c r="S151">
        <v>2553.2979607207199</v>
      </c>
    </row>
    <row r="152" spans="1:19" ht="15" x14ac:dyDescent="0.25">
      <c r="A152" t="s">
        <v>311</v>
      </c>
      <c r="B152">
        <v>4311.041322</v>
      </c>
      <c r="C152">
        <v>871.31117099999994</v>
      </c>
      <c r="D152">
        <v>43.253238000000003</v>
      </c>
      <c r="E152">
        <v>101.378828</v>
      </c>
      <c r="F152">
        <v>347.87073099999998</v>
      </c>
      <c r="G152">
        <v>40.405310999999998</v>
      </c>
      <c r="H152">
        <v>1</v>
      </c>
      <c r="I152">
        <v>32.649146000000002</v>
      </c>
      <c r="J152">
        <v>67.310288</v>
      </c>
      <c r="K152">
        <v>37.4280697631268</v>
      </c>
      <c r="L152">
        <v>12.5693909628</v>
      </c>
      <c r="M152">
        <v>29.460687416800099</v>
      </c>
      <c r="N152">
        <v>256.51987703940102</v>
      </c>
      <c r="O152">
        <v>71.582048967600002</v>
      </c>
      <c r="P152">
        <v>2.3643000000000001</v>
      </c>
      <c r="Q152">
        <v>104.5490953212</v>
      </c>
      <c r="R152">
        <v>317.73821450399998</v>
      </c>
      <c r="S152">
        <v>5143.2530059749297</v>
      </c>
    </row>
    <row r="153" spans="1:19" ht="15" x14ac:dyDescent="0.25">
      <c r="A153" t="s">
        <v>312</v>
      </c>
      <c r="B153">
        <v>2969.5616829999999</v>
      </c>
      <c r="C153">
        <v>952.18684399999995</v>
      </c>
      <c r="D153">
        <v>6.9991440000000003</v>
      </c>
      <c r="E153">
        <v>86.744281000000001</v>
      </c>
      <c r="F153">
        <v>253.071924</v>
      </c>
      <c r="G153">
        <v>20.095465999999998</v>
      </c>
      <c r="H153">
        <v>4</v>
      </c>
      <c r="I153">
        <v>27.099328</v>
      </c>
      <c r="J153">
        <v>48.703150999999998</v>
      </c>
      <c r="K153">
        <v>64.314327372511798</v>
      </c>
      <c r="L153">
        <v>2.0339512464</v>
      </c>
      <c r="M153">
        <v>25.207888058599998</v>
      </c>
      <c r="N153">
        <v>186.6152367576</v>
      </c>
      <c r="O153">
        <v>35.601127565600002</v>
      </c>
      <c r="P153">
        <v>9.4572000000000003</v>
      </c>
      <c r="Q153">
        <v>86.777468121599995</v>
      </c>
      <c r="R153">
        <v>229.9032242955</v>
      </c>
      <c r="S153">
        <v>3609.4721064178202</v>
      </c>
    </row>
    <row r="154" spans="1:19" ht="15" x14ac:dyDescent="0.25">
      <c r="A154" t="s">
        <v>313</v>
      </c>
      <c r="B154">
        <v>4633.0144049999899</v>
      </c>
      <c r="C154">
        <v>4416.58615499999</v>
      </c>
      <c r="D154">
        <v>40.299683999999999</v>
      </c>
      <c r="E154">
        <v>117.680001</v>
      </c>
      <c r="F154">
        <v>529.73215600000003</v>
      </c>
      <c r="G154">
        <v>51.320538999999997</v>
      </c>
      <c r="H154">
        <v>9.0171899999999994</v>
      </c>
      <c r="I154">
        <v>44.373078</v>
      </c>
      <c r="J154">
        <v>107.02242699999999</v>
      </c>
      <c r="K154">
        <v>887.34507440583297</v>
      </c>
      <c r="L154">
        <v>11.7110881704</v>
      </c>
      <c r="M154">
        <v>34.197808290600001</v>
      </c>
      <c r="N154">
        <v>390.62449183439799</v>
      </c>
      <c r="O154">
        <v>90.919466892400095</v>
      </c>
      <c r="P154">
        <v>21.319342317</v>
      </c>
      <c r="Q154">
        <v>142.0914703716</v>
      </c>
      <c r="R154">
        <v>505.19936665350002</v>
      </c>
      <c r="S154">
        <v>6716.4225139357204</v>
      </c>
    </row>
    <row r="155" spans="1:19" ht="15" x14ac:dyDescent="0.25">
      <c r="A155" t="s">
        <v>314</v>
      </c>
      <c r="B155">
        <v>1735.9282149999999</v>
      </c>
      <c r="C155">
        <v>1646.3257739999999</v>
      </c>
      <c r="D155">
        <v>9.8875740000000008</v>
      </c>
      <c r="E155">
        <v>14.860465</v>
      </c>
      <c r="F155">
        <v>250.28163699999999</v>
      </c>
      <c r="G155">
        <v>29.325581</v>
      </c>
      <c r="H155">
        <v>3.1890239999999999</v>
      </c>
      <c r="I155">
        <v>11.803886</v>
      </c>
      <c r="J155">
        <v>35.017139999999998</v>
      </c>
      <c r="K155">
        <v>329.66189359096802</v>
      </c>
      <c r="L155">
        <v>2.8733290043999999</v>
      </c>
      <c r="M155">
        <v>4.3184511289999996</v>
      </c>
      <c r="N155">
        <v>184.5576791238</v>
      </c>
      <c r="O155">
        <v>51.953199299600001</v>
      </c>
      <c r="P155">
        <v>7.5398094432000002</v>
      </c>
      <c r="Q155">
        <v>37.798403749199998</v>
      </c>
      <c r="R155">
        <v>165.29840937</v>
      </c>
      <c r="S155">
        <v>2519.9293897101602</v>
      </c>
    </row>
    <row r="156" spans="1:19" ht="15" x14ac:dyDescent="0.25">
      <c r="A156" t="s">
        <v>315</v>
      </c>
      <c r="B156">
        <v>1963.1888729999901</v>
      </c>
      <c r="C156">
        <v>1105.698228</v>
      </c>
      <c r="D156">
        <v>9.4537469999999999</v>
      </c>
      <c r="E156">
        <v>35.454338999999997</v>
      </c>
      <c r="F156">
        <v>265.40962300000001</v>
      </c>
      <c r="G156">
        <v>8.6269220000000004</v>
      </c>
      <c r="H156">
        <v>1</v>
      </c>
      <c r="I156">
        <v>26.234499</v>
      </c>
      <c r="J156">
        <v>39.014575000000001</v>
      </c>
      <c r="K156">
        <v>130.89244532116001</v>
      </c>
      <c r="L156">
        <v>2.7472588781999998</v>
      </c>
      <c r="M156">
        <v>10.303030913400001</v>
      </c>
      <c r="N156">
        <v>195.7130560002</v>
      </c>
      <c r="O156">
        <v>15.283455015199999</v>
      </c>
      <c r="P156">
        <v>2.3643000000000001</v>
      </c>
      <c r="Q156">
        <v>84.008112697800001</v>
      </c>
      <c r="R156">
        <v>184.16830128749999</v>
      </c>
      <c r="S156">
        <v>2588.6688331134501</v>
      </c>
    </row>
    <row r="157" spans="1:19" ht="15" x14ac:dyDescent="0.25">
      <c r="A157" t="s">
        <v>317</v>
      </c>
      <c r="B157">
        <v>1204.9657139999999</v>
      </c>
      <c r="C157">
        <v>1149.1313740000001</v>
      </c>
      <c r="D157">
        <v>0</v>
      </c>
      <c r="E157">
        <v>33.885202</v>
      </c>
      <c r="F157">
        <v>135.90520599999999</v>
      </c>
      <c r="G157">
        <v>5.6576129999999996</v>
      </c>
      <c r="H157">
        <v>1</v>
      </c>
      <c r="I157">
        <v>12.74</v>
      </c>
      <c r="J157">
        <v>30.980733000000001</v>
      </c>
      <c r="K157">
        <v>230.36324758959799</v>
      </c>
      <c r="L157">
        <v>0</v>
      </c>
      <c r="M157">
        <v>9.8470397011999999</v>
      </c>
      <c r="N157">
        <v>100.2164989044</v>
      </c>
      <c r="O157">
        <v>10.023027190800001</v>
      </c>
      <c r="P157">
        <v>2.3643000000000001</v>
      </c>
      <c r="Q157">
        <v>40.796028</v>
      </c>
      <c r="R157">
        <v>146.2445501265</v>
      </c>
      <c r="S157">
        <v>1744.8204055125</v>
      </c>
    </row>
    <row r="158" spans="1:19" ht="15" x14ac:dyDescent="0.25">
      <c r="A158" t="s">
        <v>318</v>
      </c>
      <c r="B158">
        <v>675.69410200000004</v>
      </c>
      <c r="C158">
        <v>658.27065100000004</v>
      </c>
      <c r="D158">
        <v>0</v>
      </c>
      <c r="E158">
        <v>19.886745000000001</v>
      </c>
      <c r="F158">
        <v>69.375114999999994</v>
      </c>
      <c r="G158">
        <v>3.875</v>
      </c>
      <c r="H158">
        <v>1</v>
      </c>
      <c r="I158">
        <v>3.8750010000000001</v>
      </c>
      <c r="J158">
        <v>6.9593030000000002</v>
      </c>
      <c r="K158">
        <v>132.26060112892</v>
      </c>
      <c r="L158">
        <v>0</v>
      </c>
      <c r="M158">
        <v>5.7790880969999998</v>
      </c>
      <c r="N158">
        <v>51.157209801</v>
      </c>
      <c r="O158">
        <v>6.8649500000000003</v>
      </c>
      <c r="P158">
        <v>2.3643000000000001</v>
      </c>
      <c r="Q158">
        <v>12.408528202199999</v>
      </c>
      <c r="R158">
        <v>32.851389811499999</v>
      </c>
      <c r="S158">
        <v>919.38016904061999</v>
      </c>
    </row>
    <row r="159" spans="1:19" ht="15" x14ac:dyDescent="0.25">
      <c r="A159" t="s">
        <v>319</v>
      </c>
      <c r="B159">
        <v>14230.968263999999</v>
      </c>
      <c r="C159">
        <v>5104.1013979999998</v>
      </c>
      <c r="D159">
        <v>1218.6763229999999</v>
      </c>
      <c r="E159">
        <v>322.95522799999998</v>
      </c>
      <c r="F159">
        <v>1324.8123969999999</v>
      </c>
      <c r="G159">
        <v>124.91354800000001</v>
      </c>
      <c r="H159">
        <v>8.0005640000000007</v>
      </c>
      <c r="I159">
        <v>107.566237</v>
      </c>
      <c r="J159">
        <v>333.17093999999997</v>
      </c>
      <c r="K159">
        <v>388.21783560563398</v>
      </c>
      <c r="L159">
        <v>354.14733946379903</v>
      </c>
      <c r="M159">
        <v>93.8507892567997</v>
      </c>
      <c r="N159">
        <v>976.91666154778204</v>
      </c>
      <c r="O159">
        <v>221.2968416368</v>
      </c>
      <c r="P159">
        <v>18.915733465199999</v>
      </c>
      <c r="Q159">
        <v>344.44860412140002</v>
      </c>
      <c r="R159">
        <v>1572.7334222699899</v>
      </c>
      <c r="S159">
        <v>18201.495491367401</v>
      </c>
    </row>
    <row r="160" spans="1:19" ht="15" x14ac:dyDescent="0.25">
      <c r="A160" t="s">
        <v>320</v>
      </c>
      <c r="B160">
        <v>3350.509294</v>
      </c>
      <c r="C160">
        <v>1974.8932990000001</v>
      </c>
      <c r="D160">
        <v>238.046528</v>
      </c>
      <c r="E160">
        <v>79.057454000000007</v>
      </c>
      <c r="F160">
        <v>461.21283799999998</v>
      </c>
      <c r="G160">
        <v>35.712412</v>
      </c>
      <c r="H160">
        <v>3.4588239999999999</v>
      </c>
      <c r="I160">
        <v>20.656677999999999</v>
      </c>
      <c r="J160">
        <v>72.107918999999995</v>
      </c>
      <c r="K160">
        <v>243.900075846443</v>
      </c>
      <c r="L160">
        <v>69.176321036799806</v>
      </c>
      <c r="M160">
        <v>22.9740961324</v>
      </c>
      <c r="N160">
        <v>340.09834674119901</v>
      </c>
      <c r="O160">
        <v>63.268109099199997</v>
      </c>
      <c r="P160">
        <v>8.1776975832000005</v>
      </c>
      <c r="Q160">
        <v>66.146814291599995</v>
      </c>
      <c r="R160">
        <v>340.38543163949998</v>
      </c>
      <c r="S160">
        <v>4504.6361863703396</v>
      </c>
    </row>
    <row r="161" spans="1:19" ht="15" x14ac:dyDescent="0.25">
      <c r="A161" t="s">
        <v>321</v>
      </c>
      <c r="B161">
        <v>3250.820823</v>
      </c>
      <c r="C161">
        <v>486.14534400000002</v>
      </c>
      <c r="D161">
        <v>142.19757000000001</v>
      </c>
      <c r="E161">
        <v>52.440739000000001</v>
      </c>
      <c r="F161">
        <v>218.96603500000001</v>
      </c>
      <c r="G161">
        <v>10.904495000000001</v>
      </c>
      <c r="H161">
        <v>3.9375</v>
      </c>
      <c r="I161">
        <v>17.005490000000002</v>
      </c>
      <c r="J161">
        <v>99.09563</v>
      </c>
      <c r="K161">
        <v>15.320771461115701</v>
      </c>
      <c r="L161">
        <v>41.322613842000003</v>
      </c>
      <c r="M161">
        <v>15.239278753400001</v>
      </c>
      <c r="N161">
        <v>161.465554209</v>
      </c>
      <c r="O161">
        <v>19.318403342</v>
      </c>
      <c r="P161">
        <v>9.3094312499999994</v>
      </c>
      <c r="Q161">
        <v>54.454980077999998</v>
      </c>
      <c r="R161">
        <v>467.78092141500002</v>
      </c>
      <c r="S161">
        <v>4035.0327773505201</v>
      </c>
    </row>
    <row r="162" spans="1:19" ht="15" x14ac:dyDescent="0.25">
      <c r="A162" t="s">
        <v>322</v>
      </c>
      <c r="B162">
        <v>3164.44361999999</v>
      </c>
      <c r="C162">
        <v>2977.365871</v>
      </c>
      <c r="D162">
        <v>485.042531</v>
      </c>
      <c r="E162">
        <v>84.541355999999993</v>
      </c>
      <c r="F162">
        <v>261.29656499999999</v>
      </c>
      <c r="G162">
        <v>51.032589999999999</v>
      </c>
      <c r="H162">
        <v>4</v>
      </c>
      <c r="I162">
        <v>18.223725999999999</v>
      </c>
      <c r="J162">
        <v>112.923636</v>
      </c>
      <c r="K162">
        <v>599.418574616868</v>
      </c>
      <c r="L162">
        <v>140.95335950859999</v>
      </c>
      <c r="M162">
        <v>24.5677180536</v>
      </c>
      <c r="N162">
        <v>192.680087031</v>
      </c>
      <c r="O162">
        <v>90.409336444000104</v>
      </c>
      <c r="P162">
        <v>9.4572000000000003</v>
      </c>
      <c r="Q162">
        <v>58.356015397199997</v>
      </c>
      <c r="R162">
        <v>533.05602373800002</v>
      </c>
      <c r="S162">
        <v>4813.3419347892604</v>
      </c>
    </row>
    <row r="163" spans="1:19" ht="15" x14ac:dyDescent="0.25">
      <c r="A163" t="s">
        <v>323</v>
      </c>
      <c r="B163">
        <v>1300.1140290000001</v>
      </c>
      <c r="C163">
        <v>446.05372699999998</v>
      </c>
      <c r="D163">
        <v>14.999999000000001</v>
      </c>
      <c r="E163">
        <v>30.102473</v>
      </c>
      <c r="F163">
        <v>117.223029</v>
      </c>
      <c r="G163">
        <v>22.731539000000001</v>
      </c>
      <c r="H163">
        <v>0</v>
      </c>
      <c r="I163">
        <v>6.3179189999999998</v>
      </c>
      <c r="J163">
        <v>19.108691</v>
      </c>
      <c r="K163">
        <v>32.507912760034401</v>
      </c>
      <c r="L163">
        <v>4.3589997093999999</v>
      </c>
      <c r="M163">
        <v>8.7477786537999993</v>
      </c>
      <c r="N163">
        <v>86.440261584599895</v>
      </c>
      <c r="O163">
        <v>40.271194492399999</v>
      </c>
      <c r="P163">
        <v>0</v>
      </c>
      <c r="Q163">
        <v>20.2312402218</v>
      </c>
      <c r="R163">
        <v>90.202575865499995</v>
      </c>
      <c r="S163">
        <v>1582.87399228754</v>
      </c>
    </row>
    <row r="164" spans="1:19" ht="15" x14ac:dyDescent="0.25">
      <c r="A164" t="s">
        <v>324</v>
      </c>
      <c r="B164">
        <v>1238.4675580000001</v>
      </c>
      <c r="C164">
        <v>715.99887699999999</v>
      </c>
      <c r="D164">
        <v>134.93623199999999</v>
      </c>
      <c r="E164">
        <v>19.687975000000002</v>
      </c>
      <c r="F164">
        <v>128.50369900000001</v>
      </c>
      <c r="G164">
        <v>3.1071420000000001</v>
      </c>
      <c r="H164">
        <v>0</v>
      </c>
      <c r="I164">
        <v>10.636905</v>
      </c>
      <c r="J164">
        <v>15.009859000000001</v>
      </c>
      <c r="K164">
        <v>85.828098275840702</v>
      </c>
      <c r="L164">
        <v>39.2124690192</v>
      </c>
      <c r="M164">
        <v>5.7213255350000001</v>
      </c>
      <c r="N164">
        <v>94.758627642599905</v>
      </c>
      <c r="O164">
        <v>5.5046127672000003</v>
      </c>
      <c r="P164">
        <v>0</v>
      </c>
      <c r="Q164">
        <v>34.061497191000001</v>
      </c>
      <c r="R164">
        <v>70.854039409500004</v>
      </c>
      <c r="S164">
        <v>1574.40822784034</v>
      </c>
    </row>
    <row r="165" spans="1:19" ht="15" x14ac:dyDescent="0.25">
      <c r="A165" t="s">
        <v>325</v>
      </c>
      <c r="B165">
        <v>6983.7768599999999</v>
      </c>
      <c r="C165">
        <v>2612.679944</v>
      </c>
      <c r="D165">
        <v>84.789540000000002</v>
      </c>
      <c r="E165">
        <v>150.87830700000001</v>
      </c>
      <c r="F165">
        <v>802.33605999999997</v>
      </c>
      <c r="G165">
        <v>86.784512000000007</v>
      </c>
      <c r="H165">
        <v>4.75</v>
      </c>
      <c r="I165">
        <v>36.022989000000003</v>
      </c>
      <c r="J165">
        <v>193.19356999999999</v>
      </c>
      <c r="K165">
        <v>209.92186857073801</v>
      </c>
      <c r="L165">
        <v>24.639840324000001</v>
      </c>
      <c r="M165">
        <v>43.845236014199997</v>
      </c>
      <c r="N165">
        <v>591.64261064399295</v>
      </c>
      <c r="O165">
        <v>153.74744145919999</v>
      </c>
      <c r="P165">
        <v>11.230425</v>
      </c>
      <c r="Q165">
        <v>115.35281537580001</v>
      </c>
      <c r="R165">
        <v>911.97024718500199</v>
      </c>
      <c r="S165">
        <v>9046.1273445729294</v>
      </c>
    </row>
    <row r="166" spans="1:19" ht="15" x14ac:dyDescent="0.25">
      <c r="A166" t="s">
        <v>326</v>
      </c>
      <c r="B166">
        <v>2185.2156100000002</v>
      </c>
      <c r="C166">
        <v>1062.906144</v>
      </c>
      <c r="D166">
        <v>21.792404999999999</v>
      </c>
      <c r="E166">
        <v>91.824181999999993</v>
      </c>
      <c r="F166">
        <v>190.107786</v>
      </c>
      <c r="G166">
        <v>5.182353</v>
      </c>
      <c r="H166">
        <v>1</v>
      </c>
      <c r="I166">
        <v>10.329412</v>
      </c>
      <c r="J166">
        <v>43.284750000000003</v>
      </c>
      <c r="K166">
        <v>107.58330495366</v>
      </c>
      <c r="L166">
        <v>6.3328728930000002</v>
      </c>
      <c r="M166">
        <v>26.6841072892</v>
      </c>
      <c r="N166">
        <v>140.18548139640001</v>
      </c>
      <c r="O166">
        <v>9.1810565747999995</v>
      </c>
      <c r="P166">
        <v>2.3643000000000001</v>
      </c>
      <c r="Q166">
        <v>33.076843106399998</v>
      </c>
      <c r="R166">
        <v>204.32566237500001</v>
      </c>
      <c r="S166">
        <v>2714.94923858846</v>
      </c>
    </row>
    <row r="167" spans="1:19" ht="15" x14ac:dyDescent="0.25">
      <c r="A167" t="s">
        <v>328</v>
      </c>
      <c r="B167">
        <v>3237.8297200000002</v>
      </c>
      <c r="C167">
        <v>1276.0612470000001</v>
      </c>
      <c r="D167">
        <v>38.355932000000003</v>
      </c>
      <c r="E167">
        <v>74.611333999999999</v>
      </c>
      <c r="F167">
        <v>316.21841699999999</v>
      </c>
      <c r="G167">
        <v>38.789557000000002</v>
      </c>
      <c r="H167">
        <v>5.13</v>
      </c>
      <c r="I167">
        <v>25.366524999999999</v>
      </c>
      <c r="J167">
        <v>70.162751999999998</v>
      </c>
      <c r="K167">
        <v>108.28825243399901</v>
      </c>
      <c r="L167">
        <v>11.146233839200001</v>
      </c>
      <c r="M167">
        <v>21.682053660400001</v>
      </c>
      <c r="N167">
        <v>233.179460695801</v>
      </c>
      <c r="O167">
        <v>68.719579181200004</v>
      </c>
      <c r="P167">
        <v>12.128859</v>
      </c>
      <c r="Q167">
        <v>81.228686354999994</v>
      </c>
      <c r="R167">
        <v>331.20327081599999</v>
      </c>
      <c r="S167">
        <v>4105.4061159816001</v>
      </c>
    </row>
    <row r="168" spans="1:19" ht="15" x14ac:dyDescent="0.25">
      <c r="A168" t="s">
        <v>329</v>
      </c>
      <c r="B168">
        <v>10521.517559</v>
      </c>
      <c r="C168">
        <v>2473.6300860000001</v>
      </c>
      <c r="D168">
        <v>508.494529</v>
      </c>
      <c r="E168">
        <v>226.949691</v>
      </c>
      <c r="F168">
        <v>1041.63293</v>
      </c>
      <c r="G168">
        <v>82.914838000000003</v>
      </c>
      <c r="H168">
        <v>12.039773</v>
      </c>
      <c r="I168">
        <v>42.756332</v>
      </c>
      <c r="J168">
        <v>249.142394</v>
      </c>
      <c r="K168">
        <v>123.133907464271</v>
      </c>
      <c r="L168">
        <v>147.76851012739999</v>
      </c>
      <c r="M168">
        <v>65.951580204599793</v>
      </c>
      <c r="N168">
        <v>768.10012258198799</v>
      </c>
      <c r="O168">
        <v>146.8919270008</v>
      </c>
      <c r="P168">
        <v>28.465635303900001</v>
      </c>
      <c r="Q168">
        <v>136.9143263304</v>
      </c>
      <c r="R168">
        <v>1176.076670877</v>
      </c>
      <c r="S168">
        <v>13114.820238890299</v>
      </c>
    </row>
    <row r="169" spans="1:19" ht="15" x14ac:dyDescent="0.25">
      <c r="A169" t="s">
        <v>330</v>
      </c>
      <c r="B169">
        <v>1877.8139639999999</v>
      </c>
      <c r="C169">
        <v>153.514126</v>
      </c>
      <c r="D169">
        <v>8.0691860000000002</v>
      </c>
      <c r="E169">
        <v>8</v>
      </c>
      <c r="F169">
        <v>113.864913</v>
      </c>
      <c r="G169">
        <v>6.9373849999999999</v>
      </c>
      <c r="H169">
        <v>0.99999899999999997</v>
      </c>
      <c r="I169">
        <v>8.6020409999999998</v>
      </c>
      <c r="J169">
        <v>12.985957000000001</v>
      </c>
      <c r="K169">
        <v>2.6586859397065701</v>
      </c>
      <c r="L169">
        <v>2.3449054515999999</v>
      </c>
      <c r="M169">
        <v>2.3248000000000002</v>
      </c>
      <c r="N169">
        <v>83.963986846199901</v>
      </c>
      <c r="O169">
        <v>12.290271266</v>
      </c>
      <c r="P169">
        <v>2.3642976356999998</v>
      </c>
      <c r="Q169">
        <v>27.545455690200001</v>
      </c>
      <c r="R169">
        <v>61.300210018500003</v>
      </c>
      <c r="S169">
        <v>2072.6065768479102</v>
      </c>
    </row>
    <row r="170" spans="1:19" ht="15" x14ac:dyDescent="0.25">
      <c r="A170" t="s">
        <v>331</v>
      </c>
      <c r="B170">
        <v>3777.9865439999999</v>
      </c>
      <c r="C170">
        <v>2972.3579169999998</v>
      </c>
      <c r="D170">
        <v>7.4137930000000001</v>
      </c>
      <c r="E170">
        <v>229.70426499999999</v>
      </c>
      <c r="F170">
        <v>351.51565900000003</v>
      </c>
      <c r="G170">
        <v>22.883769000000001</v>
      </c>
      <c r="H170">
        <v>2.9032830000000001</v>
      </c>
      <c r="I170">
        <v>40.705491000000002</v>
      </c>
      <c r="J170">
        <v>65.242839000000004</v>
      </c>
      <c r="K170">
        <v>487.38105636387701</v>
      </c>
      <c r="L170">
        <v>2.1544482457999998</v>
      </c>
      <c r="M170">
        <v>66.752059408999898</v>
      </c>
      <c r="N170">
        <v>259.20764694660102</v>
      </c>
      <c r="O170">
        <v>40.540885160400002</v>
      </c>
      <c r="P170">
        <v>6.8642319969000001</v>
      </c>
      <c r="Q170">
        <v>130.34712328020001</v>
      </c>
      <c r="R170">
        <v>307.97882149949999</v>
      </c>
      <c r="S170">
        <v>5079.2128169022799</v>
      </c>
    </row>
    <row r="171" spans="1:19" ht="15" x14ac:dyDescent="0.25">
      <c r="A171" t="s">
        <v>332</v>
      </c>
      <c r="B171">
        <v>4658.1587170000003</v>
      </c>
      <c r="C171">
        <v>4446.4406400000098</v>
      </c>
      <c r="D171">
        <v>343.72057999999998</v>
      </c>
      <c r="E171">
        <v>31.273698</v>
      </c>
      <c r="F171">
        <v>579.18440600000099</v>
      </c>
      <c r="G171">
        <v>72.884865000000005</v>
      </c>
      <c r="H171">
        <v>3.0948579999999999</v>
      </c>
      <c r="I171">
        <v>65.766194999999996</v>
      </c>
      <c r="J171">
        <v>67.741387000000003</v>
      </c>
      <c r="K171">
        <v>894.84335880695903</v>
      </c>
      <c r="L171">
        <v>99.885200547999602</v>
      </c>
      <c r="M171">
        <v>9.0881366388</v>
      </c>
      <c r="N171">
        <v>427.09058098439698</v>
      </c>
      <c r="O171">
        <v>129.12282683399999</v>
      </c>
      <c r="P171">
        <v>7.3171727693999999</v>
      </c>
      <c r="Q171">
        <v>210.596509629</v>
      </c>
      <c r="R171">
        <v>319.77321733349999</v>
      </c>
      <c r="S171">
        <v>6755.8757205440497</v>
      </c>
    </row>
    <row r="172" spans="1:19" ht="15" x14ac:dyDescent="0.25">
      <c r="A172" t="s">
        <v>333</v>
      </c>
      <c r="B172">
        <v>2979.54624899999</v>
      </c>
      <c r="C172">
        <v>2806.0261339999902</v>
      </c>
      <c r="D172">
        <v>2</v>
      </c>
      <c r="E172">
        <v>103.143238</v>
      </c>
      <c r="F172">
        <v>532.91087300000004</v>
      </c>
      <c r="G172">
        <v>32.341042000000002</v>
      </c>
      <c r="H172">
        <v>5.8965310000000004</v>
      </c>
      <c r="I172">
        <v>28.03341</v>
      </c>
      <c r="J172">
        <v>101.786706</v>
      </c>
      <c r="K172">
        <v>563.07841560435304</v>
      </c>
      <c r="L172">
        <v>0.58120000000000005</v>
      </c>
      <c r="M172">
        <v>29.973424962799999</v>
      </c>
      <c r="N172">
        <v>392.96847775019802</v>
      </c>
      <c r="O172">
        <v>57.295390007199998</v>
      </c>
      <c r="P172">
        <v>13.9411682433</v>
      </c>
      <c r="Q172">
        <v>89.768585501999993</v>
      </c>
      <c r="R172">
        <v>480.484145673</v>
      </c>
      <c r="S172">
        <v>4607.6370567428403</v>
      </c>
    </row>
    <row r="173" spans="1:19" ht="15" x14ac:dyDescent="0.25">
      <c r="A173" t="s">
        <v>335</v>
      </c>
      <c r="B173">
        <v>835.99548600000003</v>
      </c>
      <c r="C173">
        <v>357.716138</v>
      </c>
      <c r="D173">
        <v>4.3783529999999997</v>
      </c>
      <c r="E173">
        <v>20.402006</v>
      </c>
      <c r="F173">
        <v>51.121490000000001</v>
      </c>
      <c r="G173">
        <v>0</v>
      </c>
      <c r="H173">
        <v>1</v>
      </c>
      <c r="I173">
        <v>0</v>
      </c>
      <c r="J173">
        <v>6.7066920000000003</v>
      </c>
      <c r="K173">
        <v>31.0658479779886</v>
      </c>
      <c r="L173">
        <v>1.2723493818</v>
      </c>
      <c r="M173">
        <v>5.9288229436000002</v>
      </c>
      <c r="N173">
        <v>37.696986725999999</v>
      </c>
      <c r="O173">
        <v>0</v>
      </c>
      <c r="P173">
        <v>2.3643000000000001</v>
      </c>
      <c r="Q173">
        <v>0</v>
      </c>
      <c r="R173">
        <v>31.658939585999999</v>
      </c>
      <c r="S173">
        <v>945.98273261538804</v>
      </c>
    </row>
    <row r="174" spans="1:19" ht="15" x14ac:dyDescent="0.25">
      <c r="A174" t="s">
        <v>336</v>
      </c>
      <c r="B174">
        <v>3563.559178</v>
      </c>
      <c r="C174">
        <v>864.37993200000005</v>
      </c>
      <c r="D174">
        <v>35.982725000000002</v>
      </c>
      <c r="E174">
        <v>38.077168999999998</v>
      </c>
      <c r="F174">
        <v>271.231717</v>
      </c>
      <c r="G174">
        <v>14.580754000000001</v>
      </c>
      <c r="H174">
        <v>1</v>
      </c>
      <c r="I174">
        <v>22.420264</v>
      </c>
      <c r="J174">
        <v>55.454090000000001</v>
      </c>
      <c r="K174">
        <v>43.836569237733698</v>
      </c>
      <c r="L174">
        <v>10.456579885</v>
      </c>
      <c r="M174">
        <v>11.065225311400001</v>
      </c>
      <c r="N174">
        <v>200.0062681158</v>
      </c>
      <c r="O174">
        <v>25.831263786400001</v>
      </c>
      <c r="P174">
        <v>2.3643000000000001</v>
      </c>
      <c r="Q174">
        <v>71.7941693808</v>
      </c>
      <c r="R174">
        <v>261.77103184499998</v>
      </c>
      <c r="S174">
        <v>4190.6845855621305</v>
      </c>
    </row>
    <row r="175" spans="1:19" ht="15" x14ac:dyDescent="0.25">
      <c r="A175" t="s">
        <v>337</v>
      </c>
      <c r="B175">
        <v>1333.272103</v>
      </c>
      <c r="C175">
        <v>552.18357300000002</v>
      </c>
      <c r="D175">
        <v>0.87</v>
      </c>
      <c r="E175">
        <v>27.359697000000001</v>
      </c>
      <c r="F175">
        <v>82.989007999999998</v>
      </c>
      <c r="G175">
        <v>1.9976750000000001</v>
      </c>
      <c r="H175">
        <v>0.91152999999999995</v>
      </c>
      <c r="I175">
        <v>2.92</v>
      </c>
      <c r="J175">
        <v>13.873388</v>
      </c>
      <c r="K175">
        <v>46.749832348884802</v>
      </c>
      <c r="L175">
        <v>0.25282199999999999</v>
      </c>
      <c r="M175">
        <v>7.9507279482000097</v>
      </c>
      <c r="N175">
        <v>61.196094499200001</v>
      </c>
      <c r="O175">
        <v>3.5390810300000002</v>
      </c>
      <c r="P175">
        <v>2.155130379</v>
      </c>
      <c r="Q175">
        <v>9.3504240000000003</v>
      </c>
      <c r="R175">
        <v>65.489328053999998</v>
      </c>
      <c r="S175">
        <v>1529.9555432592799</v>
      </c>
    </row>
    <row r="176" spans="1:19" ht="15" x14ac:dyDescent="0.25">
      <c r="A176" t="s">
        <v>338</v>
      </c>
      <c r="B176">
        <v>1142.0275650000001</v>
      </c>
      <c r="C176">
        <v>158.40973299999999</v>
      </c>
      <c r="D176">
        <v>2</v>
      </c>
      <c r="E176">
        <v>22.109541</v>
      </c>
      <c r="F176">
        <v>80.663285999999999</v>
      </c>
      <c r="G176">
        <v>3.2411240000000001</v>
      </c>
      <c r="H176">
        <v>3</v>
      </c>
      <c r="I176">
        <v>5.9304860000000001</v>
      </c>
      <c r="J176">
        <v>5.72</v>
      </c>
      <c r="K176">
        <v>4.6755720733454798</v>
      </c>
      <c r="L176">
        <v>0.58120000000000005</v>
      </c>
      <c r="M176">
        <v>6.4250326146000001</v>
      </c>
      <c r="N176">
        <v>59.481107096400002</v>
      </c>
      <c r="O176">
        <v>5.7419752784</v>
      </c>
      <c r="P176">
        <v>7.0929000000000002</v>
      </c>
      <c r="Q176">
        <v>18.9906022692</v>
      </c>
      <c r="R176">
        <v>27.001259999999998</v>
      </c>
      <c r="S176">
        <v>1272.0172143319501</v>
      </c>
    </row>
    <row r="177" spans="1:19" ht="15" x14ac:dyDescent="0.25">
      <c r="A177" t="s">
        <v>339</v>
      </c>
      <c r="B177">
        <v>468.02824199999998</v>
      </c>
      <c r="C177">
        <v>216.86392599999999</v>
      </c>
      <c r="D177">
        <v>0</v>
      </c>
      <c r="E177">
        <v>7.814457</v>
      </c>
      <c r="F177">
        <v>79.497073</v>
      </c>
      <c r="G177">
        <v>2</v>
      </c>
      <c r="H177">
        <v>0.93375699999999995</v>
      </c>
      <c r="I177">
        <v>2</v>
      </c>
      <c r="J177">
        <v>6.2094839999999998</v>
      </c>
      <c r="K177">
        <v>20.892786310470701</v>
      </c>
      <c r="L177">
        <v>0</v>
      </c>
      <c r="M177">
        <v>2.2708812042000002</v>
      </c>
      <c r="N177">
        <v>58.6211416302001</v>
      </c>
      <c r="O177">
        <v>3.5432000000000001</v>
      </c>
      <c r="P177">
        <v>2.2076816750999999</v>
      </c>
      <c r="Q177">
        <v>6.4043999999999999</v>
      </c>
      <c r="R177">
        <v>29.311869221999999</v>
      </c>
      <c r="S177">
        <v>591.28020204197105</v>
      </c>
    </row>
    <row r="178" spans="1:19" ht="15" x14ac:dyDescent="0.25">
      <c r="A178" t="s">
        <v>340</v>
      </c>
      <c r="B178">
        <v>738.88414999999998</v>
      </c>
      <c r="C178">
        <v>450.02005200000002</v>
      </c>
      <c r="D178">
        <v>1.6108279999999999</v>
      </c>
      <c r="E178">
        <v>37.721023000000002</v>
      </c>
      <c r="F178">
        <v>83.143308000000005</v>
      </c>
      <c r="G178">
        <v>6.5057210000000003</v>
      </c>
      <c r="H178">
        <v>0</v>
      </c>
      <c r="I178">
        <v>4.2804970000000004</v>
      </c>
      <c r="J178">
        <v>13</v>
      </c>
      <c r="K178">
        <v>57.568693785462898</v>
      </c>
      <c r="L178">
        <v>0.46810661679999999</v>
      </c>
      <c r="M178">
        <v>10.9617292838</v>
      </c>
      <c r="N178">
        <v>61.309875319200103</v>
      </c>
      <c r="O178">
        <v>11.5255353236</v>
      </c>
      <c r="P178">
        <v>0</v>
      </c>
      <c r="Q178">
        <v>13.707007493400001</v>
      </c>
      <c r="R178">
        <v>61.366500000000002</v>
      </c>
      <c r="S178">
        <v>955.79159782226304</v>
      </c>
    </row>
    <row r="179" spans="1:19" ht="15" x14ac:dyDescent="0.25">
      <c r="A179" t="s">
        <v>341</v>
      </c>
      <c r="B179">
        <v>1397.4541819999999</v>
      </c>
      <c r="C179">
        <v>642.94401300000004</v>
      </c>
      <c r="D179">
        <v>0</v>
      </c>
      <c r="E179">
        <v>31.008907000000001</v>
      </c>
      <c r="F179">
        <v>136.46933000000001</v>
      </c>
      <c r="G179">
        <v>17.630057999999998</v>
      </c>
      <c r="H179">
        <v>1</v>
      </c>
      <c r="I179">
        <v>21.497109999999999</v>
      </c>
      <c r="J179">
        <v>19</v>
      </c>
      <c r="K179">
        <v>63.118581519584303</v>
      </c>
      <c r="L179">
        <v>0</v>
      </c>
      <c r="M179">
        <v>9.0111883741999996</v>
      </c>
      <c r="N179">
        <v>100.63248394199999</v>
      </c>
      <c r="O179">
        <v>31.233410752800001</v>
      </c>
      <c r="P179">
        <v>2.3643000000000001</v>
      </c>
      <c r="Q179">
        <v>68.838045641999997</v>
      </c>
      <c r="R179">
        <v>89.689499999999995</v>
      </c>
      <c r="S179">
        <v>1762.3416922305801</v>
      </c>
    </row>
    <row r="180" spans="1:19" ht="15" x14ac:dyDescent="0.25">
      <c r="A180" t="s">
        <v>343</v>
      </c>
      <c r="B180">
        <v>710.07672300000002</v>
      </c>
      <c r="C180">
        <v>291.890128</v>
      </c>
      <c r="D180">
        <v>1</v>
      </c>
      <c r="E180">
        <v>18.769848</v>
      </c>
      <c r="F180">
        <v>83.877678000000003</v>
      </c>
      <c r="G180">
        <v>3.6404010000000002</v>
      </c>
      <c r="H180">
        <v>0</v>
      </c>
      <c r="I180">
        <v>4</v>
      </c>
      <c r="J180">
        <v>10.543893000000001</v>
      </c>
      <c r="K180">
        <v>25.343717343348601</v>
      </c>
      <c r="L180">
        <v>0.29060000000000002</v>
      </c>
      <c r="M180">
        <v>5.4545178288000002</v>
      </c>
      <c r="N180">
        <v>61.851399757200099</v>
      </c>
      <c r="O180">
        <v>6.4493344115999998</v>
      </c>
      <c r="P180">
        <v>0</v>
      </c>
      <c r="Q180">
        <v>12.8088</v>
      </c>
      <c r="R180">
        <v>49.772446906500001</v>
      </c>
      <c r="S180">
        <v>872.04753924744898</v>
      </c>
    </row>
    <row r="181" spans="1:19" ht="15" x14ac:dyDescent="0.25">
      <c r="A181" t="s">
        <v>345</v>
      </c>
      <c r="B181">
        <v>814.90574700000002</v>
      </c>
      <c r="C181">
        <v>235.573937</v>
      </c>
      <c r="D181">
        <v>1.1605620000000001</v>
      </c>
      <c r="E181">
        <v>28</v>
      </c>
      <c r="F181">
        <v>76.893524999999997</v>
      </c>
      <c r="G181">
        <v>4.1732399999999998</v>
      </c>
      <c r="H181">
        <v>0.6</v>
      </c>
      <c r="I181">
        <v>7.4487629999999996</v>
      </c>
      <c r="J181">
        <v>12.142253999999999</v>
      </c>
      <c r="K181">
        <v>14.3780031965599</v>
      </c>
      <c r="L181">
        <v>0.33725931720000002</v>
      </c>
      <c r="M181">
        <v>8.1368000000000098</v>
      </c>
      <c r="N181">
        <v>56.701285335000101</v>
      </c>
      <c r="O181">
        <v>7.3933119840000003</v>
      </c>
      <c r="P181">
        <v>1.41858</v>
      </c>
      <c r="Q181">
        <v>23.852428878600001</v>
      </c>
      <c r="R181">
        <v>57.317510007000003</v>
      </c>
      <c r="S181">
        <v>984.44092571835995</v>
      </c>
    </row>
    <row r="182" spans="1:19" ht="15" x14ac:dyDescent="0.25">
      <c r="A182" t="s">
        <v>347</v>
      </c>
      <c r="B182">
        <v>1823.171818</v>
      </c>
      <c r="C182">
        <v>832.62739699999997</v>
      </c>
      <c r="D182">
        <v>15.075582000000001</v>
      </c>
      <c r="E182">
        <v>49.586677000000002</v>
      </c>
      <c r="F182">
        <v>183.06588300000001</v>
      </c>
      <c r="G182">
        <v>15.203488999999999</v>
      </c>
      <c r="H182">
        <v>2</v>
      </c>
      <c r="I182">
        <v>3.5348839999999999</v>
      </c>
      <c r="J182">
        <v>20.64</v>
      </c>
      <c r="K182">
        <v>79.085851938452095</v>
      </c>
      <c r="L182">
        <v>4.3809641291999997</v>
      </c>
      <c r="M182">
        <v>14.4098883362</v>
      </c>
      <c r="N182">
        <v>134.99278212420001</v>
      </c>
      <c r="O182">
        <v>26.9345011124</v>
      </c>
      <c r="P182">
        <v>4.7286000000000001</v>
      </c>
      <c r="Q182">
        <v>11.3194055448</v>
      </c>
      <c r="R182">
        <v>97.431120000000007</v>
      </c>
      <c r="S182">
        <v>2196.4549311852502</v>
      </c>
    </row>
    <row r="183" spans="1:19" ht="15" x14ac:dyDescent="0.25">
      <c r="A183" t="s">
        <v>349</v>
      </c>
      <c r="B183">
        <v>1677.0828080000001</v>
      </c>
      <c r="C183">
        <v>58.371110999999999</v>
      </c>
      <c r="D183">
        <v>14.846591</v>
      </c>
      <c r="E183">
        <v>13.631944000000001</v>
      </c>
      <c r="F183">
        <v>124.32977200000001</v>
      </c>
      <c r="G183">
        <v>8.5261370000000003</v>
      </c>
      <c r="H183">
        <v>1</v>
      </c>
      <c r="I183">
        <v>4.6363640000000004</v>
      </c>
      <c r="J183">
        <v>23.382525000000001</v>
      </c>
      <c r="K183">
        <v>0.44304539411376898</v>
      </c>
      <c r="L183">
        <v>4.3144193446000001</v>
      </c>
      <c r="M183">
        <v>3.9614429264000002</v>
      </c>
      <c r="N183">
        <v>91.680773872799804</v>
      </c>
      <c r="O183">
        <v>15.1049043092</v>
      </c>
      <c r="P183">
        <v>2.3643000000000001</v>
      </c>
      <c r="Q183">
        <v>14.8465648008</v>
      </c>
      <c r="R183">
        <v>110.3772092625</v>
      </c>
      <c r="S183">
        <v>1920.1754679104099</v>
      </c>
    </row>
    <row r="184" spans="1:19" ht="15" x14ac:dyDescent="0.25">
      <c r="A184" t="s">
        <v>350</v>
      </c>
      <c r="B184">
        <v>1128.041125</v>
      </c>
      <c r="C184">
        <v>499.979587000001</v>
      </c>
      <c r="D184">
        <v>0.59195399999999998</v>
      </c>
      <c r="E184">
        <v>22.602069</v>
      </c>
      <c r="F184">
        <v>88.564995999999994</v>
      </c>
      <c r="G184">
        <v>5.3858620000000004</v>
      </c>
      <c r="H184">
        <v>5.2241379999999999</v>
      </c>
      <c r="I184">
        <v>1.1666669999999999</v>
      </c>
      <c r="J184">
        <v>31.078852000000001</v>
      </c>
      <c r="K184">
        <v>46.966952026988302</v>
      </c>
      <c r="L184">
        <v>0.17202183239999999</v>
      </c>
      <c r="M184">
        <v>6.5681612514000003</v>
      </c>
      <c r="N184">
        <v>65.307828050400005</v>
      </c>
      <c r="O184">
        <v>9.5415931191999999</v>
      </c>
      <c r="P184">
        <v>12.3514294734</v>
      </c>
      <c r="Q184">
        <v>3.7359010673999999</v>
      </c>
      <c r="R184">
        <v>146.70772086599999</v>
      </c>
      <c r="S184">
        <v>1419.3927326871899</v>
      </c>
    </row>
    <row r="185" spans="1:19" ht="15" x14ac:dyDescent="0.25">
      <c r="A185" t="s">
        <v>351</v>
      </c>
      <c r="B185">
        <v>1962.9445720000001</v>
      </c>
      <c r="C185">
        <v>772.96513400000003</v>
      </c>
      <c r="D185">
        <v>2</v>
      </c>
      <c r="E185">
        <v>94.094172999999998</v>
      </c>
      <c r="F185">
        <v>194.17441600000001</v>
      </c>
      <c r="G185">
        <v>11.873277</v>
      </c>
      <c r="H185">
        <v>0</v>
      </c>
      <c r="I185">
        <v>7.869008</v>
      </c>
      <c r="J185">
        <v>35.124186999999999</v>
      </c>
      <c r="K185">
        <v>63.223745700216597</v>
      </c>
      <c r="L185">
        <v>0.58120000000000005</v>
      </c>
      <c r="M185">
        <v>27.343766673800001</v>
      </c>
      <c r="N185">
        <v>143.1842143584</v>
      </c>
      <c r="O185">
        <v>21.034697533199999</v>
      </c>
      <c r="P185">
        <v>0</v>
      </c>
      <c r="Q185">
        <v>25.198137417600002</v>
      </c>
      <c r="R185">
        <v>165.80372473349999</v>
      </c>
      <c r="S185">
        <v>2409.3140584167199</v>
      </c>
    </row>
    <row r="186" spans="1:19" ht="15" x14ac:dyDescent="0.25">
      <c r="A186" t="s">
        <v>352</v>
      </c>
      <c r="B186">
        <v>1343.011301</v>
      </c>
      <c r="C186">
        <v>186.798383</v>
      </c>
      <c r="D186">
        <v>19.526281999999998</v>
      </c>
      <c r="E186">
        <v>20.011717999999998</v>
      </c>
      <c r="F186">
        <v>88.504019</v>
      </c>
      <c r="G186">
        <v>0</v>
      </c>
      <c r="H186">
        <v>0</v>
      </c>
      <c r="I186">
        <v>8</v>
      </c>
      <c r="J186">
        <v>8.5399999999999991</v>
      </c>
      <c r="K186">
        <v>5.37362720931241</v>
      </c>
      <c r="L186">
        <v>5.6743375491999997</v>
      </c>
      <c r="M186">
        <v>5.8154052507999996</v>
      </c>
      <c r="N186">
        <v>65.262863610599993</v>
      </c>
      <c r="O186">
        <v>0</v>
      </c>
      <c r="P186">
        <v>0</v>
      </c>
      <c r="Q186">
        <v>25.617599999999999</v>
      </c>
      <c r="R186">
        <v>40.313070000000003</v>
      </c>
      <c r="S186">
        <v>1491.0682046199099</v>
      </c>
    </row>
    <row r="187" spans="1:19" ht="15" x14ac:dyDescent="0.25">
      <c r="A187" t="s">
        <v>353</v>
      </c>
      <c r="B187">
        <v>1017.445544</v>
      </c>
      <c r="C187">
        <v>216.52299099999999</v>
      </c>
      <c r="D187">
        <v>1</v>
      </c>
      <c r="E187">
        <v>20.510949</v>
      </c>
      <c r="F187">
        <v>101.14369000000001</v>
      </c>
      <c r="G187">
        <v>1</v>
      </c>
      <c r="H187">
        <v>0</v>
      </c>
      <c r="I187">
        <v>3</v>
      </c>
      <c r="J187">
        <v>11</v>
      </c>
      <c r="K187">
        <v>9.4531351166208406</v>
      </c>
      <c r="L187">
        <v>0.29060000000000002</v>
      </c>
      <c r="M187">
        <v>5.9604817794000002</v>
      </c>
      <c r="N187">
        <v>74.583357006</v>
      </c>
      <c r="O187">
        <v>1.7716000000000001</v>
      </c>
      <c r="P187">
        <v>0</v>
      </c>
      <c r="Q187">
        <v>9.6066000000000003</v>
      </c>
      <c r="R187">
        <v>51.9255</v>
      </c>
      <c r="S187">
        <v>1171.0368179020199</v>
      </c>
    </row>
    <row r="188" spans="1:19" ht="15" x14ac:dyDescent="0.25">
      <c r="A188" t="s">
        <v>354</v>
      </c>
      <c r="B188">
        <v>726.68803100000002</v>
      </c>
      <c r="C188">
        <v>233.905044</v>
      </c>
      <c r="D188">
        <v>0</v>
      </c>
      <c r="E188">
        <v>17.999998999999999</v>
      </c>
      <c r="F188">
        <v>52.412638999999999</v>
      </c>
      <c r="G188">
        <v>1.6983299999999999</v>
      </c>
      <c r="H188">
        <v>0</v>
      </c>
      <c r="I188">
        <v>1.780529</v>
      </c>
      <c r="J188">
        <v>4.8785959999999999</v>
      </c>
      <c r="K188">
        <v>15.3872469915956</v>
      </c>
      <c r="L188">
        <v>0</v>
      </c>
      <c r="M188">
        <v>5.2307997094000003</v>
      </c>
      <c r="N188">
        <v>38.649079998600001</v>
      </c>
      <c r="O188">
        <v>3.0087614280000001</v>
      </c>
      <c r="P188">
        <v>0</v>
      </c>
      <c r="Q188">
        <v>5.7016099638000002</v>
      </c>
      <c r="R188">
        <v>23.029412418</v>
      </c>
      <c r="S188">
        <v>817.69494150939499</v>
      </c>
    </row>
    <row r="189" spans="1:19" ht="15" x14ac:dyDescent="0.25">
      <c r="A189" t="s">
        <v>355</v>
      </c>
      <c r="B189">
        <v>570.05899200000101</v>
      </c>
      <c r="C189">
        <v>529.31409699999995</v>
      </c>
      <c r="D189">
        <v>1.3152520000000001</v>
      </c>
      <c r="E189">
        <v>18.932224999999999</v>
      </c>
      <c r="F189">
        <v>53.390093</v>
      </c>
      <c r="G189">
        <v>4.1309250000000004</v>
      </c>
      <c r="H189">
        <v>2</v>
      </c>
      <c r="I189">
        <v>4.4716509999999996</v>
      </c>
      <c r="J189">
        <v>10.05344</v>
      </c>
      <c r="K189">
        <v>102.399180474734</v>
      </c>
      <c r="L189">
        <v>0.38221223119999997</v>
      </c>
      <c r="M189">
        <v>5.5017045849999997</v>
      </c>
      <c r="N189">
        <v>39.369854578199998</v>
      </c>
      <c r="O189">
        <v>7.31834673</v>
      </c>
      <c r="P189">
        <v>4.7286000000000001</v>
      </c>
      <c r="Q189">
        <v>14.319120832199999</v>
      </c>
      <c r="R189">
        <v>47.457263519999998</v>
      </c>
      <c r="S189">
        <v>791.53527495133505</v>
      </c>
    </row>
    <row r="190" spans="1:19" ht="15" x14ac:dyDescent="0.25">
      <c r="A190" t="s">
        <v>356</v>
      </c>
      <c r="B190">
        <v>1086.3118449999999</v>
      </c>
      <c r="C190">
        <v>1037.747965</v>
      </c>
      <c r="D190">
        <v>0</v>
      </c>
      <c r="E190">
        <v>22.096098999999999</v>
      </c>
      <c r="F190">
        <v>140.68111400000001</v>
      </c>
      <c r="G190">
        <v>11.220889</v>
      </c>
      <c r="H190">
        <v>0</v>
      </c>
      <c r="I190">
        <v>21</v>
      </c>
      <c r="J190">
        <v>16.342991000000001</v>
      </c>
      <c r="K190">
        <v>209.03597669883899</v>
      </c>
      <c r="L190">
        <v>0</v>
      </c>
      <c r="M190">
        <v>6.4211263693999996</v>
      </c>
      <c r="N190">
        <v>103.7382534636</v>
      </c>
      <c r="O190">
        <v>19.878926952400001</v>
      </c>
      <c r="P190">
        <v>0</v>
      </c>
      <c r="Q190">
        <v>67.246200000000002</v>
      </c>
      <c r="R190">
        <v>77.147089015500001</v>
      </c>
      <c r="S190">
        <v>1569.77941749974</v>
      </c>
    </row>
    <row r="191" spans="1:19" ht="15" x14ac:dyDescent="0.25">
      <c r="A191" t="s">
        <v>357</v>
      </c>
      <c r="B191">
        <v>579.404766</v>
      </c>
      <c r="C191">
        <v>303.92301800000001</v>
      </c>
      <c r="D191">
        <v>22.931032999999999</v>
      </c>
      <c r="E191">
        <v>6.0391060000000003</v>
      </c>
      <c r="F191">
        <v>51.120690000000003</v>
      </c>
      <c r="G191">
        <v>2.6034480000000002</v>
      </c>
      <c r="H191">
        <v>1</v>
      </c>
      <c r="I191">
        <v>2</v>
      </c>
      <c r="J191">
        <v>4.8505750000000001</v>
      </c>
      <c r="K191">
        <v>32.810231771107297</v>
      </c>
      <c r="L191">
        <v>6.6637581898000002</v>
      </c>
      <c r="M191">
        <v>1.7549642035999999</v>
      </c>
      <c r="N191">
        <v>37.696396806000003</v>
      </c>
      <c r="O191">
        <v>4.6122684767999997</v>
      </c>
      <c r="P191">
        <v>2.3643000000000001</v>
      </c>
      <c r="Q191">
        <v>6.4043999999999999</v>
      </c>
      <c r="R191">
        <v>22.8971392875</v>
      </c>
      <c r="S191">
        <v>694.60822473480698</v>
      </c>
    </row>
    <row r="192" spans="1:19" ht="15" x14ac:dyDescent="0.25">
      <c r="A192" t="s">
        <v>358</v>
      </c>
      <c r="B192">
        <v>953.29408000000103</v>
      </c>
      <c r="C192">
        <v>428.89086800000001</v>
      </c>
      <c r="D192">
        <v>0</v>
      </c>
      <c r="E192">
        <v>12.568028999999999</v>
      </c>
      <c r="F192">
        <v>92.618416999999994</v>
      </c>
      <c r="G192">
        <v>2.5260639999999999</v>
      </c>
      <c r="H192">
        <v>1</v>
      </c>
      <c r="I192">
        <v>9.0359069999999999</v>
      </c>
      <c r="J192">
        <v>15.094239999999999</v>
      </c>
      <c r="K192">
        <v>39.993984270337897</v>
      </c>
      <c r="L192">
        <v>0</v>
      </c>
      <c r="M192">
        <v>3.6522692274000002</v>
      </c>
      <c r="N192">
        <v>68.296820695799994</v>
      </c>
      <c r="O192">
        <v>4.4751749823999996</v>
      </c>
      <c r="P192">
        <v>2.3643000000000001</v>
      </c>
      <c r="Q192">
        <v>28.934781395400002</v>
      </c>
      <c r="R192">
        <v>71.252359920000004</v>
      </c>
      <c r="S192">
        <v>1172.26377049134</v>
      </c>
    </row>
    <row r="193" spans="1:19" ht="15" x14ac:dyDescent="0.25">
      <c r="A193" t="s">
        <v>360</v>
      </c>
      <c r="B193">
        <v>782.71695199999999</v>
      </c>
      <c r="C193">
        <v>272.71062000000001</v>
      </c>
      <c r="D193">
        <v>1.1929369999999999</v>
      </c>
      <c r="E193">
        <v>23.084588</v>
      </c>
      <c r="F193">
        <v>53.548723000000003</v>
      </c>
      <c r="G193">
        <v>8.2548739999999992</v>
      </c>
      <c r="H193">
        <v>2</v>
      </c>
      <c r="I193">
        <v>0</v>
      </c>
      <c r="J193">
        <v>3.058805</v>
      </c>
      <c r="K193">
        <v>19.665774252978501</v>
      </c>
      <c r="L193">
        <v>0.34666749219999998</v>
      </c>
      <c r="M193">
        <v>6.7083812727999996</v>
      </c>
      <c r="N193">
        <v>39.486828340199999</v>
      </c>
      <c r="O193">
        <v>14.6243347784</v>
      </c>
      <c r="P193">
        <v>4.7286000000000001</v>
      </c>
      <c r="Q193">
        <v>0</v>
      </c>
      <c r="R193">
        <v>14.439089002499999</v>
      </c>
      <c r="S193">
        <v>882.71662713907904</v>
      </c>
    </row>
    <row r="194" spans="1:19" ht="15" x14ac:dyDescent="0.25">
      <c r="A194" t="s">
        <v>361</v>
      </c>
      <c r="B194">
        <v>2532.07869599999</v>
      </c>
      <c r="C194">
        <v>80.560777000000002</v>
      </c>
      <c r="D194">
        <v>14.368023000000001</v>
      </c>
      <c r="E194">
        <v>42.111879999999999</v>
      </c>
      <c r="F194">
        <v>148.25976399999999</v>
      </c>
      <c r="G194">
        <v>9.0881819999999998</v>
      </c>
      <c r="H194">
        <v>0</v>
      </c>
      <c r="I194">
        <v>10.448804000000001</v>
      </c>
      <c r="J194">
        <v>31.379356000000001</v>
      </c>
      <c r="K194">
        <v>0.58336085585754904</v>
      </c>
      <c r="L194">
        <v>4.1753474838000004</v>
      </c>
      <c r="M194">
        <v>12.237712328000001</v>
      </c>
      <c r="N194">
        <v>109.3267499736</v>
      </c>
      <c r="O194">
        <v>16.1006232312</v>
      </c>
      <c r="P194">
        <v>0</v>
      </c>
      <c r="Q194">
        <v>33.459160168799997</v>
      </c>
      <c r="R194">
        <v>148.12624999799999</v>
      </c>
      <c r="S194">
        <v>2856.0879000392501</v>
      </c>
    </row>
    <row r="195" spans="1:19" ht="15" x14ac:dyDescent="0.25">
      <c r="A195" t="s">
        <v>362</v>
      </c>
      <c r="B195">
        <v>1895.5370419999999</v>
      </c>
      <c r="C195">
        <v>1063.8835140000001</v>
      </c>
      <c r="D195">
        <v>0</v>
      </c>
      <c r="E195">
        <v>49.527557999999999</v>
      </c>
      <c r="F195">
        <v>183.63230100000001</v>
      </c>
      <c r="G195">
        <v>4.5947370000000003</v>
      </c>
      <c r="H195">
        <v>0</v>
      </c>
      <c r="I195">
        <v>6.6188370000000001</v>
      </c>
      <c r="J195">
        <v>22.997995</v>
      </c>
      <c r="K195">
        <v>123.173679672408</v>
      </c>
      <c r="L195">
        <v>0</v>
      </c>
      <c r="M195">
        <v>14.3927083548</v>
      </c>
      <c r="N195">
        <v>135.41045875739999</v>
      </c>
      <c r="O195">
        <v>8.1400360692000007</v>
      </c>
      <c r="P195">
        <v>0</v>
      </c>
      <c r="Q195">
        <v>21.1948398414</v>
      </c>
      <c r="R195">
        <v>108.5620353975</v>
      </c>
      <c r="S195">
        <v>2306.4108000927099</v>
      </c>
    </row>
    <row r="196" spans="1:19" ht="15" x14ac:dyDescent="0.25">
      <c r="A196" t="s">
        <v>363</v>
      </c>
      <c r="B196">
        <v>865.20863599999996</v>
      </c>
      <c r="C196">
        <v>290.37957799999998</v>
      </c>
      <c r="D196">
        <v>21.900396000000001</v>
      </c>
      <c r="E196">
        <v>27</v>
      </c>
      <c r="F196">
        <v>124.423534</v>
      </c>
      <c r="G196">
        <v>5.8839569999999997</v>
      </c>
      <c r="H196">
        <v>1</v>
      </c>
      <c r="I196">
        <v>2</v>
      </c>
      <c r="J196">
        <v>6.9942679999999999</v>
      </c>
      <c r="K196">
        <v>20.100154091401901</v>
      </c>
      <c r="L196">
        <v>6.3642550776000002</v>
      </c>
      <c r="M196">
        <v>7.8462000000000103</v>
      </c>
      <c r="N196">
        <v>91.749913971599796</v>
      </c>
      <c r="O196">
        <v>10.424018221200001</v>
      </c>
      <c r="P196">
        <v>2.3643000000000001</v>
      </c>
      <c r="Q196">
        <v>6.4043999999999999</v>
      </c>
      <c r="R196">
        <v>33.016442093999999</v>
      </c>
      <c r="S196">
        <v>1043.4783194557999</v>
      </c>
    </row>
    <row r="197" spans="1:19" ht="15" x14ac:dyDescent="0.25">
      <c r="A197" t="s">
        <v>364</v>
      </c>
      <c r="B197">
        <v>1756.7674689999999</v>
      </c>
      <c r="C197">
        <v>675.59641799999997</v>
      </c>
      <c r="D197">
        <v>6</v>
      </c>
      <c r="E197">
        <v>30.294922</v>
      </c>
      <c r="F197">
        <v>129.578284</v>
      </c>
      <c r="G197">
        <v>11.611554999999999</v>
      </c>
      <c r="H197">
        <v>3</v>
      </c>
      <c r="I197">
        <v>7.757396</v>
      </c>
      <c r="J197">
        <v>14</v>
      </c>
      <c r="K197">
        <v>53.832743020838699</v>
      </c>
      <c r="L197">
        <v>1.7436</v>
      </c>
      <c r="M197">
        <v>8.8037043332000007</v>
      </c>
      <c r="N197">
        <v>95.551026621599803</v>
      </c>
      <c r="O197">
        <v>20.571030837999999</v>
      </c>
      <c r="P197">
        <v>7.0929000000000002</v>
      </c>
      <c r="Q197">
        <v>24.8407334712</v>
      </c>
      <c r="R197">
        <v>66.087000000000003</v>
      </c>
      <c r="S197">
        <v>2035.2902072848401</v>
      </c>
    </row>
    <row r="198" spans="1:19" ht="15" x14ac:dyDescent="0.25">
      <c r="A198" t="s">
        <v>365</v>
      </c>
      <c r="B198">
        <v>2086.859007</v>
      </c>
      <c r="C198">
        <v>86.848319000000004</v>
      </c>
      <c r="D198">
        <v>44.162497999999999</v>
      </c>
      <c r="E198">
        <v>19.433333999999999</v>
      </c>
      <c r="F198">
        <v>116.816621</v>
      </c>
      <c r="G198">
        <v>9.4358339999999998</v>
      </c>
      <c r="H198">
        <v>1</v>
      </c>
      <c r="I198">
        <v>8.9777389999999997</v>
      </c>
      <c r="J198">
        <v>21.555001000000001</v>
      </c>
      <c r="K198">
        <v>0.755290712734354</v>
      </c>
      <c r="L198">
        <v>12.8336219188</v>
      </c>
      <c r="M198">
        <v>5.6473268603999998</v>
      </c>
      <c r="N198">
        <v>86.140576325399905</v>
      </c>
      <c r="O198">
        <v>16.716523514399999</v>
      </c>
      <c r="P198">
        <v>2.3643000000000001</v>
      </c>
      <c r="Q198">
        <v>28.748515825799998</v>
      </c>
      <c r="R198">
        <v>101.7503822205</v>
      </c>
      <c r="S198">
        <v>2341.8155443780402</v>
      </c>
    </row>
    <row r="199" spans="1:19" ht="15" x14ac:dyDescent="0.25">
      <c r="A199" t="s">
        <v>366</v>
      </c>
      <c r="B199">
        <v>486.042575</v>
      </c>
      <c r="C199">
        <v>236.71593300000001</v>
      </c>
      <c r="D199">
        <v>0</v>
      </c>
      <c r="E199">
        <v>10.737226</v>
      </c>
      <c r="F199">
        <v>68.192296999999996</v>
      </c>
      <c r="G199">
        <v>1.312737</v>
      </c>
      <c r="H199">
        <v>0</v>
      </c>
      <c r="I199">
        <v>1.1751819999999999</v>
      </c>
      <c r="J199">
        <v>9.6494990000000005</v>
      </c>
      <c r="K199">
        <v>24.069901832147401</v>
      </c>
      <c r="L199">
        <v>0</v>
      </c>
      <c r="M199">
        <v>3.1202378756</v>
      </c>
      <c r="N199">
        <v>50.284999807799998</v>
      </c>
      <c r="O199">
        <v>2.3256448692</v>
      </c>
      <c r="P199">
        <v>0</v>
      </c>
      <c r="Q199">
        <v>3.7631678004000002</v>
      </c>
      <c r="R199">
        <v>45.550460029500002</v>
      </c>
      <c r="S199">
        <v>615.15698721464696</v>
      </c>
    </row>
    <row r="200" spans="1:19" ht="15" x14ac:dyDescent="0.25">
      <c r="A200" t="s">
        <v>367</v>
      </c>
      <c r="B200">
        <v>727.07264199999997</v>
      </c>
      <c r="C200">
        <v>539.59197200000006</v>
      </c>
      <c r="D200">
        <v>5.3722060000000003</v>
      </c>
      <c r="E200">
        <v>10.269634999999999</v>
      </c>
      <c r="F200">
        <v>97.691384999999997</v>
      </c>
      <c r="G200">
        <v>3.7216119999999999</v>
      </c>
      <c r="H200">
        <v>0</v>
      </c>
      <c r="I200">
        <v>3.2386170000000001</v>
      </c>
      <c r="J200">
        <v>17.465945999999999</v>
      </c>
      <c r="K200">
        <v>83.463191147178193</v>
      </c>
      <c r="L200">
        <v>1.5611630636</v>
      </c>
      <c r="M200">
        <v>2.9843559310000001</v>
      </c>
      <c r="N200">
        <v>72.037627298999993</v>
      </c>
      <c r="O200">
        <v>6.5932078191999999</v>
      </c>
      <c r="P200">
        <v>0</v>
      </c>
      <c r="Q200">
        <v>10.370699357399999</v>
      </c>
      <c r="R200">
        <v>82.447998092999995</v>
      </c>
      <c r="S200">
        <v>986.53088471037802</v>
      </c>
    </row>
    <row r="201" spans="1:19" ht="15" x14ac:dyDescent="0.25">
      <c r="A201" t="s">
        <v>368</v>
      </c>
      <c r="B201">
        <v>845.90848500000004</v>
      </c>
      <c r="C201">
        <v>261.40614099999999</v>
      </c>
      <c r="D201">
        <v>2</v>
      </c>
      <c r="E201">
        <v>11.497078</v>
      </c>
      <c r="F201">
        <v>74.910218999999998</v>
      </c>
      <c r="G201">
        <v>2.890771</v>
      </c>
      <c r="H201">
        <v>1</v>
      </c>
      <c r="I201">
        <v>3</v>
      </c>
      <c r="J201">
        <v>16</v>
      </c>
      <c r="K201">
        <v>16.949787914672498</v>
      </c>
      <c r="L201">
        <v>0.58120000000000005</v>
      </c>
      <c r="M201">
        <v>3.3410508667999999</v>
      </c>
      <c r="N201">
        <v>55.238795490600097</v>
      </c>
      <c r="O201">
        <v>5.1212899036000001</v>
      </c>
      <c r="P201">
        <v>2.3643000000000001</v>
      </c>
      <c r="Q201">
        <v>9.6066000000000003</v>
      </c>
      <c r="R201">
        <v>75.528000000000006</v>
      </c>
      <c r="S201">
        <v>1014.63950917567</v>
      </c>
    </row>
    <row r="202" spans="1:19" ht="15" x14ac:dyDescent="0.25">
      <c r="A202" t="s">
        <v>369</v>
      </c>
      <c r="B202">
        <v>5285.20354400002</v>
      </c>
      <c r="C202">
        <v>969.91655400000104</v>
      </c>
      <c r="D202">
        <v>66.026542000000006</v>
      </c>
      <c r="E202">
        <v>112.086704</v>
      </c>
      <c r="F202">
        <v>614.94534199999998</v>
      </c>
      <c r="G202">
        <v>27.468623000000001</v>
      </c>
      <c r="H202">
        <v>2</v>
      </c>
      <c r="I202">
        <v>36.253185999999999</v>
      </c>
      <c r="J202">
        <v>136.86477600000001</v>
      </c>
      <c r="K202">
        <v>37.8191502980279</v>
      </c>
      <c r="L202">
        <v>19.187313105200001</v>
      </c>
      <c r="M202">
        <v>32.572396182400098</v>
      </c>
      <c r="N202">
        <v>453.46069519079703</v>
      </c>
      <c r="O202">
        <v>48.6634125068</v>
      </c>
      <c r="P202">
        <v>4.7286000000000001</v>
      </c>
      <c r="Q202">
        <v>116.08995220920001</v>
      </c>
      <c r="R202">
        <v>646.07017510800097</v>
      </c>
      <c r="S202">
        <v>6643.7952386004499</v>
      </c>
    </row>
    <row r="203" spans="1:19" ht="15" x14ac:dyDescent="0.25">
      <c r="A203" t="s">
        <v>371</v>
      </c>
      <c r="B203">
        <v>821.53672100000097</v>
      </c>
      <c r="C203">
        <v>242.37752</v>
      </c>
      <c r="D203">
        <v>3.9878979999999999</v>
      </c>
      <c r="E203">
        <v>12</v>
      </c>
      <c r="F203">
        <v>95.514573999999996</v>
      </c>
      <c r="G203">
        <v>5.0815190000000001</v>
      </c>
      <c r="H203">
        <v>1</v>
      </c>
      <c r="I203">
        <v>5.1172839999999997</v>
      </c>
      <c r="J203">
        <v>13.897031999999999</v>
      </c>
      <c r="K203">
        <v>15.0696513552508</v>
      </c>
      <c r="L203">
        <v>1.1588831587999999</v>
      </c>
      <c r="M203">
        <v>3.4872000000000001</v>
      </c>
      <c r="N203">
        <v>70.432446867600007</v>
      </c>
      <c r="O203">
        <v>9.0024190603999994</v>
      </c>
      <c r="P203">
        <v>2.3643000000000001</v>
      </c>
      <c r="Q203">
        <v>16.386566824799999</v>
      </c>
      <c r="R203">
        <v>65.600939556</v>
      </c>
      <c r="S203">
        <v>1005.03912782285</v>
      </c>
    </row>
    <row r="204" spans="1:19" ht="15" x14ac:dyDescent="0.25">
      <c r="A204" t="s">
        <v>372</v>
      </c>
      <c r="B204">
        <v>7150.4720660000003</v>
      </c>
      <c r="C204">
        <v>1968.0430899999999</v>
      </c>
      <c r="D204">
        <v>64.832579999999993</v>
      </c>
      <c r="E204">
        <v>58.799773000000002</v>
      </c>
      <c r="F204">
        <v>696.262564</v>
      </c>
      <c r="G204">
        <v>107.400492</v>
      </c>
      <c r="H204">
        <v>5</v>
      </c>
      <c r="I204">
        <v>45.882308000000002</v>
      </c>
      <c r="J204">
        <v>183.17250200000001</v>
      </c>
      <c r="K204">
        <v>118.679896045928</v>
      </c>
      <c r="L204">
        <v>18.840347747999999</v>
      </c>
      <c r="M204">
        <v>17.087214033799999</v>
      </c>
      <c r="N204">
        <v>513.42401469359402</v>
      </c>
      <c r="O204">
        <v>190.2707116272</v>
      </c>
      <c r="P204">
        <v>11.8215</v>
      </c>
      <c r="Q204">
        <v>146.92432667759999</v>
      </c>
      <c r="R204">
        <v>864.66579569100202</v>
      </c>
      <c r="S204">
        <v>9032.1858725171205</v>
      </c>
    </row>
    <row r="205" spans="1:19" ht="15" x14ac:dyDescent="0.25">
      <c r="A205" t="s">
        <v>373</v>
      </c>
      <c r="B205">
        <v>6123.2199639999599</v>
      </c>
      <c r="C205">
        <v>1086.9351449999999</v>
      </c>
      <c r="D205">
        <v>41.337721999999999</v>
      </c>
      <c r="E205">
        <v>128.75419400000001</v>
      </c>
      <c r="F205">
        <v>419.19965100000002</v>
      </c>
      <c r="G205">
        <v>27.067471999999999</v>
      </c>
      <c r="H205">
        <v>6.2281719999999998</v>
      </c>
      <c r="I205">
        <v>37.324022999999997</v>
      </c>
      <c r="J205">
        <v>99.994652000000002</v>
      </c>
      <c r="K205">
        <v>40.678407162119299</v>
      </c>
      <c r="L205">
        <v>12.0127420132</v>
      </c>
      <c r="M205">
        <v>37.4159687764</v>
      </c>
      <c r="N205">
        <v>309.11782264739998</v>
      </c>
      <c r="O205">
        <v>47.952733395199999</v>
      </c>
      <c r="P205">
        <v>14.7252670596</v>
      </c>
      <c r="Q205">
        <v>119.5189864506</v>
      </c>
      <c r="R205">
        <v>472.024754766</v>
      </c>
      <c r="S205">
        <v>7176.6666462704798</v>
      </c>
    </row>
    <row r="206" spans="1:19" ht="15" x14ac:dyDescent="0.25">
      <c r="A206" t="s">
        <v>375</v>
      </c>
      <c r="B206">
        <v>1283.2851020000001</v>
      </c>
      <c r="C206">
        <v>492.219491</v>
      </c>
      <c r="D206">
        <v>0</v>
      </c>
      <c r="E206">
        <v>23.954183</v>
      </c>
      <c r="F206">
        <v>135.697182</v>
      </c>
      <c r="G206">
        <v>12.846520999999999</v>
      </c>
      <c r="H206">
        <v>2</v>
      </c>
      <c r="I206">
        <v>8.5148329999999994</v>
      </c>
      <c r="J206">
        <v>9.1354579999999999</v>
      </c>
      <c r="K206">
        <v>39.686067230494899</v>
      </c>
      <c r="L206">
        <v>0</v>
      </c>
      <c r="M206">
        <v>6.9610855797999998</v>
      </c>
      <c r="N206">
        <v>100.06310200679999</v>
      </c>
      <c r="O206">
        <v>22.7588966036</v>
      </c>
      <c r="P206">
        <v>4.7286000000000001</v>
      </c>
      <c r="Q206">
        <v>27.266198232600001</v>
      </c>
      <c r="R206">
        <v>43.123929488999998</v>
      </c>
      <c r="S206">
        <v>1527.87298114229</v>
      </c>
    </row>
    <row r="207" spans="1:19" ht="15" x14ac:dyDescent="0.25">
      <c r="A207" t="s">
        <v>376</v>
      </c>
      <c r="B207">
        <v>773.56466399999999</v>
      </c>
      <c r="C207">
        <v>327.813536</v>
      </c>
      <c r="D207">
        <v>0.43106499999999998</v>
      </c>
      <c r="E207">
        <v>10.240133999999999</v>
      </c>
      <c r="F207">
        <v>104.182169</v>
      </c>
      <c r="G207">
        <v>23.427247000000001</v>
      </c>
      <c r="H207">
        <v>1</v>
      </c>
      <c r="I207">
        <v>5.7828670000000004</v>
      </c>
      <c r="J207">
        <v>12</v>
      </c>
      <c r="K207">
        <v>29.734086407090299</v>
      </c>
      <c r="L207">
        <v>0.12526748900000001</v>
      </c>
      <c r="M207">
        <v>2.9757829403999998</v>
      </c>
      <c r="N207">
        <v>76.823931420600005</v>
      </c>
      <c r="O207">
        <v>41.503710785199999</v>
      </c>
      <c r="P207">
        <v>2.3643000000000001</v>
      </c>
      <c r="Q207">
        <v>18.517896707399998</v>
      </c>
      <c r="R207">
        <v>56.646000000000001</v>
      </c>
      <c r="S207">
        <v>1002.25563974969</v>
      </c>
    </row>
    <row r="208" spans="1:19" ht="15" x14ac:dyDescent="0.25">
      <c r="A208" t="s">
        <v>377</v>
      </c>
      <c r="B208">
        <v>1001.955638</v>
      </c>
      <c r="C208">
        <v>435.24669299999999</v>
      </c>
      <c r="D208">
        <v>1</v>
      </c>
      <c r="E208">
        <v>29.448146000000001</v>
      </c>
      <c r="F208">
        <v>129.713494</v>
      </c>
      <c r="G208">
        <v>4.4635420000000003</v>
      </c>
      <c r="H208">
        <v>0.57142899999999996</v>
      </c>
      <c r="I208">
        <v>13.199906</v>
      </c>
      <c r="J208">
        <v>17.756447999999999</v>
      </c>
      <c r="K208">
        <v>39.714900804696804</v>
      </c>
      <c r="L208">
        <v>0.29060000000000002</v>
      </c>
      <c r="M208">
        <v>8.5576312276000106</v>
      </c>
      <c r="N208">
        <v>95.650730475599801</v>
      </c>
      <c r="O208">
        <v>7.9076110071999999</v>
      </c>
      <c r="P208">
        <v>1.3510295847</v>
      </c>
      <c r="Q208">
        <v>42.268738993200003</v>
      </c>
      <c r="R208">
        <v>83.819312784000005</v>
      </c>
      <c r="S208">
        <v>1281.5161928770001</v>
      </c>
    </row>
    <row r="209" spans="1:19" ht="15" x14ac:dyDescent="0.25">
      <c r="A209" t="s">
        <v>379</v>
      </c>
      <c r="B209">
        <v>871.38619800000004</v>
      </c>
      <c r="C209">
        <v>507.796087</v>
      </c>
      <c r="D209">
        <v>3</v>
      </c>
      <c r="E209">
        <v>19.557382</v>
      </c>
      <c r="F209">
        <v>136.779248</v>
      </c>
      <c r="G209">
        <v>5.0050400000000002</v>
      </c>
      <c r="H209">
        <v>0</v>
      </c>
      <c r="I209">
        <v>9</v>
      </c>
      <c r="J209">
        <v>33.188321000000002</v>
      </c>
      <c r="K209">
        <v>63.454214757803001</v>
      </c>
      <c r="L209">
        <v>0.87180000000000002</v>
      </c>
      <c r="M209">
        <v>5.6833752092000003</v>
      </c>
      <c r="N209">
        <v>100.8610174752</v>
      </c>
      <c r="O209">
        <v>8.8669288640000001</v>
      </c>
      <c r="P209">
        <v>0</v>
      </c>
      <c r="Q209">
        <v>28.819800000000001</v>
      </c>
      <c r="R209">
        <v>156.66546928049999</v>
      </c>
      <c r="S209">
        <v>1236.6088035867001</v>
      </c>
    </row>
    <row r="210" spans="1:19" ht="15" x14ac:dyDescent="0.25">
      <c r="A210" t="s">
        <v>380</v>
      </c>
      <c r="B210">
        <v>1981.7960150000099</v>
      </c>
      <c r="C210">
        <v>735.71542999999701</v>
      </c>
      <c r="D210">
        <v>3.4403169999999998</v>
      </c>
      <c r="E210">
        <v>34.913170999999998</v>
      </c>
      <c r="F210">
        <v>260.35075899999998</v>
      </c>
      <c r="G210">
        <v>18.986205999999999</v>
      </c>
      <c r="H210">
        <v>4.471819</v>
      </c>
      <c r="I210">
        <v>11.427588</v>
      </c>
      <c r="J210">
        <v>36.903171999999998</v>
      </c>
      <c r="K210">
        <v>57.272895086571097</v>
      </c>
      <c r="L210">
        <v>0.99975612020000004</v>
      </c>
      <c r="M210">
        <v>10.145767492599999</v>
      </c>
      <c r="N210">
        <v>191.98264968660001</v>
      </c>
      <c r="O210">
        <v>33.635962549600002</v>
      </c>
      <c r="P210">
        <v>10.572721661699999</v>
      </c>
      <c r="Q210">
        <v>36.5934222936</v>
      </c>
      <c r="R210">
        <v>174.20142342599999</v>
      </c>
      <c r="S210">
        <v>2497.2006133168802</v>
      </c>
    </row>
    <row r="211" spans="1:19" ht="15" x14ac:dyDescent="0.25">
      <c r="A211" t="s">
        <v>381</v>
      </c>
      <c r="B211">
        <v>896.74467200000004</v>
      </c>
      <c r="C211">
        <v>472.61724900000002</v>
      </c>
      <c r="D211">
        <v>0</v>
      </c>
      <c r="E211">
        <v>4.6235299999999997</v>
      </c>
      <c r="F211">
        <v>121.249689</v>
      </c>
      <c r="G211">
        <v>9.7885010000000001</v>
      </c>
      <c r="H211">
        <v>1</v>
      </c>
      <c r="I211">
        <v>3.6190479999999998</v>
      </c>
      <c r="J211">
        <v>12.469136000000001</v>
      </c>
      <c r="K211">
        <v>51.443690186544103</v>
      </c>
      <c r="L211">
        <v>0</v>
      </c>
      <c r="M211">
        <v>1.3435978180000001</v>
      </c>
      <c r="N211">
        <v>89.409520668599896</v>
      </c>
      <c r="O211">
        <v>17.3413083716</v>
      </c>
      <c r="P211">
        <v>2.3643000000000001</v>
      </c>
      <c r="Q211">
        <v>11.588915505599999</v>
      </c>
      <c r="R211">
        <v>58.860556488</v>
      </c>
      <c r="S211">
        <v>1129.09656103834</v>
      </c>
    </row>
    <row r="212" spans="1:19" ht="15" x14ac:dyDescent="0.25">
      <c r="A212" t="s">
        <v>382</v>
      </c>
      <c r="B212">
        <v>1344.5498909999999</v>
      </c>
      <c r="C212">
        <v>740.37515699999904</v>
      </c>
      <c r="D212">
        <v>19.615518999999999</v>
      </c>
      <c r="E212">
        <v>45.452064999999997</v>
      </c>
      <c r="F212">
        <v>133.443004</v>
      </c>
      <c r="G212">
        <v>15.380734</v>
      </c>
      <c r="H212">
        <v>0</v>
      </c>
      <c r="I212">
        <v>13.262964999999999</v>
      </c>
      <c r="J212">
        <v>21.627351999999998</v>
      </c>
      <c r="K212">
        <v>85.683668277820004</v>
      </c>
      <c r="L212">
        <v>5.7002698214</v>
      </c>
      <c r="M212">
        <v>13.208370089000001</v>
      </c>
      <c r="N212">
        <v>98.400871149599794</v>
      </c>
      <c r="O212">
        <v>27.248508354399998</v>
      </c>
      <c r="P212">
        <v>0</v>
      </c>
      <c r="Q212">
        <v>42.470666522999998</v>
      </c>
      <c r="R212">
        <v>102.091915116</v>
      </c>
      <c r="S212">
        <v>1719.3541603312201</v>
      </c>
    </row>
    <row r="213" spans="1:19" ht="15" x14ac:dyDescent="0.25">
      <c r="A213" t="s">
        <v>384</v>
      </c>
      <c r="B213">
        <v>5407.49493599999</v>
      </c>
      <c r="C213">
        <v>478.57121699999999</v>
      </c>
      <c r="D213">
        <v>44.746116000000001</v>
      </c>
      <c r="E213">
        <v>110.42142800000001</v>
      </c>
      <c r="F213">
        <v>344.33862399999998</v>
      </c>
      <c r="G213">
        <v>29.517343</v>
      </c>
      <c r="H213">
        <v>4.8428570000000004</v>
      </c>
      <c r="I213">
        <v>29.124846000000002</v>
      </c>
      <c r="J213">
        <v>97.850108000000006</v>
      </c>
      <c r="K213">
        <v>8.9630321139867402</v>
      </c>
      <c r="L213">
        <v>13.003221309600001</v>
      </c>
      <c r="M213">
        <v>32.088466976800099</v>
      </c>
      <c r="N213">
        <v>253.91530133760099</v>
      </c>
      <c r="O213">
        <v>52.292924858799999</v>
      </c>
      <c r="P213">
        <v>11.449966805100001</v>
      </c>
      <c r="Q213">
        <v>93.263581861199995</v>
      </c>
      <c r="R213">
        <v>461.90143481400003</v>
      </c>
      <c r="S213">
        <v>6334.3728660770803</v>
      </c>
    </row>
    <row r="214" spans="1:19" ht="15" x14ac:dyDescent="0.25">
      <c r="A214" t="s">
        <v>385</v>
      </c>
      <c r="B214">
        <v>831.48480300000006</v>
      </c>
      <c r="C214">
        <v>339.15613000000002</v>
      </c>
      <c r="D214">
        <v>2.62147</v>
      </c>
      <c r="E214">
        <v>20.457628</v>
      </c>
      <c r="F214">
        <v>78.489459999999994</v>
      </c>
      <c r="G214">
        <v>7.5028240000000004</v>
      </c>
      <c r="H214">
        <v>0.58757099999999995</v>
      </c>
      <c r="I214">
        <v>0.909605</v>
      </c>
      <c r="J214">
        <v>9.0483150000000006</v>
      </c>
      <c r="K214">
        <v>28.705700795477501</v>
      </c>
      <c r="L214">
        <v>0.76179918199999996</v>
      </c>
      <c r="M214">
        <v>5.9449866968</v>
      </c>
      <c r="N214">
        <v>57.878127804000101</v>
      </c>
      <c r="O214">
        <v>13.292002998399999</v>
      </c>
      <c r="P214">
        <v>1.3891941153</v>
      </c>
      <c r="Q214">
        <v>2.9127371310000001</v>
      </c>
      <c r="R214">
        <v>42.712570957499999</v>
      </c>
      <c r="S214">
        <v>985.08192268047696</v>
      </c>
    </row>
    <row r="215" spans="1:19" ht="15" x14ac:dyDescent="0.25">
      <c r="A215" t="s">
        <v>386</v>
      </c>
      <c r="B215">
        <v>1614.6739319999999</v>
      </c>
      <c r="C215">
        <v>634.48894800000005</v>
      </c>
      <c r="D215">
        <v>9.8890449999999994</v>
      </c>
      <c r="E215">
        <v>14.969213</v>
      </c>
      <c r="F215">
        <v>181.62042500000001</v>
      </c>
      <c r="G215">
        <v>4.9181119999999998</v>
      </c>
      <c r="H215">
        <v>0</v>
      </c>
      <c r="I215">
        <v>5.9</v>
      </c>
      <c r="J215">
        <v>19.926435999999999</v>
      </c>
      <c r="K215">
        <v>51.318499759727402</v>
      </c>
      <c r="L215">
        <v>2.8737564770000001</v>
      </c>
      <c r="M215">
        <v>4.3500532977999997</v>
      </c>
      <c r="N215">
        <v>133.92690139499999</v>
      </c>
      <c r="O215">
        <v>8.7129272191999991</v>
      </c>
      <c r="P215">
        <v>0</v>
      </c>
      <c r="Q215">
        <v>18.892980000000001</v>
      </c>
      <c r="R215">
        <v>94.062741138000007</v>
      </c>
      <c r="S215">
        <v>1928.8117912867201</v>
      </c>
    </row>
    <row r="216" spans="1:19" ht="15" x14ac:dyDescent="0.25">
      <c r="A216" t="s">
        <v>387</v>
      </c>
      <c r="B216">
        <v>2366.456138</v>
      </c>
      <c r="C216">
        <v>255.12495899999999</v>
      </c>
      <c r="D216">
        <v>30.651392999999999</v>
      </c>
      <c r="E216">
        <v>54.662030999999999</v>
      </c>
      <c r="F216">
        <v>180.316857</v>
      </c>
      <c r="G216">
        <v>3.7898830000000001</v>
      </c>
      <c r="H216">
        <v>2.6</v>
      </c>
      <c r="I216">
        <v>10.222944999999999</v>
      </c>
      <c r="J216">
        <v>29.645914000000001</v>
      </c>
      <c r="K216">
        <v>5.6807197069005104</v>
      </c>
      <c r="L216">
        <v>8.9072948057999994</v>
      </c>
      <c r="M216">
        <v>15.8847862086</v>
      </c>
      <c r="N216">
        <v>132.96565035180001</v>
      </c>
      <c r="O216">
        <v>6.7141567228000003</v>
      </c>
      <c r="P216">
        <v>6.1471799999999996</v>
      </c>
      <c r="Q216">
        <v>32.735914479000002</v>
      </c>
      <c r="R216">
        <v>139.943537037</v>
      </c>
      <c r="S216">
        <v>2715.4353773119001</v>
      </c>
    </row>
    <row r="217" spans="1:19" ht="15" x14ac:dyDescent="0.25">
      <c r="A217" t="s">
        <v>388</v>
      </c>
      <c r="B217">
        <v>1479.1800249999999</v>
      </c>
      <c r="C217">
        <v>504.32655799999998</v>
      </c>
      <c r="D217">
        <v>32.701743</v>
      </c>
      <c r="E217">
        <v>31.817592999999999</v>
      </c>
      <c r="F217">
        <v>171.614339</v>
      </c>
      <c r="G217">
        <v>16.202677000000001</v>
      </c>
      <c r="H217">
        <v>3</v>
      </c>
      <c r="I217">
        <v>6.5519020000000001</v>
      </c>
      <c r="J217">
        <v>25.099056999999998</v>
      </c>
      <c r="K217">
        <v>36.424868531255598</v>
      </c>
      <c r="L217">
        <v>9.5031265158</v>
      </c>
      <c r="M217">
        <v>9.2461925258000104</v>
      </c>
      <c r="N217">
        <v>126.54841357860001</v>
      </c>
      <c r="O217">
        <v>28.7046625732</v>
      </c>
      <c r="P217">
        <v>7.0929000000000002</v>
      </c>
      <c r="Q217">
        <v>20.980500584400001</v>
      </c>
      <c r="R217">
        <v>118.4800985685</v>
      </c>
      <c r="S217">
        <v>1836.1607878775601</v>
      </c>
    </row>
    <row r="218" spans="1:19" ht="15" x14ac:dyDescent="0.25">
      <c r="A218" t="s">
        <v>389</v>
      </c>
      <c r="B218">
        <v>1240.031444</v>
      </c>
      <c r="C218">
        <v>133.16584900000001</v>
      </c>
      <c r="D218">
        <v>2.103704</v>
      </c>
      <c r="E218">
        <v>19</v>
      </c>
      <c r="F218">
        <v>40.113793999999999</v>
      </c>
      <c r="G218">
        <v>3.8690479999999998</v>
      </c>
      <c r="H218">
        <v>0</v>
      </c>
      <c r="I218">
        <v>3.9865599999999999</v>
      </c>
      <c r="J218">
        <v>8.3465640000000008</v>
      </c>
      <c r="K218">
        <v>2.9720667045152198</v>
      </c>
      <c r="L218">
        <v>0.61133638239999999</v>
      </c>
      <c r="M218">
        <v>5.5213999999999999</v>
      </c>
      <c r="N218">
        <v>29.5799116956</v>
      </c>
      <c r="O218">
        <v>6.8544054367999996</v>
      </c>
      <c r="P218">
        <v>0</v>
      </c>
      <c r="Q218">
        <v>12.765762432000001</v>
      </c>
      <c r="R218">
        <v>39.399955362</v>
      </c>
      <c r="S218">
        <v>1337.7362820133201</v>
      </c>
    </row>
    <row r="219" spans="1:19" ht="15" x14ac:dyDescent="0.25">
      <c r="A219" t="s">
        <v>390</v>
      </c>
      <c r="B219">
        <v>1740.5294490000001</v>
      </c>
      <c r="C219">
        <v>559.51133500000003</v>
      </c>
      <c r="D219">
        <v>46.265416000000002</v>
      </c>
      <c r="E219">
        <v>54.342587000000002</v>
      </c>
      <c r="F219">
        <v>134.41093799999999</v>
      </c>
      <c r="G219">
        <v>18.816737</v>
      </c>
      <c r="H219">
        <v>2</v>
      </c>
      <c r="I219">
        <v>14.418915</v>
      </c>
      <c r="J219">
        <v>19.761361000000001</v>
      </c>
      <c r="K219">
        <v>37.733545279198701</v>
      </c>
      <c r="L219">
        <v>13.4447298896</v>
      </c>
      <c r="M219">
        <v>15.791955782200001</v>
      </c>
      <c r="N219">
        <v>99.114625681199797</v>
      </c>
      <c r="O219">
        <v>33.335731269199997</v>
      </c>
      <c r="P219">
        <v>4.7286000000000001</v>
      </c>
      <c r="Q219">
        <v>46.172249612999998</v>
      </c>
      <c r="R219">
        <v>93.283504600499995</v>
      </c>
      <c r="S219">
        <v>2084.1343911149002</v>
      </c>
    </row>
    <row r="220" spans="1:19" ht="15" x14ac:dyDescent="0.25">
      <c r="A220" t="s">
        <v>392</v>
      </c>
      <c r="B220">
        <v>904.66165899999999</v>
      </c>
      <c r="C220">
        <v>313.98576000000003</v>
      </c>
      <c r="D220">
        <v>1.8470580000000001</v>
      </c>
      <c r="E220">
        <v>16.311765000000001</v>
      </c>
      <c r="F220">
        <v>96.164170999999996</v>
      </c>
      <c r="G220">
        <v>5.0116959999999997</v>
      </c>
      <c r="H220">
        <v>1</v>
      </c>
      <c r="I220">
        <v>2.2725840000000002</v>
      </c>
      <c r="J220">
        <v>13.146198999999999</v>
      </c>
      <c r="K220">
        <v>22.749744684986599</v>
      </c>
      <c r="L220">
        <v>0.53675505479999996</v>
      </c>
      <c r="M220">
        <v>4.7401989090000001</v>
      </c>
      <c r="N220">
        <v>70.911459695399998</v>
      </c>
      <c r="O220">
        <v>8.8787206336000004</v>
      </c>
      <c r="P220">
        <v>2.3643000000000001</v>
      </c>
      <c r="Q220">
        <v>7.2772684848000004</v>
      </c>
      <c r="R220">
        <v>62.056632379500002</v>
      </c>
      <c r="S220">
        <v>1084.1767388420899</v>
      </c>
    </row>
    <row r="221" spans="1:19" ht="15" x14ac:dyDescent="0.25">
      <c r="A221" t="s">
        <v>393</v>
      </c>
      <c r="B221">
        <v>463.31839000000002</v>
      </c>
      <c r="C221">
        <v>432.34246400000001</v>
      </c>
      <c r="D221">
        <v>1</v>
      </c>
      <c r="E221">
        <v>24.770588</v>
      </c>
      <c r="F221">
        <v>52.378543999999998</v>
      </c>
      <c r="G221">
        <v>5.4764699999999999</v>
      </c>
      <c r="H221">
        <v>0.89411799999999997</v>
      </c>
      <c r="I221">
        <v>6.7523970000000002</v>
      </c>
      <c r="J221">
        <v>17.852941000000001</v>
      </c>
      <c r="K221">
        <v>87.087744113884497</v>
      </c>
      <c r="L221">
        <v>0.29060000000000002</v>
      </c>
      <c r="M221">
        <v>7.1983328728</v>
      </c>
      <c r="N221">
        <v>38.623938345600003</v>
      </c>
      <c r="O221">
        <v>9.7021142519999994</v>
      </c>
      <c r="P221">
        <v>2.1139631874</v>
      </c>
      <c r="Q221">
        <v>21.622525673399998</v>
      </c>
      <c r="R221">
        <v>84.274807990499994</v>
      </c>
      <c r="S221">
        <v>714.23241643558401</v>
      </c>
    </row>
    <row r="222" spans="1:19" ht="15" x14ac:dyDescent="0.25">
      <c r="A222" t="s">
        <v>394</v>
      </c>
      <c r="B222">
        <v>631.80252200000098</v>
      </c>
      <c r="C222">
        <v>154.95228599999999</v>
      </c>
      <c r="D222">
        <v>5</v>
      </c>
      <c r="E222">
        <v>11</v>
      </c>
      <c r="F222">
        <v>61.333030000000001</v>
      </c>
      <c r="G222">
        <v>3.43</v>
      </c>
      <c r="H222">
        <v>2</v>
      </c>
      <c r="I222">
        <v>7.0976239999999997</v>
      </c>
      <c r="J222">
        <v>14.497557</v>
      </c>
      <c r="K222">
        <v>7.91372468912747</v>
      </c>
      <c r="L222">
        <v>1.4530000000000001</v>
      </c>
      <c r="M222">
        <v>3.1966000000000001</v>
      </c>
      <c r="N222">
        <v>45.226976321999999</v>
      </c>
      <c r="O222">
        <v>6.0765880000000001</v>
      </c>
      <c r="P222">
        <v>4.7286000000000001</v>
      </c>
      <c r="Q222">
        <v>22.7280115728</v>
      </c>
      <c r="R222">
        <v>68.435717818499995</v>
      </c>
      <c r="S222">
        <v>791.56174040242797</v>
      </c>
    </row>
    <row r="223" spans="1:19" ht="15" x14ac:dyDescent="0.25">
      <c r="A223" t="s">
        <v>395</v>
      </c>
      <c r="B223">
        <v>1051.692906</v>
      </c>
      <c r="C223">
        <v>348.341027</v>
      </c>
      <c r="D223">
        <v>0</v>
      </c>
      <c r="E223">
        <v>28.201149999999998</v>
      </c>
      <c r="F223">
        <v>87.162431999999995</v>
      </c>
      <c r="G223">
        <v>4.3280709999999996</v>
      </c>
      <c r="H223">
        <v>2</v>
      </c>
      <c r="I223">
        <v>7.1128559999999998</v>
      </c>
      <c r="J223">
        <v>12</v>
      </c>
      <c r="K223">
        <v>23.776096831671801</v>
      </c>
      <c r="L223">
        <v>0</v>
      </c>
      <c r="M223">
        <v>8.1952541900000107</v>
      </c>
      <c r="N223">
        <v>64.273577356800104</v>
      </c>
      <c r="O223">
        <v>7.6676105836000001</v>
      </c>
      <c r="P223">
        <v>4.7286000000000001</v>
      </c>
      <c r="Q223">
        <v>22.7767874832</v>
      </c>
      <c r="R223">
        <v>56.646000000000001</v>
      </c>
      <c r="S223">
        <v>1239.75683244527</v>
      </c>
    </row>
    <row r="224" spans="1:19" ht="15" x14ac:dyDescent="0.25">
      <c r="A224" t="s">
        <v>396</v>
      </c>
      <c r="B224">
        <v>1635.875965</v>
      </c>
      <c r="C224">
        <v>614.45782799999995</v>
      </c>
      <c r="D224">
        <v>16.972581000000002</v>
      </c>
      <c r="E224">
        <v>52.118653999999999</v>
      </c>
      <c r="F224">
        <v>95.079858000000002</v>
      </c>
      <c r="G224">
        <v>14.695356</v>
      </c>
      <c r="H224">
        <v>1</v>
      </c>
      <c r="I224">
        <v>9.1224399999999992</v>
      </c>
      <c r="J224">
        <v>15.421271000000001</v>
      </c>
      <c r="K224">
        <v>47.797421346543402</v>
      </c>
      <c r="L224">
        <v>4.9322320385999996</v>
      </c>
      <c r="M224">
        <v>15.1456808524</v>
      </c>
      <c r="N224">
        <v>70.111887289199998</v>
      </c>
      <c r="O224">
        <v>26.034292689600001</v>
      </c>
      <c r="P224">
        <v>2.3643000000000001</v>
      </c>
      <c r="Q224">
        <v>29.211877368</v>
      </c>
      <c r="R224">
        <v>72.796109755499998</v>
      </c>
      <c r="S224">
        <v>1904.2697663398401</v>
      </c>
    </row>
    <row r="225" spans="1:19" ht="15" x14ac:dyDescent="0.25">
      <c r="A225" t="s">
        <v>397</v>
      </c>
      <c r="B225">
        <v>2084.7320239999899</v>
      </c>
      <c r="C225">
        <v>1015.9596739999999</v>
      </c>
      <c r="D225">
        <v>29.774481999999999</v>
      </c>
      <c r="E225">
        <v>46.681632999999998</v>
      </c>
      <c r="F225">
        <v>163.90902700000001</v>
      </c>
      <c r="G225">
        <v>8.4231590000000001</v>
      </c>
      <c r="H225">
        <v>0</v>
      </c>
      <c r="I225">
        <v>17.369610000000002</v>
      </c>
      <c r="J225">
        <v>25.888038999999999</v>
      </c>
      <c r="K225">
        <v>102.25759409848899</v>
      </c>
      <c r="L225">
        <v>8.6524644692000106</v>
      </c>
      <c r="M225">
        <v>13.5656825498</v>
      </c>
      <c r="N225">
        <v>120.86651650979999</v>
      </c>
      <c r="O225">
        <v>14.9224684844</v>
      </c>
      <c r="P225">
        <v>0</v>
      </c>
      <c r="Q225">
        <v>55.620965142000003</v>
      </c>
      <c r="R225">
        <v>122.2044880995</v>
      </c>
      <c r="S225">
        <v>2522.8222033531802</v>
      </c>
    </row>
    <row r="226" spans="1:19" ht="15" x14ac:dyDescent="0.25">
      <c r="A226" t="s">
        <v>398</v>
      </c>
      <c r="B226">
        <v>666.69306000000199</v>
      </c>
      <c r="C226">
        <v>440.86017099999998</v>
      </c>
      <c r="D226">
        <v>0</v>
      </c>
      <c r="E226">
        <v>18</v>
      </c>
      <c r="F226">
        <v>68.267921999999999</v>
      </c>
      <c r="G226">
        <v>4.8597049999999999</v>
      </c>
      <c r="H226">
        <v>0</v>
      </c>
      <c r="I226">
        <v>4.9278029999999999</v>
      </c>
      <c r="J226">
        <v>8.882441</v>
      </c>
      <c r="K226">
        <v>60.681886300640997</v>
      </c>
      <c r="L226">
        <v>0</v>
      </c>
      <c r="M226">
        <v>5.2308000000000003</v>
      </c>
      <c r="N226">
        <v>50.340765682799997</v>
      </c>
      <c r="O226">
        <v>8.6094533779999995</v>
      </c>
      <c r="P226">
        <v>0</v>
      </c>
      <c r="Q226">
        <v>15.779810766600001</v>
      </c>
      <c r="R226">
        <v>41.929562740500003</v>
      </c>
      <c r="S226">
        <v>849.26533886854304</v>
      </c>
    </row>
    <row r="227" spans="1:19" ht="15" x14ac:dyDescent="0.25">
      <c r="A227" t="s">
        <v>399</v>
      </c>
      <c r="B227">
        <v>2226.3390960000002</v>
      </c>
      <c r="C227">
        <v>613.53112700000099</v>
      </c>
      <c r="D227">
        <v>10.590007999999999</v>
      </c>
      <c r="E227">
        <v>29.781503000000001</v>
      </c>
      <c r="F227">
        <v>175.195887</v>
      </c>
      <c r="G227">
        <v>18.134788</v>
      </c>
      <c r="H227">
        <v>1</v>
      </c>
      <c r="I227">
        <v>14.601691000000001</v>
      </c>
      <c r="J227">
        <v>24.248597</v>
      </c>
      <c r="K227">
        <v>35.152309421435199</v>
      </c>
      <c r="L227">
        <v>3.0774563248</v>
      </c>
      <c r="M227">
        <v>8.6545047717999992</v>
      </c>
      <c r="N227">
        <v>129.18944707380001</v>
      </c>
      <c r="O227">
        <v>32.127590420799997</v>
      </c>
      <c r="P227">
        <v>2.3643000000000001</v>
      </c>
      <c r="Q227">
        <v>46.757534920200001</v>
      </c>
      <c r="R227">
        <v>114.4655021385</v>
      </c>
      <c r="S227">
        <v>2598.1277410713301</v>
      </c>
    </row>
    <row r="228" spans="1:19" ht="15" x14ac:dyDescent="0.25">
      <c r="A228" t="s">
        <v>400</v>
      </c>
      <c r="B228">
        <v>918.6798</v>
      </c>
      <c r="C228">
        <v>304.17962999999997</v>
      </c>
      <c r="D228">
        <v>16.055038</v>
      </c>
      <c r="E228">
        <v>8.6309869999999993</v>
      </c>
      <c r="F228">
        <v>107.151702</v>
      </c>
      <c r="G228">
        <v>0</v>
      </c>
      <c r="H228">
        <v>0</v>
      </c>
      <c r="I228">
        <v>10.828148000000001</v>
      </c>
      <c r="J228">
        <v>12.891232</v>
      </c>
      <c r="K228">
        <v>20.754212912278401</v>
      </c>
      <c r="L228">
        <v>4.6655940427999996</v>
      </c>
      <c r="M228">
        <v>2.5081648221999999</v>
      </c>
      <c r="N228">
        <v>79.013665054799901</v>
      </c>
      <c r="O228">
        <v>0</v>
      </c>
      <c r="P228">
        <v>0</v>
      </c>
      <c r="Q228">
        <v>34.673895525600003</v>
      </c>
      <c r="R228">
        <v>60.853060655999997</v>
      </c>
      <c r="S228">
        <v>1121.1483930136801</v>
      </c>
    </row>
    <row r="229" spans="1:19" ht="15" x14ac:dyDescent="0.25">
      <c r="A229" t="s">
        <v>401</v>
      </c>
      <c r="B229">
        <v>743.00678700000003</v>
      </c>
      <c r="C229">
        <v>229.68615399999999</v>
      </c>
      <c r="D229">
        <v>0</v>
      </c>
      <c r="E229">
        <v>18</v>
      </c>
      <c r="F229">
        <v>82.024675999999999</v>
      </c>
      <c r="G229">
        <v>1.531914</v>
      </c>
      <c r="H229">
        <v>1</v>
      </c>
      <c r="I229">
        <v>4</v>
      </c>
      <c r="J229">
        <v>12.638297</v>
      </c>
      <c r="K229">
        <v>14.709038806212501</v>
      </c>
      <c r="L229">
        <v>0</v>
      </c>
      <c r="M229">
        <v>5.2308000000000003</v>
      </c>
      <c r="N229">
        <v>60.484996082400102</v>
      </c>
      <c r="O229">
        <v>2.7139388424000002</v>
      </c>
      <c r="P229">
        <v>2.3643000000000001</v>
      </c>
      <c r="Q229">
        <v>12.8088</v>
      </c>
      <c r="R229">
        <v>59.659080988500001</v>
      </c>
      <c r="S229">
        <v>900.97774171951301</v>
      </c>
    </row>
    <row r="230" spans="1:19" ht="15" x14ac:dyDescent="0.25">
      <c r="A230" t="s">
        <v>402</v>
      </c>
      <c r="B230">
        <v>825.11805500000003</v>
      </c>
      <c r="C230">
        <v>271.88854500000002</v>
      </c>
      <c r="D230">
        <v>0</v>
      </c>
      <c r="E230">
        <v>16.620432999999998</v>
      </c>
      <c r="F230">
        <v>72.808308999999994</v>
      </c>
      <c r="G230">
        <v>3.479142</v>
      </c>
      <c r="H230">
        <v>1</v>
      </c>
      <c r="I230">
        <v>2</v>
      </c>
      <c r="J230">
        <v>11</v>
      </c>
      <c r="K230">
        <v>18.6093809608161</v>
      </c>
      <c r="L230">
        <v>0</v>
      </c>
      <c r="M230">
        <v>4.8298978298000002</v>
      </c>
      <c r="N230">
        <v>53.688847056599997</v>
      </c>
      <c r="O230">
        <v>6.1636479672000002</v>
      </c>
      <c r="P230">
        <v>2.3643000000000001</v>
      </c>
      <c r="Q230">
        <v>6.4043999999999999</v>
      </c>
      <c r="R230">
        <v>51.9255</v>
      </c>
      <c r="S230">
        <v>969.10402881441598</v>
      </c>
    </row>
    <row r="231" spans="1:19" ht="15" x14ac:dyDescent="0.25">
      <c r="A231" t="s">
        <v>403</v>
      </c>
      <c r="B231">
        <v>1661.34739500001</v>
      </c>
      <c r="C231">
        <v>859.35490600000105</v>
      </c>
      <c r="D231">
        <v>10.427811999999999</v>
      </c>
      <c r="E231">
        <v>27.415205</v>
      </c>
      <c r="F231">
        <v>169.078845</v>
      </c>
      <c r="G231">
        <v>24.308734999999999</v>
      </c>
      <c r="H231">
        <v>1</v>
      </c>
      <c r="I231">
        <v>2.9386510000000001</v>
      </c>
      <c r="J231">
        <v>19.294861000000001</v>
      </c>
      <c r="K231">
        <v>92.467475300457806</v>
      </c>
      <c r="L231">
        <v>3.0303221672</v>
      </c>
      <c r="M231">
        <v>7.9668585730000103</v>
      </c>
      <c r="N231">
        <v>124.678740303</v>
      </c>
      <c r="O231">
        <v>43.065354925999998</v>
      </c>
      <c r="P231">
        <v>2.3643000000000001</v>
      </c>
      <c r="Q231">
        <v>9.4101482321999992</v>
      </c>
      <c r="R231">
        <v>91.081391350499999</v>
      </c>
      <c r="S231">
        <v>2035.41198585237</v>
      </c>
    </row>
    <row r="232" spans="1:19" ht="15" x14ac:dyDescent="0.25">
      <c r="A232" t="s">
        <v>404</v>
      </c>
      <c r="B232">
        <v>845.94183600000099</v>
      </c>
      <c r="C232">
        <v>353.64100400000001</v>
      </c>
      <c r="D232">
        <v>1.170709</v>
      </c>
      <c r="E232">
        <v>24</v>
      </c>
      <c r="F232">
        <v>94.852450000000005</v>
      </c>
      <c r="G232">
        <v>19.086376999999999</v>
      </c>
      <c r="H232">
        <v>0</v>
      </c>
      <c r="I232">
        <v>3</v>
      </c>
      <c r="J232">
        <v>9</v>
      </c>
      <c r="K232">
        <v>31.472087824174899</v>
      </c>
      <c r="L232">
        <v>0.3402080354</v>
      </c>
      <c r="M232">
        <v>6.9744000000000002</v>
      </c>
      <c r="N232">
        <v>69.944196629999993</v>
      </c>
      <c r="O232">
        <v>33.8134254932</v>
      </c>
      <c r="P232">
        <v>0</v>
      </c>
      <c r="Q232">
        <v>9.6066000000000003</v>
      </c>
      <c r="R232">
        <v>42.484499999999997</v>
      </c>
      <c r="S232">
        <v>1040.5772539827799</v>
      </c>
    </row>
    <row r="233" spans="1:19" ht="15" x14ac:dyDescent="0.25">
      <c r="A233" t="s">
        <v>405</v>
      </c>
      <c r="B233">
        <v>1643.967058</v>
      </c>
      <c r="C233">
        <v>623.05137300000001</v>
      </c>
      <c r="D233">
        <v>6</v>
      </c>
      <c r="E233">
        <v>18.424047999999999</v>
      </c>
      <c r="F233">
        <v>236.37549899999999</v>
      </c>
      <c r="G233">
        <v>23.881999</v>
      </c>
      <c r="H233">
        <v>1</v>
      </c>
      <c r="I233">
        <v>4</v>
      </c>
      <c r="J233">
        <v>35.620308999999999</v>
      </c>
      <c r="K233">
        <v>50.249625903452802</v>
      </c>
      <c r="L233">
        <v>1.7436</v>
      </c>
      <c r="M233">
        <v>5.3540283488</v>
      </c>
      <c r="N233">
        <v>174.30329296260001</v>
      </c>
      <c r="O233">
        <v>42.309349428399997</v>
      </c>
      <c r="P233">
        <v>2.3643000000000001</v>
      </c>
      <c r="Q233">
        <v>12.8088</v>
      </c>
      <c r="R233">
        <v>168.1456686345</v>
      </c>
      <c r="S233">
        <v>2101.2457232777501</v>
      </c>
    </row>
    <row r="234" spans="1:19" ht="15" x14ac:dyDescent="0.25">
      <c r="A234" t="s">
        <v>406</v>
      </c>
      <c r="B234">
        <v>1098.6509349999999</v>
      </c>
      <c r="C234">
        <v>543.60233100000005</v>
      </c>
      <c r="D234">
        <v>0</v>
      </c>
      <c r="E234">
        <v>25.615794999999999</v>
      </c>
      <c r="F234">
        <v>107.982338</v>
      </c>
      <c r="G234">
        <v>7.9668109999999999</v>
      </c>
      <c r="H234">
        <v>0</v>
      </c>
      <c r="I234">
        <v>6</v>
      </c>
      <c r="J234">
        <v>17.148719</v>
      </c>
      <c r="K234">
        <v>56.168800297831801</v>
      </c>
      <c r="L234">
        <v>0</v>
      </c>
      <c r="M234">
        <v>7.4439500269999996</v>
      </c>
      <c r="N234">
        <v>79.626176041199898</v>
      </c>
      <c r="O234">
        <v>14.114002367599999</v>
      </c>
      <c r="P234">
        <v>0</v>
      </c>
      <c r="Q234">
        <v>19.213200000000001</v>
      </c>
      <c r="R234">
        <v>80.9505280395</v>
      </c>
      <c r="S234">
        <v>1356.16759177314</v>
      </c>
    </row>
    <row r="235" spans="1:19" ht="15" x14ac:dyDescent="0.25">
      <c r="A235" t="s">
        <v>407</v>
      </c>
      <c r="B235">
        <v>1419.5810449999999</v>
      </c>
      <c r="C235">
        <v>532.96981000000005</v>
      </c>
      <c r="D235">
        <v>0</v>
      </c>
      <c r="E235">
        <v>32.976298999999997</v>
      </c>
      <c r="F235">
        <v>199.56977499999999</v>
      </c>
      <c r="G235">
        <v>2</v>
      </c>
      <c r="H235">
        <v>0</v>
      </c>
      <c r="I235">
        <v>6.0407760000000001</v>
      </c>
      <c r="J235">
        <v>23.045891000000001</v>
      </c>
      <c r="K235">
        <v>41.308684464577098</v>
      </c>
      <c r="L235">
        <v>0</v>
      </c>
      <c r="M235">
        <v>9.5829124894</v>
      </c>
      <c r="N235">
        <v>147.16275208499999</v>
      </c>
      <c r="O235">
        <v>3.5432000000000001</v>
      </c>
      <c r="P235">
        <v>0</v>
      </c>
      <c r="Q235">
        <v>19.343772907200002</v>
      </c>
      <c r="R235">
        <v>108.78812846549999</v>
      </c>
      <c r="S235">
        <v>1749.31049541168</v>
      </c>
    </row>
    <row r="236" spans="1:19" ht="15" x14ac:dyDescent="0.25">
      <c r="A236" t="s">
        <v>408</v>
      </c>
      <c r="B236">
        <v>854.07112700000005</v>
      </c>
      <c r="C236">
        <v>827.53231300000004</v>
      </c>
      <c r="D236">
        <v>0</v>
      </c>
      <c r="E236">
        <v>28.618907</v>
      </c>
      <c r="F236">
        <v>141.12374600000001</v>
      </c>
      <c r="G236">
        <v>7.7795199999999998</v>
      </c>
      <c r="H236">
        <v>2</v>
      </c>
      <c r="I236">
        <v>5.1567379999999998</v>
      </c>
      <c r="J236">
        <v>11.602556</v>
      </c>
      <c r="K236">
        <v>166.691750918351</v>
      </c>
      <c r="L236">
        <v>0</v>
      </c>
      <c r="M236">
        <v>8.3166543742000005</v>
      </c>
      <c r="N236">
        <v>104.0646503004</v>
      </c>
      <c r="O236">
        <v>13.782197632000001</v>
      </c>
      <c r="P236">
        <v>4.7286000000000001</v>
      </c>
      <c r="Q236">
        <v>16.5129064236</v>
      </c>
      <c r="R236">
        <v>54.769865598000003</v>
      </c>
      <c r="S236">
        <v>1222.93775224655</v>
      </c>
    </row>
    <row r="237" spans="1:19" ht="15" x14ac:dyDescent="0.25">
      <c r="A237" t="s">
        <v>409</v>
      </c>
      <c r="B237">
        <v>729.07951300000002</v>
      </c>
      <c r="C237">
        <v>697.70261300000004</v>
      </c>
      <c r="D237">
        <v>0</v>
      </c>
      <c r="E237">
        <v>13.746268000000001</v>
      </c>
      <c r="F237">
        <v>119.723995</v>
      </c>
      <c r="G237">
        <v>5.1313639999999996</v>
      </c>
      <c r="H237">
        <v>1</v>
      </c>
      <c r="I237">
        <v>5</v>
      </c>
      <c r="J237">
        <v>20.245536000000001</v>
      </c>
      <c r="K237">
        <v>140.53985367611801</v>
      </c>
      <c r="L237">
        <v>0</v>
      </c>
      <c r="M237">
        <v>3.9946654808000002</v>
      </c>
      <c r="N237">
        <v>88.2844739129999</v>
      </c>
      <c r="O237">
        <v>9.0907244624000008</v>
      </c>
      <c r="P237">
        <v>2.3643000000000001</v>
      </c>
      <c r="Q237">
        <v>16.010999999999999</v>
      </c>
      <c r="R237">
        <v>95.569052687999999</v>
      </c>
      <c r="S237">
        <v>1084.9335832203201</v>
      </c>
    </row>
    <row r="238" spans="1:19" ht="15" x14ac:dyDescent="0.25">
      <c r="A238" t="s">
        <v>410</v>
      </c>
      <c r="B238">
        <v>836.38578500000006</v>
      </c>
      <c r="C238">
        <v>62.552971999999997</v>
      </c>
      <c r="D238">
        <v>0.68239700000000003</v>
      </c>
      <c r="E238">
        <v>14</v>
      </c>
      <c r="F238">
        <v>47.957706999999999</v>
      </c>
      <c r="G238">
        <v>3.600546</v>
      </c>
      <c r="H238">
        <v>0</v>
      </c>
      <c r="I238">
        <v>8</v>
      </c>
      <c r="J238">
        <v>3</v>
      </c>
      <c r="K238">
        <v>0.96828860732099697</v>
      </c>
      <c r="L238">
        <v>0.1983045682</v>
      </c>
      <c r="M238">
        <v>4.0683999999999996</v>
      </c>
      <c r="N238">
        <v>35.364013141800001</v>
      </c>
      <c r="O238">
        <v>6.3787272935999999</v>
      </c>
      <c r="P238">
        <v>0</v>
      </c>
      <c r="Q238">
        <v>25.617599999999999</v>
      </c>
      <c r="R238">
        <v>14.1615</v>
      </c>
      <c r="S238">
        <v>923.14261861092098</v>
      </c>
    </row>
    <row r="239" spans="1:19" ht="15" x14ac:dyDescent="0.25">
      <c r="A239" t="s">
        <v>411</v>
      </c>
      <c r="B239">
        <v>796.03442099999995</v>
      </c>
      <c r="C239">
        <v>44.361234000000003</v>
      </c>
      <c r="D239">
        <v>3</v>
      </c>
      <c r="E239">
        <v>5.5970870000000001</v>
      </c>
      <c r="F239">
        <v>57.457948000000002</v>
      </c>
      <c r="G239">
        <v>3</v>
      </c>
      <c r="H239">
        <v>0</v>
      </c>
      <c r="I239">
        <v>4</v>
      </c>
      <c r="J239">
        <v>3.9572159999999998</v>
      </c>
      <c r="K239">
        <v>0.52218711847458898</v>
      </c>
      <c r="L239">
        <v>0.87180000000000002</v>
      </c>
      <c r="M239">
        <v>1.6265134822</v>
      </c>
      <c r="N239">
        <v>42.369490855199999</v>
      </c>
      <c r="O239">
        <v>5.3148</v>
      </c>
      <c r="P239">
        <v>0</v>
      </c>
      <c r="Q239">
        <v>12.8088</v>
      </c>
      <c r="R239">
        <v>18.680038128</v>
      </c>
      <c r="S239">
        <v>878.22805058387496</v>
      </c>
    </row>
    <row r="240" spans="1:19" ht="15" x14ac:dyDescent="0.25">
      <c r="A240" t="s">
        <v>412</v>
      </c>
      <c r="B240">
        <v>382.907106</v>
      </c>
      <c r="C240">
        <v>65.875253000000001</v>
      </c>
      <c r="D240">
        <v>0</v>
      </c>
      <c r="E240">
        <v>13</v>
      </c>
      <c r="F240">
        <v>22.943570999999999</v>
      </c>
      <c r="G240">
        <v>1</v>
      </c>
      <c r="H240">
        <v>0</v>
      </c>
      <c r="I240">
        <v>2.631901</v>
      </c>
      <c r="J240">
        <v>5</v>
      </c>
      <c r="K240">
        <v>2.3868285544371002</v>
      </c>
      <c r="L240">
        <v>0</v>
      </c>
      <c r="M240">
        <v>3.7778</v>
      </c>
      <c r="N240">
        <v>16.918589255400001</v>
      </c>
      <c r="O240">
        <v>1.7716000000000001</v>
      </c>
      <c r="P240">
        <v>0</v>
      </c>
      <c r="Q240">
        <v>8.4278733821999996</v>
      </c>
      <c r="R240">
        <v>23.602499999999999</v>
      </c>
      <c r="S240">
        <v>439.79229719203698</v>
      </c>
    </row>
    <row r="241" spans="1:19" ht="15" x14ac:dyDescent="0.25">
      <c r="A241" t="s">
        <v>413</v>
      </c>
      <c r="B241">
        <v>477.277241</v>
      </c>
      <c r="C241">
        <v>81.293605999999997</v>
      </c>
      <c r="D241">
        <v>0</v>
      </c>
      <c r="E241">
        <v>20.742331</v>
      </c>
      <c r="F241">
        <v>35.136617000000001</v>
      </c>
      <c r="G241">
        <v>2</v>
      </c>
      <c r="H241">
        <v>0</v>
      </c>
      <c r="I241">
        <v>3.5664500000000001</v>
      </c>
      <c r="J241">
        <v>9</v>
      </c>
      <c r="K241">
        <v>2.9950028806134501</v>
      </c>
      <c r="L241">
        <v>0</v>
      </c>
      <c r="M241">
        <v>6.0277213885999998</v>
      </c>
      <c r="N241">
        <v>25.909741375799999</v>
      </c>
      <c r="O241">
        <v>3.5432000000000001</v>
      </c>
      <c r="P241">
        <v>0</v>
      </c>
      <c r="Q241">
        <v>11.42048619</v>
      </c>
      <c r="R241">
        <v>42.484499999999997</v>
      </c>
      <c r="S241">
        <v>569.65789283501397</v>
      </c>
    </row>
    <row r="242" spans="1:19" ht="15" x14ac:dyDescent="0.25">
      <c r="A242" t="s">
        <v>414</v>
      </c>
      <c r="B242">
        <v>1549.4612059999899</v>
      </c>
      <c r="C242">
        <v>410.59076599999997</v>
      </c>
      <c r="D242">
        <v>11.110234999999999</v>
      </c>
      <c r="E242">
        <v>27.567585999999999</v>
      </c>
      <c r="F242">
        <v>138.28681</v>
      </c>
      <c r="G242">
        <v>19.192049999999998</v>
      </c>
      <c r="H242">
        <v>0</v>
      </c>
      <c r="I242">
        <v>3.696072</v>
      </c>
      <c r="J242">
        <v>26.154883000000002</v>
      </c>
      <c r="K242">
        <v>22.684391314472901</v>
      </c>
      <c r="L242">
        <v>3.2286342910000001</v>
      </c>
      <c r="M242">
        <v>8.0111404916000009</v>
      </c>
      <c r="N242">
        <v>101.972693694</v>
      </c>
      <c r="O242">
        <v>34.000635780000003</v>
      </c>
      <c r="P242">
        <v>0</v>
      </c>
      <c r="Q242">
        <v>11.835561758400001</v>
      </c>
      <c r="R242">
        <v>123.4641252015</v>
      </c>
      <c r="S242">
        <v>1854.6583885309601</v>
      </c>
    </row>
    <row r="243" spans="1:19" ht="15" x14ac:dyDescent="0.25">
      <c r="A243" t="s">
        <v>415</v>
      </c>
      <c r="B243">
        <v>685.07979</v>
      </c>
      <c r="C243">
        <v>202.061791</v>
      </c>
      <c r="D243">
        <v>0</v>
      </c>
      <c r="E243">
        <v>18.249700000000001</v>
      </c>
      <c r="F243">
        <v>81.824421000000001</v>
      </c>
      <c r="G243">
        <v>1.1424339999999999</v>
      </c>
      <c r="H243">
        <v>0.31320900000000002</v>
      </c>
      <c r="I243">
        <v>2</v>
      </c>
      <c r="J243">
        <v>5.0170519999999996</v>
      </c>
      <c r="K243">
        <v>12.315916747119299</v>
      </c>
      <c r="L243">
        <v>0</v>
      </c>
      <c r="M243">
        <v>5.3033628200000003</v>
      </c>
      <c r="N243">
        <v>60.3373280454</v>
      </c>
      <c r="O243">
        <v>2.0239360743999999</v>
      </c>
      <c r="P243">
        <v>0.74052003870000005</v>
      </c>
      <c r="Q243">
        <v>6.4043999999999999</v>
      </c>
      <c r="R243">
        <v>23.682993966000002</v>
      </c>
      <c r="S243">
        <v>795.88824769161999</v>
      </c>
    </row>
    <row r="244" spans="1:19" ht="15" x14ac:dyDescent="0.25">
      <c r="A244" t="s">
        <v>416</v>
      </c>
      <c r="B244">
        <v>1390.3590919999999</v>
      </c>
      <c r="C244">
        <v>493.18565899999999</v>
      </c>
      <c r="D244">
        <v>0.484178</v>
      </c>
      <c r="E244">
        <v>38</v>
      </c>
      <c r="F244">
        <v>126.34716899999999</v>
      </c>
      <c r="G244">
        <v>5.4417289999999996</v>
      </c>
      <c r="H244">
        <v>1</v>
      </c>
      <c r="I244">
        <v>12.7918</v>
      </c>
      <c r="J244">
        <v>21.598005000000001</v>
      </c>
      <c r="K244">
        <v>36.3819753597163</v>
      </c>
      <c r="L244">
        <v>0.14070212679999999</v>
      </c>
      <c r="M244">
        <v>11.0428</v>
      </c>
      <c r="N244">
        <v>93.168402420599804</v>
      </c>
      <c r="O244">
        <v>9.6405670963999999</v>
      </c>
      <c r="P244">
        <v>2.3643000000000001</v>
      </c>
      <c r="Q244">
        <v>40.961901959999999</v>
      </c>
      <c r="R244">
        <v>101.9533826025</v>
      </c>
      <c r="S244">
        <v>1686.0131235660201</v>
      </c>
    </row>
    <row r="245" spans="1:19" ht="15" x14ac:dyDescent="0.25">
      <c r="A245" t="s">
        <v>417</v>
      </c>
      <c r="B245">
        <v>1076.3700719999999</v>
      </c>
      <c r="C245">
        <v>532.75643500000103</v>
      </c>
      <c r="D245">
        <v>0</v>
      </c>
      <c r="E245">
        <v>31.650344</v>
      </c>
      <c r="F245">
        <v>84.579725999999994</v>
      </c>
      <c r="G245">
        <v>3.2560129999999998</v>
      </c>
      <c r="H245">
        <v>4</v>
      </c>
      <c r="I245">
        <v>3.344106</v>
      </c>
      <c r="J245">
        <v>8.8640620000000006</v>
      </c>
      <c r="K245">
        <v>54.268553148923303</v>
      </c>
      <c r="L245">
        <v>0</v>
      </c>
      <c r="M245">
        <v>9.1975899664000007</v>
      </c>
      <c r="N245">
        <v>62.369089952400003</v>
      </c>
      <c r="O245">
        <v>5.7683526307999999</v>
      </c>
      <c r="P245">
        <v>9.4572000000000003</v>
      </c>
      <c r="Q245">
        <v>10.7084962332</v>
      </c>
      <c r="R245">
        <v>41.842804671000003</v>
      </c>
      <c r="S245">
        <v>1269.9821586027299</v>
      </c>
    </row>
    <row r="246" spans="1:19" ht="15" x14ac:dyDescent="0.25">
      <c r="A246" t="s">
        <v>418</v>
      </c>
      <c r="B246">
        <v>726.225325</v>
      </c>
      <c r="C246">
        <v>298.56477699999999</v>
      </c>
      <c r="D246">
        <v>0</v>
      </c>
      <c r="E246">
        <v>20.822724000000001</v>
      </c>
      <c r="F246">
        <v>70.469176000000004</v>
      </c>
      <c r="G246">
        <v>1.467711</v>
      </c>
      <c r="H246">
        <v>2</v>
      </c>
      <c r="I246">
        <v>3</v>
      </c>
      <c r="J246">
        <v>2</v>
      </c>
      <c r="K246">
        <v>25.2605281045388</v>
      </c>
      <c r="L246">
        <v>0</v>
      </c>
      <c r="M246">
        <v>6.0510835943999997</v>
      </c>
      <c r="N246">
        <v>51.963970382399999</v>
      </c>
      <c r="O246">
        <v>2.6001968076000002</v>
      </c>
      <c r="P246">
        <v>4.7286000000000001</v>
      </c>
      <c r="Q246">
        <v>9.6066000000000003</v>
      </c>
      <c r="R246">
        <v>9.4410000000000007</v>
      </c>
      <c r="S246">
        <v>835.87730388893897</v>
      </c>
    </row>
    <row r="247" spans="1:19" ht="15" x14ac:dyDescent="0.25">
      <c r="A247" t="s">
        <v>419</v>
      </c>
      <c r="B247">
        <v>2697.48202300001</v>
      </c>
      <c r="C247">
        <v>1343.6399200000001</v>
      </c>
      <c r="D247">
        <v>0</v>
      </c>
      <c r="E247">
        <v>34.367151</v>
      </c>
      <c r="F247">
        <v>334.17782199999999</v>
      </c>
      <c r="G247">
        <v>11.199109999999999</v>
      </c>
      <c r="H247">
        <v>0.98411599999999999</v>
      </c>
      <c r="I247">
        <v>18.371343</v>
      </c>
      <c r="J247">
        <v>31</v>
      </c>
      <c r="K247">
        <v>138.25853526969101</v>
      </c>
      <c r="L247">
        <v>0</v>
      </c>
      <c r="M247">
        <v>9.9870940806000004</v>
      </c>
      <c r="N247">
        <v>246.42272594280101</v>
      </c>
      <c r="O247">
        <v>19.840343275999999</v>
      </c>
      <c r="P247">
        <v>2.3267454588000001</v>
      </c>
      <c r="Q247">
        <v>58.828714554599998</v>
      </c>
      <c r="R247">
        <v>146.3355</v>
      </c>
      <c r="S247">
        <v>3319.4816815825002</v>
      </c>
    </row>
    <row r="248" spans="1:19" ht="15" x14ac:dyDescent="0.25">
      <c r="A248" t="s">
        <v>420</v>
      </c>
      <c r="B248">
        <v>673.83403800000201</v>
      </c>
      <c r="C248">
        <v>431.92177600000002</v>
      </c>
      <c r="D248">
        <v>0</v>
      </c>
      <c r="E248">
        <v>23.694243</v>
      </c>
      <c r="F248">
        <v>82.538732999999993</v>
      </c>
      <c r="G248">
        <v>6.1121119999999998</v>
      </c>
      <c r="H248">
        <v>0</v>
      </c>
      <c r="I248">
        <v>5.72</v>
      </c>
      <c r="J248">
        <v>6.9364699999999999</v>
      </c>
      <c r="K248">
        <v>57.487754736614399</v>
      </c>
      <c r="L248">
        <v>0</v>
      </c>
      <c r="M248">
        <v>6.8855470158000003</v>
      </c>
      <c r="N248">
        <v>60.864061714200098</v>
      </c>
      <c r="O248">
        <v>10.8282176192</v>
      </c>
      <c r="P248">
        <v>0</v>
      </c>
      <c r="Q248">
        <v>18.316583999999999</v>
      </c>
      <c r="R248">
        <v>32.743606634999999</v>
      </c>
      <c r="S248">
        <v>860.959809720816</v>
      </c>
    </row>
    <row r="249" spans="1:19" ht="15" x14ac:dyDescent="0.25">
      <c r="A249" t="s">
        <v>421</v>
      </c>
      <c r="B249">
        <v>3442.5689870000201</v>
      </c>
      <c r="C249">
        <v>1362.43353</v>
      </c>
      <c r="D249">
        <v>37.656706999999997</v>
      </c>
      <c r="E249">
        <v>87.803147999999993</v>
      </c>
      <c r="F249">
        <v>388.01688899999999</v>
      </c>
      <c r="G249">
        <v>37.977862000000002</v>
      </c>
      <c r="H249">
        <v>3.8534630000000001</v>
      </c>
      <c r="I249">
        <v>36.679537000000003</v>
      </c>
      <c r="J249">
        <v>76.529621000000006</v>
      </c>
      <c r="K249">
        <v>114.786385966948</v>
      </c>
      <c r="L249">
        <v>10.9430390542</v>
      </c>
      <c r="M249">
        <v>25.5155948088</v>
      </c>
      <c r="N249">
        <v>286.12365394860001</v>
      </c>
      <c r="O249">
        <v>67.281580319200003</v>
      </c>
      <c r="P249">
        <v>9.1107425708999994</v>
      </c>
      <c r="Q249">
        <v>117.4552133814</v>
      </c>
      <c r="R249">
        <v>361.25807593050001</v>
      </c>
      <c r="S249">
        <v>4435.0432729805698</v>
      </c>
    </row>
    <row r="250" spans="1:19" ht="15" x14ac:dyDescent="0.25">
      <c r="A250" t="s">
        <v>422</v>
      </c>
      <c r="B250">
        <v>8884.4967549999492</v>
      </c>
      <c r="C250">
        <v>4118.6690680000102</v>
      </c>
      <c r="D250">
        <v>924.07617000000096</v>
      </c>
      <c r="E250">
        <v>218.68933200000001</v>
      </c>
      <c r="F250">
        <v>975.47587700000201</v>
      </c>
      <c r="G250">
        <v>73.340659000000002</v>
      </c>
      <c r="H250">
        <v>4.8454199999999998</v>
      </c>
      <c r="I250">
        <v>49.469439999999999</v>
      </c>
      <c r="J250">
        <v>184.59591499999999</v>
      </c>
      <c r="K250">
        <v>399.23723599856203</v>
      </c>
      <c r="L250">
        <v>268.53653500200198</v>
      </c>
      <c r="M250">
        <v>63.551119879199803</v>
      </c>
      <c r="N250">
        <v>719.31591169979299</v>
      </c>
      <c r="O250">
        <v>129.93031148439999</v>
      </c>
      <c r="P250">
        <v>11.456026506000001</v>
      </c>
      <c r="Q250">
        <v>158.41104076799999</v>
      </c>
      <c r="R250">
        <v>871.38501675750103</v>
      </c>
      <c r="S250">
        <v>11506.319953095401</v>
      </c>
    </row>
    <row r="251" spans="1:19" ht="15" x14ac:dyDescent="0.25">
      <c r="A251" t="s">
        <v>423</v>
      </c>
      <c r="B251">
        <v>16962.491693999898</v>
      </c>
      <c r="C251">
        <v>3885.4280429999699</v>
      </c>
      <c r="D251">
        <v>1345.238124</v>
      </c>
      <c r="E251">
        <v>280.45118000000002</v>
      </c>
      <c r="F251">
        <v>1007.045663</v>
      </c>
      <c r="G251">
        <v>82.488270999999997</v>
      </c>
      <c r="H251">
        <v>9.5975479999999997</v>
      </c>
      <c r="I251">
        <v>103.62020099999999</v>
      </c>
      <c r="J251">
        <v>345.63758300000001</v>
      </c>
      <c r="K251">
        <v>186.79205882923699</v>
      </c>
      <c r="L251">
        <v>390.92619883439897</v>
      </c>
      <c r="M251">
        <v>81.499112907999702</v>
      </c>
      <c r="N251">
        <v>742.59547189619104</v>
      </c>
      <c r="O251">
        <v>146.13622090359999</v>
      </c>
      <c r="P251">
        <v>22.691482736400001</v>
      </c>
      <c r="Q251">
        <v>331.81260764220002</v>
      </c>
      <c r="R251">
        <v>1631.5822105514901</v>
      </c>
      <c r="S251">
        <v>20496.527058301399</v>
      </c>
    </row>
    <row r="252" spans="1:19" ht="15" x14ac:dyDescent="0.25">
      <c r="A252" t="s">
        <v>424</v>
      </c>
      <c r="B252">
        <v>1449.8746570000001</v>
      </c>
      <c r="C252">
        <v>495.23610999999897</v>
      </c>
      <c r="D252">
        <v>18.187602999999999</v>
      </c>
      <c r="E252">
        <v>51.042181999999997</v>
      </c>
      <c r="F252">
        <v>145.69996900000001</v>
      </c>
      <c r="G252">
        <v>5</v>
      </c>
      <c r="H252">
        <v>1.962456</v>
      </c>
      <c r="I252">
        <v>12.275847000000001</v>
      </c>
      <c r="J252">
        <v>19.855598000000001</v>
      </c>
      <c r="K252">
        <v>35.504631448456898</v>
      </c>
      <c r="L252">
        <v>5.2853174318000002</v>
      </c>
      <c r="M252">
        <v>14.8328580892</v>
      </c>
      <c r="N252">
        <v>107.4391571406</v>
      </c>
      <c r="O252">
        <v>8.8580000000000005</v>
      </c>
      <c r="P252">
        <v>4.6398347207999997</v>
      </c>
      <c r="Q252">
        <v>39.309717263400003</v>
      </c>
      <c r="R252">
        <v>93.728350359000004</v>
      </c>
      <c r="S252">
        <v>1759.47252345325</v>
      </c>
    </row>
    <row r="253" spans="1:19" ht="15" x14ac:dyDescent="0.25">
      <c r="A253" t="s">
        <v>425</v>
      </c>
      <c r="B253">
        <v>613.69512299999997</v>
      </c>
      <c r="C253">
        <v>589.47646899999995</v>
      </c>
      <c r="D253">
        <v>3.079221</v>
      </c>
      <c r="E253">
        <v>21.591614</v>
      </c>
      <c r="F253">
        <v>91.035253999999995</v>
      </c>
      <c r="G253">
        <v>6.5339520000000002</v>
      </c>
      <c r="H253">
        <v>1</v>
      </c>
      <c r="I253">
        <v>2.6733820000000001</v>
      </c>
      <c r="J253">
        <v>11.193961</v>
      </c>
      <c r="K253">
        <v>118.194499524493</v>
      </c>
      <c r="L253">
        <v>0.89482162259999998</v>
      </c>
      <c r="M253">
        <v>6.2745230284</v>
      </c>
      <c r="N253">
        <v>67.129396299600003</v>
      </c>
      <c r="O253">
        <v>11.5755493632</v>
      </c>
      <c r="P253">
        <v>2.3643000000000001</v>
      </c>
      <c r="Q253">
        <v>8.5607038404000004</v>
      </c>
      <c r="R253">
        <v>52.841092900500001</v>
      </c>
      <c r="S253">
        <v>881.53000957919301</v>
      </c>
    </row>
    <row r="254" spans="1:19" ht="15" x14ac:dyDescent="0.25">
      <c r="A254" t="s">
        <v>426</v>
      </c>
      <c r="B254">
        <v>2526.6736620000102</v>
      </c>
      <c r="C254">
        <v>689.38787499999899</v>
      </c>
      <c r="D254">
        <v>7.7121219999999999</v>
      </c>
      <c r="E254">
        <v>53.375720999999999</v>
      </c>
      <c r="F254">
        <v>254.03125399999999</v>
      </c>
      <c r="G254">
        <v>12.975261</v>
      </c>
      <c r="H254">
        <v>2.9292929999999999</v>
      </c>
      <c r="I254">
        <v>15.414142</v>
      </c>
      <c r="J254">
        <v>23.876263000000002</v>
      </c>
      <c r="K254">
        <v>39.264310915292803</v>
      </c>
      <c r="L254">
        <v>2.2411426531999998</v>
      </c>
      <c r="M254">
        <v>15.510984522599999</v>
      </c>
      <c r="N254">
        <v>187.3226466996</v>
      </c>
      <c r="O254">
        <v>22.986972387600002</v>
      </c>
      <c r="P254">
        <v>6.9257274399000002</v>
      </c>
      <c r="Q254">
        <v>49.359165512399997</v>
      </c>
      <c r="R254">
        <v>112.7078994915</v>
      </c>
      <c r="S254">
        <v>2962.9925116221002</v>
      </c>
    </row>
    <row r="255" spans="1:19" ht="15" x14ac:dyDescent="0.25">
      <c r="A255" t="s">
        <v>427</v>
      </c>
      <c r="B255">
        <v>2860.3892129999999</v>
      </c>
      <c r="C255">
        <v>896.59747599999901</v>
      </c>
      <c r="D255">
        <v>42.248976999999996</v>
      </c>
      <c r="E255">
        <v>62.418309999999998</v>
      </c>
      <c r="F255">
        <v>217.74104700000001</v>
      </c>
      <c r="G255">
        <v>17.572538000000002</v>
      </c>
      <c r="H255">
        <v>3</v>
      </c>
      <c r="I255">
        <v>24.023793000000001</v>
      </c>
      <c r="J255">
        <v>37.545093999999999</v>
      </c>
      <c r="K255">
        <v>58.931327533274697</v>
      </c>
      <c r="L255">
        <v>12.277552716200001</v>
      </c>
      <c r="M255">
        <v>18.138760886</v>
      </c>
      <c r="N255">
        <v>160.56224805779999</v>
      </c>
      <c r="O255">
        <v>31.131508320799998</v>
      </c>
      <c r="P255">
        <v>7.0929000000000002</v>
      </c>
      <c r="Q255">
        <v>76.928989944600005</v>
      </c>
      <c r="R255">
        <v>177.23161622699999</v>
      </c>
      <c r="S255">
        <v>3402.6841166856798</v>
      </c>
    </row>
    <row r="256" spans="1:19" ht="15" x14ac:dyDescent="0.25">
      <c r="A256" t="s">
        <v>428</v>
      </c>
      <c r="B256">
        <v>581.23654699999997</v>
      </c>
      <c r="C256">
        <v>253.22461200000001</v>
      </c>
      <c r="D256">
        <v>0.98843899999999996</v>
      </c>
      <c r="E256">
        <v>10.514450999999999</v>
      </c>
      <c r="F256">
        <v>65.589973000000001</v>
      </c>
      <c r="G256">
        <v>4.9595370000000001</v>
      </c>
      <c r="H256">
        <v>1</v>
      </c>
      <c r="I256">
        <v>0</v>
      </c>
      <c r="J256">
        <v>15.66474</v>
      </c>
      <c r="K256">
        <v>23.096271547523099</v>
      </c>
      <c r="L256">
        <v>0.28724037340000003</v>
      </c>
      <c r="M256">
        <v>3.0554994606000001</v>
      </c>
      <c r="N256">
        <v>48.366046090200101</v>
      </c>
      <c r="O256">
        <v>8.7863157491999999</v>
      </c>
      <c r="P256">
        <v>2.3643000000000001</v>
      </c>
      <c r="Q256">
        <v>0</v>
      </c>
      <c r="R256">
        <v>73.945405170000001</v>
      </c>
      <c r="S256">
        <v>741.13762539092295</v>
      </c>
    </row>
    <row r="257" spans="1:19" ht="15" x14ac:dyDescent="0.25">
      <c r="A257" t="s">
        <v>429</v>
      </c>
      <c r="B257">
        <v>1529.1128529999901</v>
      </c>
      <c r="C257">
        <v>517.00110299999994</v>
      </c>
      <c r="D257">
        <v>3.9337110000000002</v>
      </c>
      <c r="E257">
        <v>28.276751000000001</v>
      </c>
      <c r="F257">
        <v>183.29933399999999</v>
      </c>
      <c r="G257">
        <v>16.723167</v>
      </c>
      <c r="H257">
        <v>1.768116</v>
      </c>
      <c r="I257">
        <v>17.064571000000001</v>
      </c>
      <c r="J257">
        <v>29.457077000000002</v>
      </c>
      <c r="K257">
        <v>37.1599925994581</v>
      </c>
      <c r="L257">
        <v>1.1431364166</v>
      </c>
      <c r="M257">
        <v>8.2172238406000009</v>
      </c>
      <c r="N257">
        <v>135.1649288916</v>
      </c>
      <c r="O257">
        <v>29.6267626572</v>
      </c>
      <c r="P257">
        <v>4.1803566588000001</v>
      </c>
      <c r="Q257">
        <v>54.644169256200001</v>
      </c>
      <c r="R257">
        <v>139.0521319785</v>
      </c>
      <c r="S257">
        <v>1938.30155529895</v>
      </c>
    </row>
    <row r="258" spans="1:19" ht="15" x14ac:dyDescent="0.25">
      <c r="A258" t="s">
        <v>430</v>
      </c>
      <c r="B258">
        <v>772.33502400000202</v>
      </c>
      <c r="C258">
        <v>257.91515299999998</v>
      </c>
      <c r="D258">
        <v>1.222164</v>
      </c>
      <c r="E258">
        <v>16.790004</v>
      </c>
      <c r="F258">
        <v>92.118275999999994</v>
      </c>
      <c r="G258">
        <v>5.3626449999999997</v>
      </c>
      <c r="H258">
        <v>0</v>
      </c>
      <c r="I258">
        <v>3.4722219999999999</v>
      </c>
      <c r="J258">
        <v>17.326979000000001</v>
      </c>
      <c r="K258">
        <v>18.022596877509802</v>
      </c>
      <c r="L258">
        <v>0.3551608584</v>
      </c>
      <c r="M258">
        <v>4.8791751624000002</v>
      </c>
      <c r="N258">
        <v>67.928016722400002</v>
      </c>
      <c r="O258">
        <v>9.5004618819999997</v>
      </c>
      <c r="P258">
        <v>0</v>
      </c>
      <c r="Q258">
        <v>11.1187492884</v>
      </c>
      <c r="R258">
        <v>81.792004369500006</v>
      </c>
      <c r="S258">
        <v>965.93118916061201</v>
      </c>
    </row>
    <row r="259" spans="1:19" ht="15" x14ac:dyDescent="0.25">
      <c r="A259" t="s">
        <v>431</v>
      </c>
      <c r="B259">
        <v>1167.2967659999999</v>
      </c>
      <c r="C259">
        <v>249.422696</v>
      </c>
      <c r="D259">
        <v>0</v>
      </c>
      <c r="E259">
        <v>15.504273</v>
      </c>
      <c r="F259">
        <v>74.170542999999995</v>
      </c>
      <c r="G259">
        <v>5.2594370000000001</v>
      </c>
      <c r="H259">
        <v>8.7499999999999994E-2</v>
      </c>
      <c r="I259">
        <v>6.0636279999999996</v>
      </c>
      <c r="J259">
        <v>12.675663999999999</v>
      </c>
      <c r="K259">
        <v>10.962404356932501</v>
      </c>
      <c r="L259">
        <v>0</v>
      </c>
      <c r="M259">
        <v>4.5055417338000003</v>
      </c>
      <c r="N259">
        <v>54.693358408200098</v>
      </c>
      <c r="O259">
        <v>9.3176185892000003</v>
      </c>
      <c r="P259">
        <v>0.20687625000000001</v>
      </c>
      <c r="Q259">
        <v>19.416949581600001</v>
      </c>
      <c r="R259">
        <v>59.835471912000003</v>
      </c>
      <c r="S259">
        <v>1326.2349868317301</v>
      </c>
    </row>
    <row r="260" spans="1:19" ht="15" x14ac:dyDescent="0.25">
      <c r="A260" t="s">
        <v>432</v>
      </c>
      <c r="B260">
        <v>1576.337685</v>
      </c>
      <c r="C260">
        <v>620.66762000000006</v>
      </c>
      <c r="D260">
        <v>4</v>
      </c>
      <c r="E260">
        <v>60.89629</v>
      </c>
      <c r="F260">
        <v>157.661068</v>
      </c>
      <c r="G260">
        <v>15.244683</v>
      </c>
      <c r="H260">
        <v>2</v>
      </c>
      <c r="I260">
        <v>14.117304000000001</v>
      </c>
      <c r="J260">
        <v>12.269254</v>
      </c>
      <c r="K260">
        <v>51.265149196579003</v>
      </c>
      <c r="L260">
        <v>1.1624000000000001</v>
      </c>
      <c r="M260">
        <v>17.696461874000001</v>
      </c>
      <c r="N260">
        <v>116.2592715432</v>
      </c>
      <c r="O260">
        <v>27.007480402799999</v>
      </c>
      <c r="P260">
        <v>4.7286000000000001</v>
      </c>
      <c r="Q260">
        <v>45.206430868799998</v>
      </c>
      <c r="R260">
        <v>57.917013507</v>
      </c>
      <c r="S260">
        <v>1897.5804923923799</v>
      </c>
    </row>
    <row r="261" spans="1:19" ht="15" x14ac:dyDescent="0.25">
      <c r="A261" t="s">
        <v>433</v>
      </c>
      <c r="B261">
        <v>2672.2334639999999</v>
      </c>
      <c r="C261">
        <v>991.84721700000102</v>
      </c>
      <c r="D261">
        <v>223.58041600000001</v>
      </c>
      <c r="E261">
        <v>71.621851000000007</v>
      </c>
      <c r="F261">
        <v>280.43335400000001</v>
      </c>
      <c r="G261">
        <v>15.340878999999999</v>
      </c>
      <c r="H261">
        <v>0</v>
      </c>
      <c r="I261">
        <v>15.588962</v>
      </c>
      <c r="J261">
        <v>40.217714999999998</v>
      </c>
      <c r="K261">
        <v>76.230044651978602</v>
      </c>
      <c r="L261">
        <v>64.972468889599796</v>
      </c>
      <c r="M261">
        <v>20.8133099006</v>
      </c>
      <c r="N261">
        <v>206.7915552396</v>
      </c>
      <c r="O261">
        <v>27.1779012364</v>
      </c>
      <c r="P261">
        <v>0</v>
      </c>
      <c r="Q261">
        <v>49.918974116400001</v>
      </c>
      <c r="R261">
        <v>189.84772365750001</v>
      </c>
      <c r="S261">
        <v>3307.9854416920798</v>
      </c>
    </row>
    <row r="262" spans="1:19" ht="15" x14ac:dyDescent="0.25">
      <c r="A262" t="s">
        <v>434</v>
      </c>
      <c r="B262">
        <v>2969.9986439999998</v>
      </c>
      <c r="C262">
        <v>837.90076399999998</v>
      </c>
      <c r="D262">
        <v>12.371435</v>
      </c>
      <c r="E262">
        <v>94.079200999999998</v>
      </c>
      <c r="F262">
        <v>246.62200000000001</v>
      </c>
      <c r="G262">
        <v>18.533048999999998</v>
      </c>
      <c r="H262">
        <v>0</v>
      </c>
      <c r="I262">
        <v>21.983397</v>
      </c>
      <c r="J262">
        <v>49.499730999999997</v>
      </c>
      <c r="K262">
        <v>49.594167923450001</v>
      </c>
      <c r="L262">
        <v>3.5951390110000001</v>
      </c>
      <c r="M262">
        <v>27.339415810599998</v>
      </c>
      <c r="N262">
        <v>181.8590628</v>
      </c>
      <c r="O262">
        <v>32.833149608399999</v>
      </c>
      <c r="P262">
        <v>0</v>
      </c>
      <c r="Q262">
        <v>70.395233873400002</v>
      </c>
      <c r="R262">
        <v>233.66348018549999</v>
      </c>
      <c r="S262">
        <v>3569.27829321235</v>
      </c>
    </row>
    <row r="263" spans="1:19" ht="15" x14ac:dyDescent="0.25">
      <c r="A263" t="s">
        <v>435</v>
      </c>
      <c r="B263">
        <v>1547.224631</v>
      </c>
      <c r="C263">
        <v>533.79187300000001</v>
      </c>
      <c r="D263">
        <v>9.6496729999999999</v>
      </c>
      <c r="E263">
        <v>52.594403</v>
      </c>
      <c r="F263">
        <v>133.83179100000001</v>
      </c>
      <c r="G263">
        <v>3.9421270000000002</v>
      </c>
      <c r="H263">
        <v>1</v>
      </c>
      <c r="I263">
        <v>13.743292</v>
      </c>
      <c r="J263">
        <v>23.117768000000002</v>
      </c>
      <c r="K263">
        <v>38.049483799127003</v>
      </c>
      <c r="L263">
        <v>2.8041949738</v>
      </c>
      <c r="M263">
        <v>15.283933511800001</v>
      </c>
      <c r="N263">
        <v>98.687562683399804</v>
      </c>
      <c r="O263">
        <v>6.9838721931999999</v>
      </c>
      <c r="P263">
        <v>2.3643000000000001</v>
      </c>
      <c r="Q263">
        <v>44.008769642399997</v>
      </c>
      <c r="R263">
        <v>109.12742384400001</v>
      </c>
      <c r="S263">
        <v>1864.5341716477301</v>
      </c>
    </row>
    <row r="264" spans="1:19" ht="15" x14ac:dyDescent="0.25">
      <c r="A264" t="s">
        <v>436</v>
      </c>
      <c r="B264">
        <v>689.492302</v>
      </c>
      <c r="C264">
        <v>187.34520000000001</v>
      </c>
      <c r="D264">
        <v>1.5256110000000001</v>
      </c>
      <c r="E264">
        <v>29.406054000000001</v>
      </c>
      <c r="F264">
        <v>85.202546999999996</v>
      </c>
      <c r="G264">
        <v>5.9142510000000001</v>
      </c>
      <c r="H264">
        <v>0</v>
      </c>
      <c r="I264">
        <v>6.8</v>
      </c>
      <c r="J264">
        <v>10.023884000000001</v>
      </c>
      <c r="K264">
        <v>10.909262030348801</v>
      </c>
      <c r="L264">
        <v>0.44334255659999999</v>
      </c>
      <c r="M264">
        <v>8.5453992924000008</v>
      </c>
      <c r="N264">
        <v>62.828358157800103</v>
      </c>
      <c r="O264">
        <v>10.4776870716</v>
      </c>
      <c r="P264">
        <v>0</v>
      </c>
      <c r="Q264">
        <v>21.77496</v>
      </c>
      <c r="R264">
        <v>47.317744421999997</v>
      </c>
      <c r="S264">
        <v>851.78905553074901</v>
      </c>
    </row>
    <row r="265" spans="1:19" ht="15" x14ac:dyDescent="0.25">
      <c r="A265" t="s">
        <v>437</v>
      </c>
      <c r="B265">
        <v>1684.644902</v>
      </c>
      <c r="C265">
        <v>718.817532999999</v>
      </c>
      <c r="D265">
        <v>12.956231000000001</v>
      </c>
      <c r="E265">
        <v>41.883192999999999</v>
      </c>
      <c r="F265">
        <v>121.68434499999999</v>
      </c>
      <c r="G265">
        <v>7.9657419999999997</v>
      </c>
      <c r="H265">
        <v>1</v>
      </c>
      <c r="I265">
        <v>21.10127</v>
      </c>
      <c r="J265">
        <v>28.342943000000002</v>
      </c>
      <c r="K265">
        <v>64.868337476613306</v>
      </c>
      <c r="L265">
        <v>3.7650807286000001</v>
      </c>
      <c r="M265">
        <v>12.171255885800001</v>
      </c>
      <c r="N265">
        <v>89.730036002999896</v>
      </c>
      <c r="O265">
        <v>14.1121085272</v>
      </c>
      <c r="P265">
        <v>2.3643000000000001</v>
      </c>
      <c r="Q265">
        <v>67.570486794000004</v>
      </c>
      <c r="R265">
        <v>133.7928624315</v>
      </c>
      <c r="S265">
        <v>2073.0193698467101</v>
      </c>
    </row>
    <row r="266" spans="1:19" ht="15" x14ac:dyDescent="0.25">
      <c r="A266" t="s">
        <v>438</v>
      </c>
      <c r="B266">
        <v>2377.9694169999998</v>
      </c>
      <c r="C266">
        <v>908.60663499999998</v>
      </c>
      <c r="D266">
        <v>16.663312999999999</v>
      </c>
      <c r="E266">
        <v>44.785156000000001</v>
      </c>
      <c r="F266">
        <v>282.72008099999999</v>
      </c>
      <c r="G266">
        <v>19.216792000000002</v>
      </c>
      <c r="H266">
        <v>5.9324139999999996</v>
      </c>
      <c r="I266">
        <v>33.772207000000002</v>
      </c>
      <c r="J266">
        <v>52.626103999999998</v>
      </c>
      <c r="K266">
        <v>74.384870610175</v>
      </c>
      <c r="L266">
        <v>4.8423587577999996</v>
      </c>
      <c r="M266">
        <v>13.014566333599999</v>
      </c>
      <c r="N266">
        <v>208.47778772940001</v>
      </c>
      <c r="O266">
        <v>34.044468707199997</v>
      </c>
      <c r="P266">
        <v>14.0260064202</v>
      </c>
      <c r="Q266">
        <v>108.1453612554</v>
      </c>
      <c r="R266">
        <v>248.42152393200001</v>
      </c>
      <c r="S266">
        <v>3083.3263607457702</v>
      </c>
    </row>
    <row r="267" spans="1:19" ht="15" x14ac:dyDescent="0.25">
      <c r="A267" t="s">
        <v>439</v>
      </c>
      <c r="B267">
        <v>1369.0467699999999</v>
      </c>
      <c r="C267">
        <v>554.35163899999998</v>
      </c>
      <c r="D267">
        <v>3.9686050000000002</v>
      </c>
      <c r="E267">
        <v>34.205123999999998</v>
      </c>
      <c r="F267">
        <v>188.009591</v>
      </c>
      <c r="G267">
        <v>13.589036</v>
      </c>
      <c r="H267">
        <v>0</v>
      </c>
      <c r="I267">
        <v>13.194418000000001</v>
      </c>
      <c r="J267">
        <v>22.432259999999999</v>
      </c>
      <c r="K267">
        <v>47.2162791522098</v>
      </c>
      <c r="L267">
        <v>1.1532766130000001</v>
      </c>
      <c r="M267">
        <v>9.9400090343999992</v>
      </c>
      <c r="N267">
        <v>138.63827240340001</v>
      </c>
      <c r="O267">
        <v>24.074336177599999</v>
      </c>
      <c r="P267">
        <v>0</v>
      </c>
      <c r="Q267">
        <v>42.251165319599998</v>
      </c>
      <c r="R267">
        <v>105.89148333</v>
      </c>
      <c r="S267">
        <v>1738.2115920302101</v>
      </c>
    </row>
    <row r="268" spans="1:19" ht="15" x14ac:dyDescent="0.25">
      <c r="A268" t="s">
        <v>440</v>
      </c>
      <c r="B268">
        <v>1365.6470360000001</v>
      </c>
      <c r="C268">
        <v>564.47767999999996</v>
      </c>
      <c r="D268">
        <v>0.62573100000000004</v>
      </c>
      <c r="E268">
        <v>34.651702999999998</v>
      </c>
      <c r="F268">
        <v>121.05542699999999</v>
      </c>
      <c r="G268">
        <v>10.492359</v>
      </c>
      <c r="H268">
        <v>0</v>
      </c>
      <c r="I268">
        <v>9.7684789999999992</v>
      </c>
      <c r="J268">
        <v>21.110202000000001</v>
      </c>
      <c r="K268">
        <v>48.915291352860898</v>
      </c>
      <c r="L268">
        <v>0.18183742859999999</v>
      </c>
      <c r="M268">
        <v>10.069784891799999</v>
      </c>
      <c r="N268">
        <v>89.266271869799894</v>
      </c>
      <c r="O268">
        <v>18.5882632044</v>
      </c>
      <c r="P268">
        <v>0</v>
      </c>
      <c r="Q268">
        <v>31.280623453800001</v>
      </c>
      <c r="R268">
        <v>99.650708541</v>
      </c>
      <c r="S268">
        <v>1663.5998167422599</v>
      </c>
    </row>
    <row r="269" spans="1:19" ht="15" x14ac:dyDescent="0.25">
      <c r="A269" t="s">
        <v>441</v>
      </c>
      <c r="B269">
        <v>684.18022399999995</v>
      </c>
      <c r="C269">
        <v>284.18883699999998</v>
      </c>
      <c r="D269">
        <v>1.17442</v>
      </c>
      <c r="E269">
        <v>13.232559</v>
      </c>
      <c r="F269">
        <v>100.75</v>
      </c>
      <c r="G269">
        <v>12.267442000000001</v>
      </c>
      <c r="H269">
        <v>0</v>
      </c>
      <c r="I269">
        <v>2.9011629999999999</v>
      </c>
      <c r="J269">
        <v>4.4534880000000001</v>
      </c>
      <c r="K269">
        <v>24.643733276372501</v>
      </c>
      <c r="L269">
        <v>0.34128645200000002</v>
      </c>
      <c r="M269">
        <v>3.8453816453999998</v>
      </c>
      <c r="N269">
        <v>74.293049999999994</v>
      </c>
      <c r="O269">
        <v>21.7330002472</v>
      </c>
      <c r="P269">
        <v>0</v>
      </c>
      <c r="Q269">
        <v>9.2901041586000002</v>
      </c>
      <c r="R269">
        <v>21.022690103999999</v>
      </c>
      <c r="S269">
        <v>839.34946988357297</v>
      </c>
    </row>
    <row r="270" spans="1:19" ht="15" x14ac:dyDescent="0.25">
      <c r="A270" t="s">
        <v>442</v>
      </c>
      <c r="B270">
        <v>2699.4324420000098</v>
      </c>
      <c r="C270">
        <v>1088.585257</v>
      </c>
      <c r="D270">
        <v>17.756298000000001</v>
      </c>
      <c r="E270">
        <v>46.088976000000002</v>
      </c>
      <c r="F270">
        <v>381.15230500000001</v>
      </c>
      <c r="G270">
        <v>32.895043000000001</v>
      </c>
      <c r="H270">
        <v>0</v>
      </c>
      <c r="I270">
        <v>28.029364000000001</v>
      </c>
      <c r="J270">
        <v>48.201749</v>
      </c>
      <c r="K270">
        <v>94.532048968816795</v>
      </c>
      <c r="L270">
        <v>5.1599801987999996</v>
      </c>
      <c r="M270">
        <v>13.3934564256</v>
      </c>
      <c r="N270">
        <v>281.06170970699998</v>
      </c>
      <c r="O270">
        <v>58.276858178799998</v>
      </c>
      <c r="P270">
        <v>0</v>
      </c>
      <c r="Q270">
        <v>89.755629400800004</v>
      </c>
      <c r="R270">
        <v>227.5363561545</v>
      </c>
      <c r="S270">
        <v>3469.14848103432</v>
      </c>
    </row>
    <row r="271" spans="1:19" ht="15" x14ac:dyDescent="0.25">
      <c r="A271" t="s">
        <v>443</v>
      </c>
      <c r="B271">
        <v>7717.60972699995</v>
      </c>
      <c r="C271">
        <v>2529.24800400001</v>
      </c>
      <c r="D271">
        <v>123.47753299999999</v>
      </c>
      <c r="E271">
        <v>176.964451</v>
      </c>
      <c r="F271">
        <v>644.95509500000003</v>
      </c>
      <c r="G271">
        <v>68.842082000000005</v>
      </c>
      <c r="H271">
        <v>3</v>
      </c>
      <c r="I271">
        <v>67.551061000000004</v>
      </c>
      <c r="J271">
        <v>176.30042700000001</v>
      </c>
      <c r="K271">
        <v>175.912519613048</v>
      </c>
      <c r="L271">
        <v>35.882571089800003</v>
      </c>
      <c r="M271">
        <v>51.425869460599898</v>
      </c>
      <c r="N271">
        <v>475.589887052996</v>
      </c>
      <c r="O271">
        <v>121.9606324712</v>
      </c>
      <c r="P271">
        <v>7.0929000000000002</v>
      </c>
      <c r="Q271">
        <v>216.31200753420001</v>
      </c>
      <c r="R271">
        <v>832.22616565350097</v>
      </c>
      <c r="S271">
        <v>9634.0122798752891</v>
      </c>
    </row>
    <row r="272" spans="1:19" ht="15" x14ac:dyDescent="0.25">
      <c r="A272" t="s">
        <v>444</v>
      </c>
      <c r="B272">
        <v>946.29359599999998</v>
      </c>
      <c r="C272">
        <v>339.21220599999998</v>
      </c>
      <c r="D272">
        <v>0</v>
      </c>
      <c r="E272">
        <v>12.381504</v>
      </c>
      <c r="F272">
        <v>83.300335000000004</v>
      </c>
      <c r="G272">
        <v>2.9902329999999999</v>
      </c>
      <c r="H272">
        <v>1</v>
      </c>
      <c r="I272">
        <v>1.16185</v>
      </c>
      <c r="J272">
        <v>11.716764</v>
      </c>
      <c r="K272">
        <v>24.721542530293998</v>
      </c>
      <c r="L272">
        <v>0</v>
      </c>
      <c r="M272">
        <v>3.5980650623999999</v>
      </c>
      <c r="N272">
        <v>61.425667029000103</v>
      </c>
      <c r="O272">
        <v>5.2974967827999997</v>
      </c>
      <c r="P272">
        <v>2.3643000000000001</v>
      </c>
      <c r="Q272">
        <v>3.7204760700000001</v>
      </c>
      <c r="R272">
        <v>55.308984461999998</v>
      </c>
      <c r="S272">
        <v>1102.7301279364899</v>
      </c>
    </row>
    <row r="273" spans="1:19" ht="15" x14ac:dyDescent="0.25">
      <c r="A273" t="s">
        <v>445</v>
      </c>
      <c r="B273">
        <v>1180.5500280000001</v>
      </c>
      <c r="C273">
        <v>465.68391400000002</v>
      </c>
      <c r="D273">
        <v>2</v>
      </c>
      <c r="E273">
        <v>32.338203999999998</v>
      </c>
      <c r="F273">
        <v>86.204497000000003</v>
      </c>
      <c r="G273">
        <v>13.708398000000001</v>
      </c>
      <c r="H273">
        <v>0</v>
      </c>
      <c r="I273">
        <v>11.144493000000001</v>
      </c>
      <c r="J273">
        <v>14.618677999999999</v>
      </c>
      <c r="K273">
        <v>38.563186175898601</v>
      </c>
      <c r="L273">
        <v>0.58120000000000005</v>
      </c>
      <c r="M273">
        <v>9.3974820823999998</v>
      </c>
      <c r="N273">
        <v>63.567196087799999</v>
      </c>
      <c r="O273">
        <v>24.285797896799998</v>
      </c>
      <c r="P273">
        <v>0</v>
      </c>
      <c r="Q273">
        <v>35.686895484600001</v>
      </c>
      <c r="R273">
        <v>69.007469498999995</v>
      </c>
      <c r="S273">
        <v>1421.6392552264999</v>
      </c>
    </row>
    <row r="274" spans="1:19" ht="15" x14ac:dyDescent="0.25">
      <c r="A274" t="s">
        <v>446</v>
      </c>
      <c r="B274">
        <v>1710.47150299999</v>
      </c>
      <c r="C274">
        <v>343.10540800000001</v>
      </c>
      <c r="D274">
        <v>4.191554</v>
      </c>
      <c r="E274">
        <v>54.460832000000003</v>
      </c>
      <c r="F274">
        <v>162.73729599999999</v>
      </c>
      <c r="G274">
        <v>12.815697</v>
      </c>
      <c r="H274">
        <v>4</v>
      </c>
      <c r="I274">
        <v>7.7367210000000002</v>
      </c>
      <c r="J274">
        <v>17.021356000000001</v>
      </c>
      <c r="K274">
        <v>14.333183604538</v>
      </c>
      <c r="L274">
        <v>1.2180655923999999</v>
      </c>
      <c r="M274">
        <v>15.8263177792</v>
      </c>
      <c r="N274">
        <v>120.00248207040001</v>
      </c>
      <c r="O274">
        <v>22.704288805200001</v>
      </c>
      <c r="P274">
        <v>9.4572000000000003</v>
      </c>
      <c r="Q274">
        <v>24.774527986199999</v>
      </c>
      <c r="R274">
        <v>80.349310998000007</v>
      </c>
      <c r="S274">
        <v>1999.1368798359299</v>
      </c>
    </row>
    <row r="275" spans="1:19" ht="15" x14ac:dyDescent="0.25">
      <c r="A275" t="s">
        <v>447</v>
      </c>
      <c r="B275">
        <v>1156.8983250000001</v>
      </c>
      <c r="C275">
        <v>538.11626400000102</v>
      </c>
      <c r="D275">
        <v>0</v>
      </c>
      <c r="E275">
        <v>54.406336000000003</v>
      </c>
      <c r="F275">
        <v>174.14580799999999</v>
      </c>
      <c r="G275">
        <v>12.242119000000001</v>
      </c>
      <c r="H275">
        <v>0</v>
      </c>
      <c r="I275">
        <v>4.3305709999999999</v>
      </c>
      <c r="J275">
        <v>14.261511</v>
      </c>
      <c r="K275">
        <v>52.410676742096001</v>
      </c>
      <c r="L275">
        <v>0</v>
      </c>
      <c r="M275">
        <v>15.8104812416</v>
      </c>
      <c r="N275">
        <v>128.41511881919999</v>
      </c>
      <c r="O275">
        <v>21.6881380204</v>
      </c>
      <c r="P275">
        <v>0</v>
      </c>
      <c r="Q275">
        <v>13.867354456199999</v>
      </c>
      <c r="R275">
        <v>67.321462675500001</v>
      </c>
      <c r="S275">
        <v>1456.4115569549999</v>
      </c>
    </row>
    <row r="276" spans="1:19" ht="15" x14ac:dyDescent="0.25">
      <c r="A276" t="s">
        <v>448</v>
      </c>
      <c r="B276">
        <v>1660.227807</v>
      </c>
      <c r="C276">
        <v>689.25883399999998</v>
      </c>
      <c r="D276">
        <v>0</v>
      </c>
      <c r="E276">
        <v>37.778208999999997</v>
      </c>
      <c r="F276">
        <v>175.371171</v>
      </c>
      <c r="G276">
        <v>5.2925890000000004</v>
      </c>
      <c r="H276">
        <v>1</v>
      </c>
      <c r="I276">
        <v>6.4386229999999998</v>
      </c>
      <c r="J276">
        <v>26.008120000000002</v>
      </c>
      <c r="K276">
        <v>59.692971000585402</v>
      </c>
      <c r="L276">
        <v>0</v>
      </c>
      <c r="M276">
        <v>10.978347535399999</v>
      </c>
      <c r="N276">
        <v>129.31870149540001</v>
      </c>
      <c r="O276">
        <v>9.3763506723999992</v>
      </c>
      <c r="P276">
        <v>2.3643000000000001</v>
      </c>
      <c r="Q276">
        <v>20.6177585706</v>
      </c>
      <c r="R276">
        <v>122.77133046</v>
      </c>
      <c r="S276">
        <v>2015.3475667343801</v>
      </c>
    </row>
    <row r="277" spans="1:19" ht="15" x14ac:dyDescent="0.25">
      <c r="A277" t="s">
        <v>449</v>
      </c>
      <c r="B277">
        <v>1150.412165</v>
      </c>
      <c r="C277">
        <v>406.328889</v>
      </c>
      <c r="D277">
        <v>0</v>
      </c>
      <c r="E277">
        <v>18</v>
      </c>
      <c r="F277">
        <v>91.822085999999999</v>
      </c>
      <c r="G277">
        <v>1</v>
      </c>
      <c r="H277">
        <v>2</v>
      </c>
      <c r="I277">
        <v>2</v>
      </c>
      <c r="J277">
        <v>23</v>
      </c>
      <c r="K277">
        <v>30.0472114126771</v>
      </c>
      <c r="L277">
        <v>0</v>
      </c>
      <c r="M277">
        <v>5.2308000000000003</v>
      </c>
      <c r="N277">
        <v>67.709606216400005</v>
      </c>
      <c r="O277">
        <v>1.7716000000000001</v>
      </c>
      <c r="P277">
        <v>4.7286000000000001</v>
      </c>
      <c r="Q277">
        <v>6.4043999999999999</v>
      </c>
      <c r="R277">
        <v>108.5715</v>
      </c>
      <c r="S277">
        <v>1374.87588262908</v>
      </c>
    </row>
    <row r="278" spans="1:19" ht="15" x14ac:dyDescent="0.25">
      <c r="A278" t="s">
        <v>450</v>
      </c>
      <c r="B278">
        <v>811.19213300000001</v>
      </c>
      <c r="C278">
        <v>787.22137399999997</v>
      </c>
      <c r="D278">
        <v>0</v>
      </c>
      <c r="E278">
        <v>18.523914000000001</v>
      </c>
      <c r="F278">
        <v>84.833332999999996</v>
      </c>
      <c r="G278">
        <v>8.5847949999999997</v>
      </c>
      <c r="H278">
        <v>1</v>
      </c>
      <c r="I278">
        <v>7.4941519999999997</v>
      </c>
      <c r="J278">
        <v>6.4883040000000003</v>
      </c>
      <c r="K278">
        <v>158.49294735151599</v>
      </c>
      <c r="L278">
        <v>0</v>
      </c>
      <c r="M278">
        <v>5.3830494083999998</v>
      </c>
      <c r="N278">
        <v>62.556099754199998</v>
      </c>
      <c r="O278">
        <v>15.208822822</v>
      </c>
      <c r="P278">
        <v>2.3643000000000001</v>
      </c>
      <c r="Q278">
        <v>23.9977735344</v>
      </c>
      <c r="R278">
        <v>30.628039032</v>
      </c>
      <c r="S278">
        <v>1109.8231649025199</v>
      </c>
    </row>
    <row r="279" spans="1:19" ht="15" x14ac:dyDescent="0.25">
      <c r="A279" t="s">
        <v>451</v>
      </c>
      <c r="B279">
        <v>1061.387487</v>
      </c>
      <c r="C279">
        <v>312.44011799999998</v>
      </c>
      <c r="D279">
        <v>1.0624800000000001</v>
      </c>
      <c r="E279">
        <v>20.130503000000001</v>
      </c>
      <c r="F279">
        <v>73.902739999999994</v>
      </c>
      <c r="G279">
        <v>4.4853810000000003</v>
      </c>
      <c r="H279">
        <v>0</v>
      </c>
      <c r="I279">
        <v>6</v>
      </c>
      <c r="J279">
        <v>14.849902</v>
      </c>
      <c r="K279">
        <v>19.2338041746955</v>
      </c>
      <c r="L279">
        <v>0.308756688</v>
      </c>
      <c r="M279">
        <v>5.8499241717999997</v>
      </c>
      <c r="N279">
        <v>54.495880476000004</v>
      </c>
      <c r="O279">
        <v>7.9463009796000001</v>
      </c>
      <c r="P279">
        <v>0</v>
      </c>
      <c r="Q279">
        <v>19.213200000000001</v>
      </c>
      <c r="R279">
        <v>70.098962391000001</v>
      </c>
      <c r="S279">
        <v>1238.5343158810999</v>
      </c>
    </row>
    <row r="280" spans="1:19" ht="15" x14ac:dyDescent="0.25">
      <c r="A280" t="s">
        <v>452</v>
      </c>
      <c r="B280">
        <v>1236.0980119999999</v>
      </c>
      <c r="C280">
        <v>614.71692900000005</v>
      </c>
      <c r="D280">
        <v>0</v>
      </c>
      <c r="E280">
        <v>34.659123999999998</v>
      </c>
      <c r="F280">
        <v>103.362218</v>
      </c>
      <c r="G280">
        <v>10.811764</v>
      </c>
      <c r="H280">
        <v>1</v>
      </c>
      <c r="I280">
        <v>5</v>
      </c>
      <c r="J280">
        <v>20.465707999999999</v>
      </c>
      <c r="K280">
        <v>63.528297662998398</v>
      </c>
      <c r="L280">
        <v>0</v>
      </c>
      <c r="M280">
        <v>10.071941434399999</v>
      </c>
      <c r="N280">
        <v>76.219299553199903</v>
      </c>
      <c r="O280">
        <v>19.154121102400001</v>
      </c>
      <c r="P280">
        <v>2.3643000000000001</v>
      </c>
      <c r="Q280">
        <v>16.010999999999999</v>
      </c>
      <c r="R280">
        <v>96.608374613999999</v>
      </c>
      <c r="S280">
        <v>1520.0553463670001</v>
      </c>
    </row>
    <row r="281" spans="1:19" ht="15" x14ac:dyDescent="0.25">
      <c r="A281" t="s">
        <v>453</v>
      </c>
      <c r="B281">
        <v>1607.558984</v>
      </c>
      <c r="C281">
        <v>784.71806800000002</v>
      </c>
      <c r="D281">
        <v>0</v>
      </c>
      <c r="E281">
        <v>45.069338999999999</v>
      </c>
      <c r="F281">
        <v>135.64580699999999</v>
      </c>
      <c r="G281">
        <v>7.4102779999999999</v>
      </c>
      <c r="H281">
        <v>1</v>
      </c>
      <c r="I281">
        <v>8.7137510000000002</v>
      </c>
      <c r="J281">
        <v>22.585815</v>
      </c>
      <c r="K281">
        <v>79.548094086827305</v>
      </c>
      <c r="L281">
        <v>0</v>
      </c>
      <c r="M281">
        <v>13.097149913399999</v>
      </c>
      <c r="N281">
        <v>100.02521808180001</v>
      </c>
      <c r="O281">
        <v>13.128048504800001</v>
      </c>
      <c r="P281">
        <v>2.3643000000000001</v>
      </c>
      <c r="Q281">
        <v>27.903173452200001</v>
      </c>
      <c r="R281">
        <v>106.6163397075</v>
      </c>
      <c r="S281">
        <v>1950.2413077465301</v>
      </c>
    </row>
    <row r="282" spans="1:19" ht="15" x14ac:dyDescent="0.25">
      <c r="A282" t="s">
        <v>454</v>
      </c>
      <c r="B282">
        <v>636.77025000000003</v>
      </c>
      <c r="C282">
        <v>221.86480900000001</v>
      </c>
      <c r="D282">
        <v>0</v>
      </c>
      <c r="E282">
        <v>15.906475</v>
      </c>
      <c r="F282">
        <v>61.395874999999997</v>
      </c>
      <c r="G282">
        <v>2</v>
      </c>
      <c r="H282">
        <v>0</v>
      </c>
      <c r="I282">
        <v>3</v>
      </c>
      <c r="J282">
        <v>14.758621</v>
      </c>
      <c r="K282">
        <v>16.115767929487099</v>
      </c>
      <c r="L282">
        <v>0</v>
      </c>
      <c r="M282">
        <v>4.6224216350000003</v>
      </c>
      <c r="N282">
        <v>45.273318224999997</v>
      </c>
      <c r="O282">
        <v>3.5432000000000001</v>
      </c>
      <c r="P282">
        <v>0</v>
      </c>
      <c r="Q282">
        <v>9.6066000000000003</v>
      </c>
      <c r="R282">
        <v>69.668070430499995</v>
      </c>
      <c r="S282">
        <v>785.59962821998704</v>
      </c>
    </row>
    <row r="283" spans="1:19" ht="15" x14ac:dyDescent="0.25">
      <c r="A283" t="s">
        <v>455</v>
      </c>
      <c r="B283">
        <v>908.85271099999795</v>
      </c>
      <c r="C283">
        <v>228.26933299999999</v>
      </c>
      <c r="D283">
        <v>0</v>
      </c>
      <c r="E283">
        <v>23</v>
      </c>
      <c r="F283">
        <v>101.403351</v>
      </c>
      <c r="G283">
        <v>2</v>
      </c>
      <c r="H283">
        <v>0</v>
      </c>
      <c r="I283">
        <v>6.584473</v>
      </c>
      <c r="J283">
        <v>11.169570999999999</v>
      </c>
      <c r="K283">
        <v>11.7299845429218</v>
      </c>
      <c r="L283">
        <v>0</v>
      </c>
      <c r="M283">
        <v>6.6837999999999997</v>
      </c>
      <c r="N283">
        <v>74.774831027399998</v>
      </c>
      <c r="O283">
        <v>3.5432000000000001</v>
      </c>
      <c r="P283">
        <v>0</v>
      </c>
      <c r="Q283">
        <v>21.084799440600001</v>
      </c>
      <c r="R283">
        <v>52.725959905499998</v>
      </c>
      <c r="S283">
        <v>1079.3952859164201</v>
      </c>
    </row>
    <row r="284" spans="1:19" ht="15" x14ac:dyDescent="0.25">
      <c r="A284" t="s">
        <v>456</v>
      </c>
      <c r="B284">
        <v>1075.5874650000001</v>
      </c>
      <c r="C284">
        <v>431.65370200000001</v>
      </c>
      <c r="D284">
        <v>0.58438000000000001</v>
      </c>
      <c r="E284">
        <v>36.843629999999997</v>
      </c>
      <c r="F284">
        <v>109.762396</v>
      </c>
      <c r="G284">
        <v>7.9041649999999999</v>
      </c>
      <c r="H284">
        <v>0</v>
      </c>
      <c r="I284">
        <v>9.0047580000000007</v>
      </c>
      <c r="J284">
        <v>22.615601999999999</v>
      </c>
      <c r="K284">
        <v>36.6246003060498</v>
      </c>
      <c r="L284">
        <v>0.16982082800000001</v>
      </c>
      <c r="M284">
        <v>10.706758878</v>
      </c>
      <c r="N284">
        <v>80.938790810399894</v>
      </c>
      <c r="O284">
        <v>14.003018714</v>
      </c>
      <c r="P284">
        <v>0</v>
      </c>
      <c r="Q284">
        <v>28.835036067600001</v>
      </c>
      <c r="R284">
        <v>106.756949241</v>
      </c>
      <c r="S284">
        <v>1353.6224398450499</v>
      </c>
    </row>
    <row r="285" spans="1:19" ht="15" x14ac:dyDescent="0.25">
      <c r="A285" t="s">
        <v>457</v>
      </c>
      <c r="B285">
        <v>782.18679199999997</v>
      </c>
      <c r="C285">
        <v>195.89363900000001</v>
      </c>
      <c r="D285">
        <v>3</v>
      </c>
      <c r="E285">
        <v>13.915767000000001</v>
      </c>
      <c r="F285">
        <v>54.910806999999998</v>
      </c>
      <c r="G285">
        <v>2.2412519999999998</v>
      </c>
      <c r="H285">
        <v>1</v>
      </c>
      <c r="I285">
        <v>4</v>
      </c>
      <c r="J285">
        <v>11.983425</v>
      </c>
      <c r="K285">
        <v>10.120677449333201</v>
      </c>
      <c r="L285">
        <v>0.87180000000000002</v>
      </c>
      <c r="M285">
        <v>4.0439218902</v>
      </c>
      <c r="N285">
        <v>40.4912290818</v>
      </c>
      <c r="O285">
        <v>3.9706020432</v>
      </c>
      <c r="P285">
        <v>2.3643000000000001</v>
      </c>
      <c r="Q285">
        <v>12.8088</v>
      </c>
      <c r="R285">
        <v>56.567757712499997</v>
      </c>
      <c r="S285">
        <v>913.42588017703304</v>
      </c>
    </row>
    <row r="286" spans="1:19" ht="15" x14ac:dyDescent="0.25">
      <c r="A286" t="s">
        <v>458</v>
      </c>
      <c r="B286">
        <v>1067.947038</v>
      </c>
      <c r="C286">
        <v>99.657692999999995</v>
      </c>
      <c r="D286">
        <v>14.889277999999999</v>
      </c>
      <c r="E286">
        <v>40.163241999999997</v>
      </c>
      <c r="F286">
        <v>65.734566999999998</v>
      </c>
      <c r="G286">
        <v>8</v>
      </c>
      <c r="H286">
        <v>0</v>
      </c>
      <c r="I286">
        <v>6.4486780000000001</v>
      </c>
      <c r="J286">
        <v>18.350877000000001</v>
      </c>
      <c r="K286">
        <v>1.96725844630307</v>
      </c>
      <c r="L286">
        <v>4.3268241867999997</v>
      </c>
      <c r="M286">
        <v>11.6714381252</v>
      </c>
      <c r="N286">
        <v>48.472669705800001</v>
      </c>
      <c r="O286">
        <v>14.172800000000001</v>
      </c>
      <c r="P286">
        <v>0</v>
      </c>
      <c r="Q286">
        <v>20.6499566916</v>
      </c>
      <c r="R286">
        <v>86.625314878500006</v>
      </c>
      <c r="S286">
        <v>1255.8333000342</v>
      </c>
    </row>
    <row r="287" spans="1:19" ht="15" x14ac:dyDescent="0.25">
      <c r="A287" t="s">
        <v>459</v>
      </c>
      <c r="B287">
        <v>3370.7014219999901</v>
      </c>
      <c r="C287">
        <v>534.50727400000005</v>
      </c>
      <c r="D287">
        <v>29.083894999999998</v>
      </c>
      <c r="E287">
        <v>78.948992000000004</v>
      </c>
      <c r="F287">
        <v>342.62824799999999</v>
      </c>
      <c r="G287">
        <v>20.968976999999999</v>
      </c>
      <c r="H287">
        <v>2.9738060000000002</v>
      </c>
      <c r="I287">
        <v>19.185365000000001</v>
      </c>
      <c r="J287">
        <v>87.008238000000006</v>
      </c>
      <c r="K287">
        <v>18.066982676959601</v>
      </c>
      <c r="L287">
        <v>8.4517798870000007</v>
      </c>
      <c r="M287">
        <v>22.942577075199999</v>
      </c>
      <c r="N287">
        <v>252.65407007520099</v>
      </c>
      <c r="O287">
        <v>37.1486396532</v>
      </c>
      <c r="P287">
        <v>7.0309695257999998</v>
      </c>
      <c r="Q287">
        <v>61.435375802999999</v>
      </c>
      <c r="R287">
        <v>410.72238747900002</v>
      </c>
      <c r="S287">
        <v>4189.1542041753501</v>
      </c>
    </row>
    <row r="288" spans="1:19" ht="15" x14ac:dyDescent="0.25">
      <c r="A288" t="s">
        <v>460</v>
      </c>
      <c r="B288">
        <v>1968.727545</v>
      </c>
      <c r="C288">
        <v>158.20554999999999</v>
      </c>
      <c r="D288">
        <v>51.926628000000001</v>
      </c>
      <c r="E288">
        <v>24.462275000000002</v>
      </c>
      <c r="F288">
        <v>174.49408399999999</v>
      </c>
      <c r="G288">
        <v>4.8085329999999997</v>
      </c>
      <c r="H288">
        <v>0</v>
      </c>
      <c r="I288">
        <v>25.787143</v>
      </c>
      <c r="J288">
        <v>50.217753000000002</v>
      </c>
      <c r="K288">
        <v>2.7213267893870801</v>
      </c>
      <c r="L288">
        <v>15.0898780968</v>
      </c>
      <c r="M288">
        <v>7.1087371150000003</v>
      </c>
      <c r="N288">
        <v>128.67193754159999</v>
      </c>
      <c r="O288">
        <v>8.5187970627999992</v>
      </c>
      <c r="P288">
        <v>0</v>
      </c>
      <c r="Q288">
        <v>82.575589314599995</v>
      </c>
      <c r="R288">
        <v>237.0529030365</v>
      </c>
      <c r="S288">
        <v>2450.46671395668</v>
      </c>
    </row>
    <row r="289" spans="1:19" ht="15" x14ac:dyDescent="0.25">
      <c r="A289" t="s">
        <v>461</v>
      </c>
      <c r="B289">
        <v>781.02264000000002</v>
      </c>
      <c r="C289">
        <v>510.368133</v>
      </c>
      <c r="D289">
        <v>8.6881190000000004</v>
      </c>
      <c r="E289">
        <v>5.0247520000000003</v>
      </c>
      <c r="F289">
        <v>79.025942000000001</v>
      </c>
      <c r="G289">
        <v>8.4849010000000007</v>
      </c>
      <c r="H289">
        <v>0</v>
      </c>
      <c r="I289">
        <v>9.5841600000000007</v>
      </c>
      <c r="J289">
        <v>19.831683000000002</v>
      </c>
      <c r="K289">
        <v>69.952254047452499</v>
      </c>
      <c r="L289">
        <v>2.5247673813999998</v>
      </c>
      <c r="M289">
        <v>1.4601929311999999</v>
      </c>
      <c r="N289">
        <v>58.273729630800098</v>
      </c>
      <c r="O289">
        <v>15.031850611599999</v>
      </c>
      <c r="P289">
        <v>0</v>
      </c>
      <c r="Q289">
        <v>30.690397151999999</v>
      </c>
      <c r="R289">
        <v>93.615459601500007</v>
      </c>
      <c r="S289">
        <v>1052.5712913559501</v>
      </c>
    </row>
    <row r="290" spans="1:19" ht="15" x14ac:dyDescent="0.25">
      <c r="A290" t="s">
        <v>462</v>
      </c>
      <c r="B290">
        <v>4651.5118359999897</v>
      </c>
      <c r="C290">
        <v>525.43567800000005</v>
      </c>
      <c r="D290">
        <v>145.11434600000001</v>
      </c>
      <c r="E290">
        <v>39.452986000000003</v>
      </c>
      <c r="F290">
        <v>277.12194899999997</v>
      </c>
      <c r="G290">
        <v>43.488546999999997</v>
      </c>
      <c r="H290">
        <v>1</v>
      </c>
      <c r="I290">
        <v>19.788539</v>
      </c>
      <c r="J290">
        <v>94.398116999999999</v>
      </c>
      <c r="K290">
        <v>12.7001840990209</v>
      </c>
      <c r="L290">
        <v>42.170228947600002</v>
      </c>
      <c r="M290">
        <v>11.465037731600001</v>
      </c>
      <c r="N290">
        <v>204.3497251926</v>
      </c>
      <c r="O290">
        <v>77.044309865200006</v>
      </c>
      <c r="P290">
        <v>2.3643000000000001</v>
      </c>
      <c r="Q290">
        <v>63.3668595858</v>
      </c>
      <c r="R290">
        <v>445.60631129849997</v>
      </c>
      <c r="S290">
        <v>5510.57879272031</v>
      </c>
    </row>
    <row r="291" spans="1:19" ht="15" x14ac:dyDescent="0.25">
      <c r="A291" t="s">
        <v>463</v>
      </c>
      <c r="B291">
        <v>798.75437399999998</v>
      </c>
      <c r="C291">
        <v>279.30076200000002</v>
      </c>
      <c r="D291">
        <v>0</v>
      </c>
      <c r="E291">
        <v>23</v>
      </c>
      <c r="F291">
        <v>55.178505000000001</v>
      </c>
      <c r="G291">
        <v>8.0695689999999995</v>
      </c>
      <c r="H291">
        <v>0</v>
      </c>
      <c r="I291">
        <v>3.3718089999999998</v>
      </c>
      <c r="J291">
        <v>2.9884050000000002</v>
      </c>
      <c r="K291">
        <v>20.127195677429601</v>
      </c>
      <c r="L291">
        <v>0</v>
      </c>
      <c r="M291">
        <v>6.6837999999999997</v>
      </c>
      <c r="N291">
        <v>40.688629587000001</v>
      </c>
      <c r="O291">
        <v>14.2960484404</v>
      </c>
      <c r="P291">
        <v>0</v>
      </c>
      <c r="Q291">
        <v>10.7972067798</v>
      </c>
      <c r="R291">
        <v>14.1067658025</v>
      </c>
      <c r="S291">
        <v>905.45402028712999</v>
      </c>
    </row>
    <row r="292" spans="1:19" ht="15" x14ac:dyDescent="0.25">
      <c r="A292" t="s">
        <v>464</v>
      </c>
      <c r="B292">
        <v>1093.3047120000001</v>
      </c>
      <c r="C292">
        <v>214.76456300000001</v>
      </c>
      <c r="D292">
        <v>1</v>
      </c>
      <c r="E292">
        <v>17</v>
      </c>
      <c r="F292">
        <v>55.920682999999997</v>
      </c>
      <c r="G292">
        <v>2.6483310000000002</v>
      </c>
      <c r="H292">
        <v>0</v>
      </c>
      <c r="I292">
        <v>7</v>
      </c>
      <c r="J292">
        <v>7.9768840000000001</v>
      </c>
      <c r="K292">
        <v>8.6381964365751607</v>
      </c>
      <c r="L292">
        <v>0.29060000000000002</v>
      </c>
      <c r="M292">
        <v>4.9401999999999999</v>
      </c>
      <c r="N292">
        <v>41.235911644200002</v>
      </c>
      <c r="O292">
        <v>4.6917831995999997</v>
      </c>
      <c r="P292">
        <v>0</v>
      </c>
      <c r="Q292">
        <v>22.415400000000002</v>
      </c>
      <c r="R292">
        <v>37.654880921999997</v>
      </c>
      <c r="S292">
        <v>1213.17168420238</v>
      </c>
    </row>
    <row r="293" spans="1:19" ht="15" x14ac:dyDescent="0.25">
      <c r="A293" t="s">
        <v>465</v>
      </c>
      <c r="B293">
        <v>459.57738799999998</v>
      </c>
      <c r="C293">
        <v>77.490913000000006</v>
      </c>
      <c r="D293">
        <v>1.5</v>
      </c>
      <c r="E293">
        <v>10</v>
      </c>
      <c r="F293">
        <v>32.398783000000002</v>
      </c>
      <c r="G293">
        <v>9.8091399999999993</v>
      </c>
      <c r="H293">
        <v>0</v>
      </c>
      <c r="I293">
        <v>1.87</v>
      </c>
      <c r="J293">
        <v>1</v>
      </c>
      <c r="K293">
        <v>2.8439265490200598</v>
      </c>
      <c r="L293">
        <v>0.43590000000000001</v>
      </c>
      <c r="M293">
        <v>2.9060000000000001</v>
      </c>
      <c r="N293">
        <v>23.890862584200001</v>
      </c>
      <c r="O293">
        <v>17.377872424</v>
      </c>
      <c r="P293">
        <v>0</v>
      </c>
      <c r="Q293">
        <v>5.9881140000000004</v>
      </c>
      <c r="R293">
        <v>4.7205000000000004</v>
      </c>
      <c r="S293">
        <v>517.74056355721996</v>
      </c>
    </row>
    <row r="294" spans="1:19" ht="15" x14ac:dyDescent="0.25">
      <c r="A294" t="s">
        <v>466</v>
      </c>
      <c r="B294">
        <v>603.72524100000101</v>
      </c>
      <c r="C294">
        <v>322.18971699999997</v>
      </c>
      <c r="D294">
        <v>7.7857649999999996</v>
      </c>
      <c r="E294">
        <v>14.567568</v>
      </c>
      <c r="F294">
        <v>49.520063</v>
      </c>
      <c r="G294">
        <v>11.365717999999999</v>
      </c>
      <c r="H294">
        <v>0</v>
      </c>
      <c r="I294">
        <v>10.319429</v>
      </c>
      <c r="J294">
        <v>8.5065899999999992</v>
      </c>
      <c r="K294">
        <v>37.273749162561103</v>
      </c>
      <c r="L294">
        <v>2.2625433089999998</v>
      </c>
      <c r="M294">
        <v>4.2333352607999997</v>
      </c>
      <c r="N294">
        <v>36.516094456200001</v>
      </c>
      <c r="O294">
        <v>20.1355060088</v>
      </c>
      <c r="P294">
        <v>0</v>
      </c>
      <c r="Q294">
        <v>33.044875543800003</v>
      </c>
      <c r="R294">
        <v>40.155358094999997</v>
      </c>
      <c r="S294">
        <v>777.34670283616197</v>
      </c>
    </row>
    <row r="295" spans="1:19" ht="15" x14ac:dyDescent="0.25">
      <c r="A295" t="s">
        <v>467</v>
      </c>
      <c r="B295">
        <v>825.14959499999998</v>
      </c>
      <c r="C295">
        <v>298.10942499999999</v>
      </c>
      <c r="D295">
        <v>0</v>
      </c>
      <c r="E295">
        <v>17.974509999999999</v>
      </c>
      <c r="F295">
        <v>67.224982999999995</v>
      </c>
      <c r="G295">
        <v>2</v>
      </c>
      <c r="H295">
        <v>0</v>
      </c>
      <c r="I295">
        <v>8.2274510000000003</v>
      </c>
      <c r="J295">
        <v>7.6161190000000003</v>
      </c>
      <c r="K295">
        <v>22.323432591361001</v>
      </c>
      <c r="L295">
        <v>0</v>
      </c>
      <c r="M295">
        <v>5.223392606</v>
      </c>
      <c r="N295">
        <v>49.571702464200001</v>
      </c>
      <c r="O295">
        <v>3.5432000000000001</v>
      </c>
      <c r="P295">
        <v>0</v>
      </c>
      <c r="Q295">
        <v>26.345943592200001</v>
      </c>
      <c r="R295">
        <v>35.951889739499997</v>
      </c>
      <c r="S295">
        <v>968.10915599326097</v>
      </c>
    </row>
    <row r="296" spans="1:19" ht="15" x14ac:dyDescent="0.25">
      <c r="A296" t="s">
        <v>468</v>
      </c>
      <c r="B296">
        <v>672.54009200000098</v>
      </c>
      <c r="C296">
        <v>135.70245399999999</v>
      </c>
      <c r="D296">
        <v>0</v>
      </c>
      <c r="E296">
        <v>25</v>
      </c>
      <c r="F296">
        <v>45.150660999999999</v>
      </c>
      <c r="G296">
        <v>1.080357</v>
      </c>
      <c r="H296">
        <v>0</v>
      </c>
      <c r="I296">
        <v>2.709101</v>
      </c>
      <c r="J296">
        <v>4.4787340000000002</v>
      </c>
      <c r="K296">
        <v>5.6813617070541502</v>
      </c>
      <c r="L296">
        <v>0</v>
      </c>
      <c r="M296">
        <v>7.2650000000000103</v>
      </c>
      <c r="N296">
        <v>33.294097421399997</v>
      </c>
      <c r="O296">
        <v>1.9139604612000001</v>
      </c>
      <c r="P296">
        <v>0</v>
      </c>
      <c r="Q296">
        <v>8.6750832221999996</v>
      </c>
      <c r="R296">
        <v>21.141863847</v>
      </c>
      <c r="S296">
        <v>750.51145865885496</v>
      </c>
    </row>
    <row r="297" spans="1:19" ht="15" x14ac:dyDescent="0.25">
      <c r="A297" t="s">
        <v>469</v>
      </c>
      <c r="B297">
        <v>913.53003999999999</v>
      </c>
      <c r="C297">
        <v>303.95368999999999</v>
      </c>
      <c r="D297">
        <v>2.449865</v>
      </c>
      <c r="E297">
        <v>21.563904000000001</v>
      </c>
      <c r="F297">
        <v>100.18538599999999</v>
      </c>
      <c r="G297">
        <v>9.1736819999999994</v>
      </c>
      <c r="H297">
        <v>1</v>
      </c>
      <c r="I297">
        <v>2</v>
      </c>
      <c r="J297">
        <v>8</v>
      </c>
      <c r="K297">
        <v>20.8331740003687</v>
      </c>
      <c r="L297">
        <v>0.71193076899999996</v>
      </c>
      <c r="M297">
        <v>6.2664705023999998</v>
      </c>
      <c r="N297">
        <v>73.876703636399995</v>
      </c>
      <c r="O297">
        <v>16.2520950312</v>
      </c>
      <c r="P297">
        <v>2.3643000000000001</v>
      </c>
      <c r="Q297">
        <v>6.4043999999999999</v>
      </c>
      <c r="R297">
        <v>37.764000000000003</v>
      </c>
      <c r="S297">
        <v>1078.00311393937</v>
      </c>
    </row>
    <row r="298" spans="1:19" ht="15" x14ac:dyDescent="0.25">
      <c r="A298" t="s">
        <v>470</v>
      </c>
      <c r="B298">
        <v>996.62312799999995</v>
      </c>
      <c r="C298">
        <v>191.45094599999999</v>
      </c>
      <c r="D298">
        <v>2</v>
      </c>
      <c r="E298">
        <v>18.835681000000001</v>
      </c>
      <c r="F298">
        <v>104.363299</v>
      </c>
      <c r="G298">
        <v>9.9804259999999996</v>
      </c>
      <c r="H298">
        <v>0</v>
      </c>
      <c r="I298">
        <v>3</v>
      </c>
      <c r="J298">
        <v>13.717859000000001</v>
      </c>
      <c r="K298">
        <v>7.7487142938108997</v>
      </c>
      <c r="L298">
        <v>0.58120000000000005</v>
      </c>
      <c r="M298">
        <v>5.4736488985999996</v>
      </c>
      <c r="N298">
        <v>76.957496682599995</v>
      </c>
      <c r="O298">
        <v>17.681322701599999</v>
      </c>
      <c r="P298">
        <v>0</v>
      </c>
      <c r="Q298">
        <v>9.6066000000000003</v>
      </c>
      <c r="R298">
        <v>64.755153409499997</v>
      </c>
      <c r="S298">
        <v>1179.4272639861099</v>
      </c>
    </row>
    <row r="299" spans="1:19" ht="15" x14ac:dyDescent="0.25">
      <c r="A299" t="s">
        <v>471</v>
      </c>
      <c r="B299">
        <v>4048.8488139999799</v>
      </c>
      <c r="C299">
        <v>573.69733900000006</v>
      </c>
      <c r="D299">
        <v>67.175618999999998</v>
      </c>
      <c r="E299">
        <v>76.351988000000006</v>
      </c>
      <c r="F299">
        <v>269.22499199999999</v>
      </c>
      <c r="G299">
        <v>15.755623999999999</v>
      </c>
      <c r="H299">
        <v>1</v>
      </c>
      <c r="I299">
        <v>19.318852</v>
      </c>
      <c r="J299">
        <v>63.766685000000003</v>
      </c>
      <c r="K299">
        <v>17.058644624259301</v>
      </c>
      <c r="L299">
        <v>19.521234881400002</v>
      </c>
      <c r="M299">
        <v>22.187887712799998</v>
      </c>
      <c r="N299">
        <v>198.52650910080001</v>
      </c>
      <c r="O299">
        <v>27.912663478399999</v>
      </c>
      <c r="P299">
        <v>2.3643000000000001</v>
      </c>
      <c r="Q299">
        <v>61.862827874399997</v>
      </c>
      <c r="R299">
        <v>301.01063654249998</v>
      </c>
      <c r="S299">
        <v>4699.2935182145402</v>
      </c>
    </row>
    <row r="300" spans="1:19" ht="15" x14ac:dyDescent="0.25">
      <c r="A300" t="s">
        <v>472</v>
      </c>
      <c r="B300">
        <v>2132.18242499999</v>
      </c>
      <c r="C300">
        <v>316.70286599999997</v>
      </c>
      <c r="D300">
        <v>11.440773999999999</v>
      </c>
      <c r="E300">
        <v>50.307143000000003</v>
      </c>
      <c r="F300">
        <v>190.565134</v>
      </c>
      <c r="G300">
        <v>7</v>
      </c>
      <c r="H300">
        <v>0</v>
      </c>
      <c r="I300">
        <v>20.229882</v>
      </c>
      <c r="J300">
        <v>37.357771999999997</v>
      </c>
      <c r="K300">
        <v>10.0722884449454</v>
      </c>
      <c r="L300">
        <v>3.3246889244000002</v>
      </c>
      <c r="M300">
        <v>14.619255755799999</v>
      </c>
      <c r="N300">
        <v>140.52272981159999</v>
      </c>
      <c r="O300">
        <v>12.401199999999999</v>
      </c>
      <c r="P300">
        <v>0</v>
      </c>
      <c r="Q300">
        <v>64.780128140399995</v>
      </c>
      <c r="R300">
        <v>176.347362726</v>
      </c>
      <c r="S300">
        <v>2554.2500788031398</v>
      </c>
    </row>
    <row r="301" spans="1:19" ht="15" x14ac:dyDescent="0.25">
      <c r="A301" t="s">
        <v>473</v>
      </c>
      <c r="B301">
        <v>22428.782400999899</v>
      </c>
      <c r="C301">
        <v>1757.8893969999999</v>
      </c>
      <c r="D301">
        <v>646.68668300000002</v>
      </c>
      <c r="E301">
        <v>396.62670900000001</v>
      </c>
      <c r="F301">
        <v>1954.8792189999999</v>
      </c>
      <c r="G301">
        <v>77.391142000000002</v>
      </c>
      <c r="H301">
        <v>19.823705</v>
      </c>
      <c r="I301">
        <v>100.033289</v>
      </c>
      <c r="J301">
        <v>550.82791499999996</v>
      </c>
      <c r="K301">
        <v>29.308869668330601</v>
      </c>
      <c r="L301">
        <v>187.92715007980101</v>
      </c>
      <c r="M301">
        <v>115.2597216354</v>
      </c>
      <c r="N301">
        <v>1441.5279360905699</v>
      </c>
      <c r="O301">
        <v>137.10614716719999</v>
      </c>
      <c r="P301">
        <v>46.869185731499996</v>
      </c>
      <c r="Q301">
        <v>320.32659803579998</v>
      </c>
      <c r="R301">
        <v>2600.1831727574699</v>
      </c>
      <c r="S301">
        <v>27307.291182166002</v>
      </c>
    </row>
    <row r="302" spans="1:19" ht="15" x14ac:dyDescent="0.25">
      <c r="A302" t="s">
        <v>474</v>
      </c>
      <c r="B302">
        <v>1397.4561719999999</v>
      </c>
      <c r="C302">
        <v>455.10665699999998</v>
      </c>
      <c r="D302">
        <v>9.8569899999999997</v>
      </c>
      <c r="E302">
        <v>49.175742</v>
      </c>
      <c r="F302">
        <v>104.174812</v>
      </c>
      <c r="G302">
        <v>8.0753459999999997</v>
      </c>
      <c r="H302">
        <v>0</v>
      </c>
      <c r="I302">
        <v>7.1497760000000001</v>
      </c>
      <c r="J302">
        <v>23.916642</v>
      </c>
      <c r="K302">
        <v>30.905667201678199</v>
      </c>
      <c r="L302">
        <v>2.8644412940000001</v>
      </c>
      <c r="M302">
        <v>14.290470625199999</v>
      </c>
      <c r="N302">
        <v>76.818506368800001</v>
      </c>
      <c r="O302">
        <v>14.3062829736</v>
      </c>
      <c r="P302">
        <v>0</v>
      </c>
      <c r="Q302">
        <v>22.895012707199999</v>
      </c>
      <c r="R302">
        <v>112.898508561</v>
      </c>
      <c r="S302">
        <v>1672.4350617314799</v>
      </c>
    </row>
    <row r="303" spans="1:19" ht="15" x14ac:dyDescent="0.25">
      <c r="A303" t="s">
        <v>911</v>
      </c>
      <c r="B303">
        <v>5</v>
      </c>
      <c r="C303">
        <v>0</v>
      </c>
      <c r="D303">
        <v>0</v>
      </c>
      <c r="E303">
        <v>0</v>
      </c>
      <c r="F303">
        <v>0</v>
      </c>
      <c r="G303">
        <v>1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1.7716000000000001</v>
      </c>
      <c r="P303">
        <v>0</v>
      </c>
      <c r="Q303">
        <v>0</v>
      </c>
      <c r="R303">
        <v>0</v>
      </c>
      <c r="S303">
        <v>6.7716000000000003</v>
      </c>
    </row>
    <row r="304" spans="1:19" ht="15" x14ac:dyDescent="0.25">
      <c r="A304" t="s">
        <v>475</v>
      </c>
      <c r="B304">
        <v>1043.9111270000001</v>
      </c>
      <c r="C304">
        <v>299.40225900000002</v>
      </c>
      <c r="D304">
        <v>1</v>
      </c>
      <c r="E304">
        <v>58.541922</v>
      </c>
      <c r="F304">
        <v>118.19235399999999</v>
      </c>
      <c r="G304">
        <v>1.1564289999999999</v>
      </c>
      <c r="H304">
        <v>2</v>
      </c>
      <c r="I304">
        <v>12.235162000000001</v>
      </c>
      <c r="J304">
        <v>11.303568</v>
      </c>
      <c r="K304">
        <v>17.588949193283799</v>
      </c>
      <c r="L304">
        <v>0.29060000000000002</v>
      </c>
      <c r="M304">
        <v>17.012282533200001</v>
      </c>
      <c r="N304">
        <v>87.155041839599903</v>
      </c>
      <c r="O304">
        <v>2.0487296164000002</v>
      </c>
      <c r="P304">
        <v>4.7286000000000001</v>
      </c>
      <c r="Q304">
        <v>39.179435756399997</v>
      </c>
      <c r="R304">
        <v>53.358492744000003</v>
      </c>
      <c r="S304">
        <v>1265.2732586828799</v>
      </c>
    </row>
    <row r="305" spans="1:19" ht="15" x14ac:dyDescent="0.25">
      <c r="A305" t="s">
        <v>476</v>
      </c>
      <c r="B305">
        <v>1845.5702699999999</v>
      </c>
      <c r="C305">
        <v>500.36510199999998</v>
      </c>
      <c r="D305">
        <v>6.2791709999999998</v>
      </c>
      <c r="E305">
        <v>45.427895999999997</v>
      </c>
      <c r="F305">
        <v>125.135037</v>
      </c>
      <c r="G305">
        <v>12</v>
      </c>
      <c r="H305">
        <v>3</v>
      </c>
      <c r="I305">
        <v>10.060715</v>
      </c>
      <c r="J305">
        <v>31.061765000000001</v>
      </c>
      <c r="K305">
        <v>28.257495572128001</v>
      </c>
      <c r="L305">
        <v>1.8247270926000001</v>
      </c>
      <c r="M305">
        <v>13.201346577600001</v>
      </c>
      <c r="N305">
        <v>92.274576283799803</v>
      </c>
      <c r="O305">
        <v>21.2592</v>
      </c>
      <c r="P305">
        <v>7.0929000000000002</v>
      </c>
      <c r="Q305">
        <v>32.216421572999998</v>
      </c>
      <c r="R305">
        <v>146.6270616825</v>
      </c>
      <c r="S305">
        <v>2188.3239987816301</v>
      </c>
    </row>
    <row r="306" spans="1:19" ht="15" x14ac:dyDescent="0.25">
      <c r="A306" t="s">
        <v>477</v>
      </c>
      <c r="B306">
        <v>1698.657641</v>
      </c>
      <c r="C306">
        <v>550.20618400000001</v>
      </c>
      <c r="D306">
        <v>7.4286000000000005E-2</v>
      </c>
      <c r="E306">
        <v>29.5</v>
      </c>
      <c r="F306">
        <v>143.36285899999999</v>
      </c>
      <c r="G306">
        <v>7.4800009999999997</v>
      </c>
      <c r="H306">
        <v>1</v>
      </c>
      <c r="I306">
        <v>12.588571999999999</v>
      </c>
      <c r="J306">
        <v>28.037143</v>
      </c>
      <c r="K306">
        <v>37.469806295399103</v>
      </c>
      <c r="L306">
        <v>2.1587511600000001E-2</v>
      </c>
      <c r="M306">
        <v>8.5726999999999993</v>
      </c>
      <c r="N306">
        <v>105.7157722266</v>
      </c>
      <c r="O306">
        <v>13.2515697716</v>
      </c>
      <c r="P306">
        <v>2.3643000000000001</v>
      </c>
      <c r="Q306">
        <v>40.311125258399997</v>
      </c>
      <c r="R306">
        <v>132.34933353150001</v>
      </c>
      <c r="S306">
        <v>2038.7138355950999</v>
      </c>
    </row>
    <row r="307" spans="1:19" ht="15" x14ac:dyDescent="0.25">
      <c r="A307" t="s">
        <v>478</v>
      </c>
      <c r="B307">
        <v>1518.23010000001</v>
      </c>
      <c r="C307">
        <v>543.904495</v>
      </c>
      <c r="D307">
        <v>0</v>
      </c>
      <c r="E307">
        <v>27.376923000000001</v>
      </c>
      <c r="F307">
        <v>190.11900299999999</v>
      </c>
      <c r="G307">
        <v>5.2272730000000003</v>
      </c>
      <c r="H307">
        <v>3</v>
      </c>
      <c r="I307">
        <v>14.029645</v>
      </c>
      <c r="J307">
        <v>32.197749999999999</v>
      </c>
      <c r="K307">
        <v>41.7775876476272</v>
      </c>
      <c r="L307">
        <v>0</v>
      </c>
      <c r="M307">
        <v>7.9557338238000002</v>
      </c>
      <c r="N307">
        <v>140.19375281219999</v>
      </c>
      <c r="O307">
        <v>9.2606368468000007</v>
      </c>
      <c r="P307">
        <v>7.0929000000000002</v>
      </c>
      <c r="Q307">
        <v>44.925729218999997</v>
      </c>
      <c r="R307">
        <v>151.989478875</v>
      </c>
      <c r="S307">
        <v>1921.4259192244299</v>
      </c>
    </row>
    <row r="308" spans="1:19" ht="15" x14ac:dyDescent="0.25">
      <c r="A308" t="s">
        <v>479</v>
      </c>
      <c r="B308">
        <v>829.05359399999998</v>
      </c>
      <c r="C308">
        <v>194.276409</v>
      </c>
      <c r="D308">
        <v>0</v>
      </c>
      <c r="E308">
        <v>38.574016</v>
      </c>
      <c r="F308">
        <v>93.585588000000001</v>
      </c>
      <c r="G308">
        <v>12.580624</v>
      </c>
      <c r="H308">
        <v>1</v>
      </c>
      <c r="I308">
        <v>6.7262740000000001</v>
      </c>
      <c r="J308">
        <v>7.03348</v>
      </c>
      <c r="K308">
        <v>9.4703448997974604</v>
      </c>
      <c r="L308">
        <v>0</v>
      </c>
      <c r="M308">
        <v>11.209609049599999</v>
      </c>
      <c r="N308">
        <v>69.010012591199995</v>
      </c>
      <c r="O308">
        <v>22.2878334784</v>
      </c>
      <c r="P308">
        <v>2.3643000000000001</v>
      </c>
      <c r="Q308">
        <v>21.5388746028</v>
      </c>
      <c r="R308">
        <v>33.201542340000003</v>
      </c>
      <c r="S308">
        <v>998.13611096179704</v>
      </c>
    </row>
    <row r="309" spans="1:19" ht="15" x14ac:dyDescent="0.25">
      <c r="A309" t="s">
        <v>480</v>
      </c>
      <c r="B309">
        <v>2249.7137230000098</v>
      </c>
      <c r="C309">
        <v>349.226674</v>
      </c>
      <c r="D309">
        <v>20.554314999999999</v>
      </c>
      <c r="E309">
        <v>26.0122</v>
      </c>
      <c r="F309">
        <v>134.27847600000001</v>
      </c>
      <c r="G309">
        <v>5.0310790000000001</v>
      </c>
      <c r="H309">
        <v>1</v>
      </c>
      <c r="I309">
        <v>14.188995</v>
      </c>
      <c r="J309">
        <v>13.329065</v>
      </c>
      <c r="K309">
        <v>11.239907596511699</v>
      </c>
      <c r="L309">
        <v>5.9730839390000003</v>
      </c>
      <c r="M309">
        <v>7.5591453200000096</v>
      </c>
      <c r="N309">
        <v>99.016948202399803</v>
      </c>
      <c r="O309">
        <v>8.9130595564000004</v>
      </c>
      <c r="P309">
        <v>2.3643000000000001</v>
      </c>
      <c r="Q309">
        <v>45.435999789</v>
      </c>
      <c r="R309">
        <v>62.919851332500002</v>
      </c>
      <c r="S309">
        <v>2493.13601873582</v>
      </c>
    </row>
    <row r="310" spans="1:19" ht="15" x14ac:dyDescent="0.25">
      <c r="A310" t="s">
        <v>481</v>
      </c>
      <c r="B310">
        <v>1904.5942299999999</v>
      </c>
      <c r="C310">
        <v>630.122074</v>
      </c>
      <c r="D310">
        <v>0</v>
      </c>
      <c r="E310">
        <v>29.920607</v>
      </c>
      <c r="F310">
        <v>165.65701100000001</v>
      </c>
      <c r="G310">
        <v>23.763736999999999</v>
      </c>
      <c r="H310">
        <v>1</v>
      </c>
      <c r="I310">
        <v>9</v>
      </c>
      <c r="J310">
        <v>34.955227999999998</v>
      </c>
      <c r="K310">
        <v>44.204343462714903</v>
      </c>
      <c r="L310">
        <v>0</v>
      </c>
      <c r="M310">
        <v>8.6949283942000104</v>
      </c>
      <c r="N310">
        <v>122.15547991139999</v>
      </c>
      <c r="O310">
        <v>42.0998364692</v>
      </c>
      <c r="P310">
        <v>2.3643000000000001</v>
      </c>
      <c r="Q310">
        <v>28.819800000000001</v>
      </c>
      <c r="R310">
        <v>165.00615377400001</v>
      </c>
      <c r="S310">
        <v>2317.9390720115098</v>
      </c>
    </row>
    <row r="311" spans="1:19" ht="15" x14ac:dyDescent="0.25">
      <c r="A311" t="s">
        <v>482</v>
      </c>
      <c r="B311">
        <v>1187.4767710000001</v>
      </c>
      <c r="C311">
        <v>327.08309700000001</v>
      </c>
      <c r="D311">
        <v>4.0058199999999999</v>
      </c>
      <c r="E311">
        <v>50.286129000000003</v>
      </c>
      <c r="F311">
        <v>138.595958</v>
      </c>
      <c r="G311">
        <v>4</v>
      </c>
      <c r="H311">
        <v>0</v>
      </c>
      <c r="I311">
        <v>7.0286379999999999</v>
      </c>
      <c r="J311">
        <v>19.081468000000001</v>
      </c>
      <c r="K311">
        <v>18.6011631036308</v>
      </c>
      <c r="L311">
        <v>1.1640912919999999</v>
      </c>
      <c r="M311">
        <v>14.6131490874</v>
      </c>
      <c r="N311">
        <v>102.2006594292</v>
      </c>
      <c r="O311">
        <v>7.0864000000000003</v>
      </c>
      <c r="P311">
        <v>0</v>
      </c>
      <c r="Q311">
        <v>22.507104603599998</v>
      </c>
      <c r="R311">
        <v>90.074069694000002</v>
      </c>
      <c r="S311">
        <v>1443.72340820983</v>
      </c>
    </row>
    <row r="312" spans="1:19" ht="15" x14ac:dyDescent="0.25">
      <c r="A312" t="s">
        <v>483</v>
      </c>
      <c r="B312">
        <v>11014.14194</v>
      </c>
      <c r="C312">
        <v>3269.3423579999999</v>
      </c>
      <c r="D312">
        <v>631.30846199999996</v>
      </c>
      <c r="E312">
        <v>196.36648500000001</v>
      </c>
      <c r="F312">
        <v>893.49326999999903</v>
      </c>
      <c r="G312">
        <v>60.034602</v>
      </c>
      <c r="H312">
        <v>7.369942</v>
      </c>
      <c r="I312">
        <v>58.589187000000003</v>
      </c>
      <c r="J312">
        <v>334.632633</v>
      </c>
      <c r="K312">
        <v>203.479382296842</v>
      </c>
      <c r="L312">
        <v>183.45823905720101</v>
      </c>
      <c r="M312">
        <v>57.064100540999902</v>
      </c>
      <c r="N312">
        <v>658.86193729799095</v>
      </c>
      <c r="O312">
        <v>106.3573009032</v>
      </c>
      <c r="P312">
        <v>17.4247538706</v>
      </c>
      <c r="Q312">
        <v>187.6142946114</v>
      </c>
      <c r="R312">
        <v>1579.6333440764899</v>
      </c>
      <c r="S312">
        <v>14008.0352926547</v>
      </c>
    </row>
    <row r="313" spans="1:19" ht="15" x14ac:dyDescent="0.25">
      <c r="A313" t="s">
        <v>484</v>
      </c>
      <c r="B313">
        <v>497.078665</v>
      </c>
      <c r="C313">
        <v>204.05442199999999</v>
      </c>
      <c r="D313">
        <v>1.815788</v>
      </c>
      <c r="E313">
        <v>7.5198710000000002</v>
      </c>
      <c r="F313">
        <v>56.212003000000003</v>
      </c>
      <c r="G313">
        <v>7.9801289999999998</v>
      </c>
      <c r="H313">
        <v>1</v>
      </c>
      <c r="I313">
        <v>1.850425</v>
      </c>
      <c r="J313">
        <v>10.706512</v>
      </c>
      <c r="K313">
        <v>17.6913307886919</v>
      </c>
      <c r="L313">
        <v>0.52766799279999999</v>
      </c>
      <c r="M313">
        <v>2.1852745125999999</v>
      </c>
      <c r="N313">
        <v>41.450731012200002</v>
      </c>
      <c r="O313">
        <v>14.1375965364</v>
      </c>
      <c r="P313">
        <v>2.3643000000000001</v>
      </c>
      <c r="Q313">
        <v>5.9254309349999996</v>
      </c>
      <c r="R313">
        <v>50.540089895999998</v>
      </c>
      <c r="S313">
        <v>631.90108667369202</v>
      </c>
    </row>
    <row r="314" spans="1:19" ht="15" x14ac:dyDescent="0.25">
      <c r="A314" t="s">
        <v>485</v>
      </c>
      <c r="B314">
        <v>2368.2277819999999</v>
      </c>
      <c r="C314">
        <v>927.51546599999995</v>
      </c>
      <c r="D314">
        <v>25.814979999999998</v>
      </c>
      <c r="E314">
        <v>46.714939999999999</v>
      </c>
      <c r="F314">
        <v>192.85906</v>
      </c>
      <c r="G314">
        <v>11.652290000000001</v>
      </c>
      <c r="H314">
        <v>7</v>
      </c>
      <c r="I314">
        <v>10.722877</v>
      </c>
      <c r="J314">
        <v>40.250301</v>
      </c>
      <c r="K314">
        <v>75.568121996908303</v>
      </c>
      <c r="L314">
        <v>7.501833188</v>
      </c>
      <c r="M314">
        <v>13.575361564</v>
      </c>
      <c r="N314">
        <v>142.214270844</v>
      </c>
      <c r="O314">
        <v>20.643196964000001</v>
      </c>
      <c r="P314">
        <v>16.5501</v>
      </c>
      <c r="Q314">
        <v>34.3367967294</v>
      </c>
      <c r="R314">
        <v>190.0015458705</v>
      </c>
      <c r="S314">
        <v>2868.6190091568101</v>
      </c>
    </row>
    <row r="315" spans="1:19" ht="15" x14ac:dyDescent="0.25">
      <c r="A315" t="s">
        <v>486</v>
      </c>
      <c r="B315">
        <v>3709.4999870000001</v>
      </c>
      <c r="C315">
        <v>1369.315388</v>
      </c>
      <c r="D315">
        <v>177.85018199999999</v>
      </c>
      <c r="E315">
        <v>89.047252</v>
      </c>
      <c r="F315">
        <v>334.37980099999999</v>
      </c>
      <c r="G315">
        <v>42.562347000000003</v>
      </c>
      <c r="H315">
        <v>9.3072590000000002</v>
      </c>
      <c r="I315">
        <v>20.313224000000002</v>
      </c>
      <c r="J315">
        <v>113.200575</v>
      </c>
      <c r="K315">
        <v>107.161680551323</v>
      </c>
      <c r="L315">
        <v>51.683262889199902</v>
      </c>
      <c r="M315">
        <v>25.877131431199999</v>
      </c>
      <c r="N315">
        <v>246.57166525740101</v>
      </c>
      <c r="O315">
        <v>75.403453945199999</v>
      </c>
      <c r="P315">
        <v>22.005152453699999</v>
      </c>
      <c r="Q315">
        <v>65.047005892800001</v>
      </c>
      <c r="R315">
        <v>534.36331428749997</v>
      </c>
      <c r="S315">
        <v>4837.6126537083201</v>
      </c>
    </row>
    <row r="316" spans="1:19" ht="15" x14ac:dyDescent="0.25">
      <c r="A316" t="s">
        <v>487</v>
      </c>
      <c r="B316">
        <v>3083.5561859999998</v>
      </c>
      <c r="C316">
        <v>1855.6207360000001</v>
      </c>
      <c r="D316">
        <v>73.088639999999998</v>
      </c>
      <c r="E316">
        <v>72.377595999999997</v>
      </c>
      <c r="F316">
        <v>249.41047499999999</v>
      </c>
      <c r="G316">
        <v>8.1647719999999993</v>
      </c>
      <c r="H316">
        <v>0.94886400000000004</v>
      </c>
      <c r="I316">
        <v>17.033245999999998</v>
      </c>
      <c r="J316">
        <v>58.694530999999998</v>
      </c>
      <c r="K316">
        <v>230.63737407669299</v>
      </c>
      <c r="L316">
        <v>21.239558784</v>
      </c>
      <c r="M316">
        <v>21.0329293976</v>
      </c>
      <c r="N316">
        <v>183.915284265</v>
      </c>
      <c r="O316">
        <v>14.464710075199999</v>
      </c>
      <c r="P316">
        <v>2.2433991552000001</v>
      </c>
      <c r="Q316">
        <v>54.543860341200002</v>
      </c>
      <c r="R316">
        <v>277.06753358549997</v>
      </c>
      <c r="S316">
        <v>3888.7008356803899</v>
      </c>
    </row>
    <row r="317" spans="1:19" ht="15" x14ac:dyDescent="0.25">
      <c r="A317" t="s">
        <v>488</v>
      </c>
      <c r="B317">
        <v>7973.0483829999202</v>
      </c>
      <c r="C317">
        <v>2346.3867920000098</v>
      </c>
      <c r="D317">
        <v>426.29600099999999</v>
      </c>
      <c r="E317">
        <v>119.48621300000001</v>
      </c>
      <c r="F317">
        <v>828.96423000000004</v>
      </c>
      <c r="G317">
        <v>60.562448000000003</v>
      </c>
      <c r="H317">
        <v>9.0454550000000005</v>
      </c>
      <c r="I317">
        <v>62.890638000000003</v>
      </c>
      <c r="J317">
        <v>206.169533</v>
      </c>
      <c r="K317">
        <v>146.512068715406</v>
      </c>
      <c r="L317">
        <v>123.8816178906</v>
      </c>
      <c r="M317">
        <v>34.722693497800002</v>
      </c>
      <c r="N317">
        <v>611.278223201993</v>
      </c>
      <c r="O317">
        <v>107.29243287680001</v>
      </c>
      <c r="P317">
        <v>21.386169256500001</v>
      </c>
      <c r="Q317">
        <v>201.38840100359999</v>
      </c>
      <c r="R317">
        <v>973.22328052650198</v>
      </c>
      <c r="S317">
        <v>10192.7332699691</v>
      </c>
    </row>
    <row r="318" spans="1:19" ht="15" x14ac:dyDescent="0.25">
      <c r="A318" t="s">
        <v>489</v>
      </c>
      <c r="B318">
        <v>6196.7495479999898</v>
      </c>
      <c r="C318">
        <v>4270.5435100000004</v>
      </c>
      <c r="D318">
        <v>487.52795900000001</v>
      </c>
      <c r="E318">
        <v>234.537826</v>
      </c>
      <c r="F318">
        <v>584.09884099999999</v>
      </c>
      <c r="G318">
        <v>65.630305000000007</v>
      </c>
      <c r="H318">
        <v>2.526869</v>
      </c>
      <c r="I318">
        <v>45.416035999999998</v>
      </c>
      <c r="J318">
        <v>186.30991900000001</v>
      </c>
      <c r="K318">
        <v>620.92264169265604</v>
      </c>
      <c r="L318">
        <v>141.6756248854</v>
      </c>
      <c r="M318">
        <v>68.156692235599806</v>
      </c>
      <c r="N318">
        <v>430.71448535339698</v>
      </c>
      <c r="O318">
        <v>116.270648338</v>
      </c>
      <c r="P318">
        <v>5.9742763766999998</v>
      </c>
      <c r="Q318">
        <v>145.4312304792</v>
      </c>
      <c r="R318">
        <v>879.47597263950195</v>
      </c>
      <c r="S318">
        <v>8605.37112000044</v>
      </c>
    </row>
    <row r="319" spans="1:19" ht="15" x14ac:dyDescent="0.25">
      <c r="A319" t="s">
        <v>490</v>
      </c>
      <c r="B319">
        <v>4994.0218589999904</v>
      </c>
      <c r="C319">
        <v>453.62012199999998</v>
      </c>
      <c r="D319">
        <v>142.14701299999999</v>
      </c>
      <c r="E319">
        <v>116.74602299999999</v>
      </c>
      <c r="F319">
        <v>368.60439500000001</v>
      </c>
      <c r="G319">
        <v>41.839975000000003</v>
      </c>
      <c r="H319">
        <v>2</v>
      </c>
      <c r="I319">
        <v>24.818182</v>
      </c>
      <c r="J319">
        <v>128.77319800000001</v>
      </c>
      <c r="K319">
        <v>8.8499888895869798</v>
      </c>
      <c r="L319">
        <v>41.3079219778</v>
      </c>
      <c r="M319">
        <v>33.9263942838001</v>
      </c>
      <c r="N319">
        <v>271.80888087300002</v>
      </c>
      <c r="O319">
        <v>74.123699709999997</v>
      </c>
      <c r="P319">
        <v>4.7286000000000001</v>
      </c>
      <c r="Q319">
        <v>79.472782400400007</v>
      </c>
      <c r="R319">
        <v>607.87388115900103</v>
      </c>
      <c r="S319">
        <v>6116.1140082935799</v>
      </c>
    </row>
    <row r="320" spans="1:19" ht="15" x14ac:dyDescent="0.25">
      <c r="A320" t="s">
        <v>491</v>
      </c>
      <c r="B320">
        <v>7146.6194329999698</v>
      </c>
      <c r="C320">
        <v>4281.4932280000003</v>
      </c>
      <c r="D320">
        <v>908.41239099999996</v>
      </c>
      <c r="E320">
        <v>167.20236199999999</v>
      </c>
      <c r="F320">
        <v>586.78466200000003</v>
      </c>
      <c r="G320">
        <v>42.127056000000003</v>
      </c>
      <c r="H320">
        <v>6.2766359999999999</v>
      </c>
      <c r="I320">
        <v>28.010083999999999</v>
      </c>
      <c r="J320">
        <v>191.76936499999999</v>
      </c>
      <c r="K320">
        <v>535.64926286225602</v>
      </c>
      <c r="L320">
        <v>263.98464082460299</v>
      </c>
      <c r="M320">
        <v>48.589006397199903</v>
      </c>
      <c r="N320">
        <v>432.69500975879703</v>
      </c>
      <c r="O320">
        <v>74.632292409599998</v>
      </c>
      <c r="P320">
        <v>14.8398504948</v>
      </c>
      <c r="Q320">
        <v>89.693890984800007</v>
      </c>
      <c r="R320">
        <v>905.24728748250095</v>
      </c>
      <c r="S320">
        <v>9511.9506742145295</v>
      </c>
    </row>
    <row r="321" spans="1:19" ht="15" x14ac:dyDescent="0.25">
      <c r="A321" t="s">
        <v>492</v>
      </c>
      <c r="B321">
        <v>15888.720772999901</v>
      </c>
      <c r="C321">
        <v>3970.9242819999999</v>
      </c>
      <c r="D321">
        <v>1149.389189</v>
      </c>
      <c r="E321">
        <v>357.61805299999997</v>
      </c>
      <c r="F321">
        <v>1705.9972150000001</v>
      </c>
      <c r="G321">
        <v>87.686593999999999</v>
      </c>
      <c r="H321">
        <v>8</v>
      </c>
      <c r="I321">
        <v>64.959322999999998</v>
      </c>
      <c r="J321">
        <v>343.30205000000001</v>
      </c>
      <c r="K321">
        <v>207.65562760178801</v>
      </c>
      <c r="L321">
        <v>334.0124983234</v>
      </c>
      <c r="M321">
        <v>103.92380620180001</v>
      </c>
      <c r="N321">
        <v>1258.00234634098</v>
      </c>
      <c r="O321">
        <v>155.34556993039999</v>
      </c>
      <c r="P321">
        <v>18.914400000000001</v>
      </c>
      <c r="Q321">
        <v>208.01274411060001</v>
      </c>
      <c r="R321">
        <v>1620.5573270249899</v>
      </c>
      <c r="S321">
        <v>19795.145092533901</v>
      </c>
    </row>
    <row r="322" spans="1:19" ht="15" x14ac:dyDescent="0.25">
      <c r="A322" t="s">
        <v>493</v>
      </c>
      <c r="B322">
        <v>15939.398593</v>
      </c>
      <c r="C322">
        <v>2517.742111</v>
      </c>
      <c r="D322">
        <v>1192.0133989999999</v>
      </c>
      <c r="E322">
        <v>121.11670599999999</v>
      </c>
      <c r="F322">
        <v>1389.5194389999999</v>
      </c>
      <c r="G322">
        <v>132.821583</v>
      </c>
      <c r="H322">
        <v>5.5378530000000001</v>
      </c>
      <c r="I322">
        <v>88.429310999999998</v>
      </c>
      <c r="J322">
        <v>541.75631499999997</v>
      </c>
      <c r="K322">
        <v>84.923226586647104</v>
      </c>
      <c r="L322">
        <v>346.39909374939998</v>
      </c>
      <c r="M322">
        <v>35.1965147636</v>
      </c>
      <c r="N322">
        <v>1024.6316343185799</v>
      </c>
      <c r="O322">
        <v>235.30671644280099</v>
      </c>
      <c r="P322">
        <v>13.093145847900001</v>
      </c>
      <c r="Q322">
        <v>283.16833968420002</v>
      </c>
      <c r="R322">
        <v>2557.3606849574799</v>
      </c>
      <c r="S322">
        <v>20519.477949350599</v>
      </c>
    </row>
    <row r="323" spans="1:19" ht="15" x14ac:dyDescent="0.25">
      <c r="A323" t="s">
        <v>494</v>
      </c>
      <c r="B323">
        <v>1155.032854</v>
      </c>
      <c r="C323">
        <v>233.60802100000001</v>
      </c>
      <c r="D323">
        <v>9.5634720000000009</v>
      </c>
      <c r="E323">
        <v>19</v>
      </c>
      <c r="F323">
        <v>78.146348000000003</v>
      </c>
      <c r="G323">
        <v>8.8608460000000004</v>
      </c>
      <c r="H323">
        <v>0</v>
      </c>
      <c r="I323">
        <v>3</v>
      </c>
      <c r="J323">
        <v>7.3929499999999999</v>
      </c>
      <c r="K323">
        <v>9.9189567145088393</v>
      </c>
      <c r="L323">
        <v>2.7791449631999998</v>
      </c>
      <c r="M323">
        <v>5.5213999999999999</v>
      </c>
      <c r="N323">
        <v>57.625117015200097</v>
      </c>
      <c r="O323">
        <v>15.697874773600001</v>
      </c>
      <c r="P323">
        <v>0</v>
      </c>
      <c r="Q323">
        <v>9.6066000000000003</v>
      </c>
      <c r="R323">
        <v>34.898420475000002</v>
      </c>
      <c r="S323">
        <v>1291.0803679415101</v>
      </c>
    </row>
    <row r="324" spans="1:19" ht="15" x14ac:dyDescent="0.25">
      <c r="A324" t="s">
        <v>495</v>
      </c>
      <c r="B324">
        <v>1136.448948</v>
      </c>
      <c r="C324">
        <v>281.90985599999999</v>
      </c>
      <c r="D324">
        <v>1</v>
      </c>
      <c r="E324">
        <v>20.144020999999999</v>
      </c>
      <c r="F324">
        <v>110.225759</v>
      </c>
      <c r="G324">
        <v>3.069156</v>
      </c>
      <c r="H324">
        <v>1</v>
      </c>
      <c r="I324">
        <v>7</v>
      </c>
      <c r="J324">
        <v>11.677981000000001</v>
      </c>
      <c r="K324">
        <v>14.697027691212201</v>
      </c>
      <c r="L324">
        <v>0.29060000000000002</v>
      </c>
      <c r="M324">
        <v>5.8538525025999997</v>
      </c>
      <c r="N324">
        <v>81.280474686599902</v>
      </c>
      <c r="O324">
        <v>5.4373167695999998</v>
      </c>
      <c r="P324">
        <v>2.3643000000000001</v>
      </c>
      <c r="Q324">
        <v>22.415400000000002</v>
      </c>
      <c r="R324">
        <v>55.125909310499999</v>
      </c>
      <c r="S324">
        <v>1323.91382896051</v>
      </c>
    </row>
    <row r="325" spans="1:19" ht="15" x14ac:dyDescent="0.25">
      <c r="A325" t="s">
        <v>496</v>
      </c>
      <c r="B325">
        <v>366.58411100000001</v>
      </c>
      <c r="C325">
        <v>135.14809199999999</v>
      </c>
      <c r="D325">
        <v>14</v>
      </c>
      <c r="E325">
        <v>11.999999000000001</v>
      </c>
      <c r="F325">
        <v>35.541666999999997</v>
      </c>
      <c r="G325">
        <v>6</v>
      </c>
      <c r="H325">
        <v>1</v>
      </c>
      <c r="I325">
        <v>6.2142860000000004</v>
      </c>
      <c r="J325">
        <v>9.8000000000000007</v>
      </c>
      <c r="K325">
        <v>10.9433943690271</v>
      </c>
      <c r="L325">
        <v>4.0683999999999996</v>
      </c>
      <c r="M325">
        <v>3.4871997094</v>
      </c>
      <c r="N325">
        <v>26.208425245800001</v>
      </c>
      <c r="O325">
        <v>10.6296</v>
      </c>
      <c r="P325">
        <v>2.3643000000000001</v>
      </c>
      <c r="Q325">
        <v>19.899386629199999</v>
      </c>
      <c r="R325">
        <v>46.260899999999999</v>
      </c>
      <c r="S325">
        <v>490.445716953427</v>
      </c>
    </row>
    <row r="326" spans="1:19" ht="15" x14ac:dyDescent="0.25">
      <c r="A326" t="s">
        <v>497</v>
      </c>
      <c r="B326">
        <v>492.35940599999998</v>
      </c>
      <c r="C326">
        <v>99.306064000000006</v>
      </c>
      <c r="D326">
        <v>0.14982999999999999</v>
      </c>
      <c r="E326">
        <v>13</v>
      </c>
      <c r="F326">
        <v>29.383357</v>
      </c>
      <c r="G326">
        <v>3</v>
      </c>
      <c r="H326">
        <v>0</v>
      </c>
      <c r="I326">
        <v>3.899241</v>
      </c>
      <c r="J326">
        <v>6.2648169999999999</v>
      </c>
      <c r="K326">
        <v>4.3256405633427297</v>
      </c>
      <c r="L326">
        <v>4.3540598E-2</v>
      </c>
      <c r="M326">
        <v>3.7778</v>
      </c>
      <c r="N326">
        <v>21.6672874518</v>
      </c>
      <c r="O326">
        <v>5.3148</v>
      </c>
      <c r="P326">
        <v>0</v>
      </c>
      <c r="Q326">
        <v>12.486149530200001</v>
      </c>
      <c r="R326">
        <v>29.573068648500001</v>
      </c>
      <c r="S326">
        <v>569.54769279184302</v>
      </c>
    </row>
    <row r="327" spans="1:19" ht="15" x14ac:dyDescent="0.25">
      <c r="A327" t="s">
        <v>498</v>
      </c>
      <c r="B327">
        <v>1117.3350089999999</v>
      </c>
      <c r="C327">
        <v>306.99955799999998</v>
      </c>
      <c r="D327">
        <v>13</v>
      </c>
      <c r="E327">
        <v>16.405476</v>
      </c>
      <c r="F327">
        <v>114.80243400000001</v>
      </c>
      <c r="G327">
        <v>11</v>
      </c>
      <c r="H327">
        <v>2</v>
      </c>
      <c r="I327">
        <v>6.4866619999999999</v>
      </c>
      <c r="J327">
        <v>11.174851</v>
      </c>
      <c r="K327">
        <v>17.655237841709301</v>
      </c>
      <c r="L327">
        <v>3.7778</v>
      </c>
      <c r="M327">
        <v>4.7674313255999996</v>
      </c>
      <c r="N327">
        <v>84.655314831599895</v>
      </c>
      <c r="O327">
        <v>19.4876</v>
      </c>
      <c r="P327">
        <v>4.7286000000000001</v>
      </c>
      <c r="Q327">
        <v>20.7715890564</v>
      </c>
      <c r="R327">
        <v>52.750884145500002</v>
      </c>
      <c r="S327">
        <v>1325.9294662008101</v>
      </c>
    </row>
    <row r="328" spans="1:19" ht="15" x14ac:dyDescent="0.25">
      <c r="A328" t="s">
        <v>499</v>
      </c>
      <c r="B328">
        <v>1090.9606060000001</v>
      </c>
      <c r="C328">
        <v>349.14373000000001</v>
      </c>
      <c r="D328">
        <v>5.74</v>
      </c>
      <c r="E328">
        <v>24.208635000000001</v>
      </c>
      <c r="F328">
        <v>150.224648</v>
      </c>
      <c r="G328">
        <v>6.7132750000000003</v>
      </c>
      <c r="H328">
        <v>0</v>
      </c>
      <c r="I328">
        <v>4</v>
      </c>
      <c r="J328">
        <v>21.895149</v>
      </c>
      <c r="K328">
        <v>23.668035154502899</v>
      </c>
      <c r="L328">
        <v>1.6680440000000001</v>
      </c>
      <c r="M328">
        <v>7.0350293309999996</v>
      </c>
      <c r="N328">
        <v>110.77565543519999</v>
      </c>
      <c r="O328">
        <v>11.893237989999999</v>
      </c>
      <c r="P328">
        <v>0</v>
      </c>
      <c r="Q328">
        <v>12.8088</v>
      </c>
      <c r="R328">
        <v>103.3560508545</v>
      </c>
      <c r="S328">
        <v>1362.1654587651999</v>
      </c>
    </row>
    <row r="329" spans="1:19" ht="15" x14ac:dyDescent="0.25">
      <c r="A329" t="s">
        <v>500</v>
      </c>
      <c r="B329">
        <v>1311.4249789999999</v>
      </c>
      <c r="C329">
        <v>249.73120499999999</v>
      </c>
      <c r="D329">
        <v>2</v>
      </c>
      <c r="E329">
        <v>33.306359</v>
      </c>
      <c r="F329">
        <v>111.32196399999999</v>
      </c>
      <c r="G329">
        <v>13.144508999999999</v>
      </c>
      <c r="H329">
        <v>0.84104000000000001</v>
      </c>
      <c r="I329">
        <v>1</v>
      </c>
      <c r="J329">
        <v>7.5</v>
      </c>
      <c r="K329">
        <v>9.8834510184006596</v>
      </c>
      <c r="L329">
        <v>0.58120000000000005</v>
      </c>
      <c r="M329">
        <v>9.6788279254000003</v>
      </c>
      <c r="N329">
        <v>82.088816253599902</v>
      </c>
      <c r="O329">
        <v>23.286812144399999</v>
      </c>
      <c r="P329">
        <v>1.9884708719999999</v>
      </c>
      <c r="Q329">
        <v>3.2021999999999999</v>
      </c>
      <c r="R329">
        <v>35.403750000000002</v>
      </c>
      <c r="S329">
        <v>1477.5385072137999</v>
      </c>
    </row>
    <row r="330" spans="1:19" ht="15" x14ac:dyDescent="0.25">
      <c r="A330" t="s">
        <v>502</v>
      </c>
      <c r="B330">
        <v>753.90721799999994</v>
      </c>
      <c r="C330">
        <v>232.51709099999999</v>
      </c>
      <c r="D330">
        <v>16.809653999999998</v>
      </c>
      <c r="E330">
        <v>17.274999999999999</v>
      </c>
      <c r="F330">
        <v>89.113363000000007</v>
      </c>
      <c r="G330">
        <v>9.5634270000000008</v>
      </c>
      <c r="H330">
        <v>0</v>
      </c>
      <c r="I330">
        <v>1.757692</v>
      </c>
      <c r="J330">
        <v>12.257692</v>
      </c>
      <c r="K330">
        <v>15.1955108034813</v>
      </c>
      <c r="L330">
        <v>4.8848854523999998</v>
      </c>
      <c r="M330">
        <v>5.0201149999999997</v>
      </c>
      <c r="N330">
        <v>65.712193876200004</v>
      </c>
      <c r="O330">
        <v>16.942567273200002</v>
      </c>
      <c r="P330">
        <v>0</v>
      </c>
      <c r="Q330">
        <v>5.6284813223999999</v>
      </c>
      <c r="R330">
        <v>57.862435085999998</v>
      </c>
      <c r="S330">
        <v>925.15340681368104</v>
      </c>
    </row>
    <row r="331" spans="1:19" ht="15" x14ac:dyDescent="0.25">
      <c r="A331" t="s">
        <v>503</v>
      </c>
      <c r="B331">
        <v>2622.0775410000001</v>
      </c>
      <c r="C331">
        <v>473.420119</v>
      </c>
      <c r="D331">
        <v>15</v>
      </c>
      <c r="E331">
        <v>47.725071</v>
      </c>
      <c r="F331">
        <v>158.27274600000001</v>
      </c>
      <c r="G331">
        <v>12.478816999999999</v>
      </c>
      <c r="H331">
        <v>3.5</v>
      </c>
      <c r="I331">
        <v>10.451428999999999</v>
      </c>
      <c r="J331">
        <v>32.639043000000001</v>
      </c>
      <c r="K331">
        <v>17.7087556975955</v>
      </c>
      <c r="L331">
        <v>4.359</v>
      </c>
      <c r="M331">
        <v>13.868905632600001</v>
      </c>
      <c r="N331">
        <v>116.7103229004</v>
      </c>
      <c r="O331">
        <v>22.1074721972</v>
      </c>
      <c r="P331">
        <v>8.2750500000000002</v>
      </c>
      <c r="Q331">
        <v>33.467565943799997</v>
      </c>
      <c r="R331">
        <v>154.07260248150001</v>
      </c>
      <c r="S331">
        <v>2992.6472158531001</v>
      </c>
    </row>
    <row r="332" spans="1:19" ht="15" x14ac:dyDescent="0.25">
      <c r="A332" t="s">
        <v>504</v>
      </c>
      <c r="B332">
        <v>2528.991638</v>
      </c>
      <c r="C332">
        <v>195.24155500000001</v>
      </c>
      <c r="D332">
        <v>6.8515090000000001</v>
      </c>
      <c r="E332">
        <v>49.502890000000001</v>
      </c>
      <c r="F332">
        <v>170.921558</v>
      </c>
      <c r="G332">
        <v>15.177142999999999</v>
      </c>
      <c r="H332">
        <v>0</v>
      </c>
      <c r="I332">
        <v>7</v>
      </c>
      <c r="J332">
        <v>30.9</v>
      </c>
      <c r="K332">
        <v>3.1848373803391099</v>
      </c>
      <c r="L332">
        <v>1.9910485153999999</v>
      </c>
      <c r="M332">
        <v>14.385539833999999</v>
      </c>
      <c r="N332">
        <v>126.0375568692</v>
      </c>
      <c r="O332">
        <v>26.887826538799999</v>
      </c>
      <c r="P332">
        <v>0</v>
      </c>
      <c r="Q332">
        <v>22.415400000000002</v>
      </c>
      <c r="R332">
        <v>145.86345</v>
      </c>
      <c r="S332">
        <v>2869.7572971377399</v>
      </c>
    </row>
    <row r="333" spans="1:19" ht="15" x14ac:dyDescent="0.25">
      <c r="A333" t="s">
        <v>505</v>
      </c>
      <c r="B333">
        <v>2045.430744</v>
      </c>
      <c r="C333">
        <v>196.052367</v>
      </c>
      <c r="D333">
        <v>16.936046999999999</v>
      </c>
      <c r="E333">
        <v>24.128312000000001</v>
      </c>
      <c r="F333">
        <v>171.13650999999999</v>
      </c>
      <c r="G333">
        <v>14.951426</v>
      </c>
      <c r="H333">
        <v>2</v>
      </c>
      <c r="I333">
        <v>5</v>
      </c>
      <c r="J333">
        <v>30.29447</v>
      </c>
      <c r="K333">
        <v>4.0351292831273096</v>
      </c>
      <c r="L333">
        <v>4.9216152582000001</v>
      </c>
      <c r="M333">
        <v>7.0116874671999998</v>
      </c>
      <c r="N333">
        <v>126.196062474</v>
      </c>
      <c r="O333">
        <v>26.487946301600001</v>
      </c>
      <c r="P333">
        <v>4.7286000000000001</v>
      </c>
      <c r="Q333">
        <v>16.010999999999999</v>
      </c>
      <c r="R333">
        <v>143.00504563499999</v>
      </c>
      <c r="S333">
        <v>2377.8278304191199</v>
      </c>
    </row>
    <row r="334" spans="1:19" ht="15" x14ac:dyDescent="0.25">
      <c r="A334" t="s">
        <v>506</v>
      </c>
      <c r="B334">
        <v>7803.6262089999</v>
      </c>
      <c r="C334">
        <v>1059.6086330000001</v>
      </c>
      <c r="D334">
        <v>174.68342799999999</v>
      </c>
      <c r="E334">
        <v>205.479052</v>
      </c>
      <c r="F334">
        <v>784.02650800000004</v>
      </c>
      <c r="G334">
        <v>50.602606000000002</v>
      </c>
      <c r="H334">
        <v>2.7617660000000002</v>
      </c>
      <c r="I334">
        <v>79.840571999999995</v>
      </c>
      <c r="J334">
        <v>169.48139499999999</v>
      </c>
      <c r="K334">
        <v>30.503533479111699</v>
      </c>
      <c r="L334">
        <v>50.763004176799903</v>
      </c>
      <c r="M334">
        <v>59.712212511199901</v>
      </c>
      <c r="N334">
        <v>578.14114699919298</v>
      </c>
      <c r="O334">
        <v>89.647576789600095</v>
      </c>
      <c r="P334">
        <v>6.5296433538</v>
      </c>
      <c r="Q334">
        <v>255.66547965839999</v>
      </c>
      <c r="R334">
        <v>800.03692509750101</v>
      </c>
      <c r="S334">
        <v>9674.6257310655092</v>
      </c>
    </row>
    <row r="335" spans="1:19" ht="15" x14ac:dyDescent="0.25">
      <c r="A335" t="s">
        <v>507</v>
      </c>
      <c r="B335">
        <v>549.018247000001</v>
      </c>
      <c r="C335">
        <v>102.625514</v>
      </c>
      <c r="D335">
        <v>4.9006069999999999</v>
      </c>
      <c r="E335">
        <v>10.276994999999999</v>
      </c>
      <c r="F335">
        <v>50.072507000000002</v>
      </c>
      <c r="G335">
        <v>6.1038690000000004</v>
      </c>
      <c r="H335">
        <v>1.86</v>
      </c>
      <c r="I335">
        <v>3.9621789999999999</v>
      </c>
      <c r="J335">
        <v>4.2770330000000003</v>
      </c>
      <c r="K335">
        <v>4.0473520378274896</v>
      </c>
      <c r="L335">
        <v>1.4241163941999999</v>
      </c>
      <c r="M335">
        <v>2.9864947470000001</v>
      </c>
      <c r="N335">
        <v>36.923466661799999</v>
      </c>
      <c r="O335">
        <v>10.813614320399999</v>
      </c>
      <c r="P335">
        <v>4.3975980000000003</v>
      </c>
      <c r="Q335">
        <v>12.6876895938</v>
      </c>
      <c r="R335">
        <v>20.189734276500001</v>
      </c>
      <c r="S335">
        <v>642.48831303152804</v>
      </c>
    </row>
    <row r="336" spans="1:19" ht="15" x14ac:dyDescent="0.25">
      <c r="A336" t="s">
        <v>508</v>
      </c>
      <c r="B336">
        <v>1258.8996420000001</v>
      </c>
      <c r="C336">
        <v>343.33694100000002</v>
      </c>
      <c r="D336">
        <v>0.30116900000000002</v>
      </c>
      <c r="E336">
        <v>23.167971000000001</v>
      </c>
      <c r="F336">
        <v>113.338285</v>
      </c>
      <c r="G336">
        <v>5.891794</v>
      </c>
      <c r="H336">
        <v>3</v>
      </c>
      <c r="I336">
        <v>4</v>
      </c>
      <c r="J336">
        <v>16.788017</v>
      </c>
      <c r="K336">
        <v>19.644857553474999</v>
      </c>
      <c r="L336">
        <v>8.7519711400000005E-2</v>
      </c>
      <c r="M336">
        <v>6.7326123726000002</v>
      </c>
      <c r="N336">
        <v>83.575651358999906</v>
      </c>
      <c r="O336">
        <v>10.437902250400001</v>
      </c>
      <c r="P336">
        <v>7.0929000000000002</v>
      </c>
      <c r="Q336">
        <v>12.8088</v>
      </c>
      <c r="R336">
        <v>79.247834248499998</v>
      </c>
      <c r="S336">
        <v>1478.5277194953801</v>
      </c>
    </row>
    <row r="337" spans="1:19" ht="15" x14ac:dyDescent="0.25">
      <c r="A337" t="s">
        <v>509</v>
      </c>
      <c r="B337">
        <v>2514.6754879999999</v>
      </c>
      <c r="C337">
        <v>298.347465</v>
      </c>
      <c r="D337">
        <v>48.209257999999998</v>
      </c>
      <c r="E337">
        <v>57.897525000000002</v>
      </c>
      <c r="F337">
        <v>174.25112200000001</v>
      </c>
      <c r="G337">
        <v>14.484040999999999</v>
      </c>
      <c r="H337">
        <v>0</v>
      </c>
      <c r="I337">
        <v>11.86</v>
      </c>
      <c r="J337">
        <v>42.994912999999997</v>
      </c>
      <c r="K337">
        <v>7.5352075705725801</v>
      </c>
      <c r="L337">
        <v>14.009610374799999</v>
      </c>
      <c r="M337">
        <v>16.825020765000001</v>
      </c>
      <c r="N337">
        <v>128.49277736280001</v>
      </c>
      <c r="O337">
        <v>25.659927035599999</v>
      </c>
      <c r="P337">
        <v>0</v>
      </c>
      <c r="Q337">
        <v>37.978091999999997</v>
      </c>
      <c r="R337">
        <v>202.95748681649999</v>
      </c>
      <c r="S337">
        <v>2948.1336099252699</v>
      </c>
    </row>
    <row r="338" spans="1:19" ht="15" x14ac:dyDescent="0.25">
      <c r="A338" t="s">
        <v>510</v>
      </c>
      <c r="B338">
        <v>1467.421938</v>
      </c>
      <c r="C338">
        <v>1216.751929</v>
      </c>
      <c r="D338">
        <v>0.37623200000000001</v>
      </c>
      <c r="E338">
        <v>24.999998999999999</v>
      </c>
      <c r="F338">
        <v>162.98719199999999</v>
      </c>
      <c r="G338">
        <v>4.6900630000000003</v>
      </c>
      <c r="H338">
        <v>0</v>
      </c>
      <c r="I338">
        <v>6.0036160000000001</v>
      </c>
      <c r="J338">
        <v>23.876629999999999</v>
      </c>
      <c r="K338">
        <v>208.320391235616</v>
      </c>
      <c r="L338">
        <v>0.10933301920000001</v>
      </c>
      <c r="M338">
        <v>7.2649997093999996</v>
      </c>
      <c r="N338">
        <v>120.18675538079999</v>
      </c>
      <c r="O338">
        <v>8.3089156107999997</v>
      </c>
      <c r="P338">
        <v>0</v>
      </c>
      <c r="Q338">
        <v>19.2247791552</v>
      </c>
      <c r="R338">
        <v>112.709631915</v>
      </c>
      <c r="S338">
        <v>1943.54674402602</v>
      </c>
    </row>
    <row r="339" spans="1:19" ht="15" x14ac:dyDescent="0.25">
      <c r="A339" t="s">
        <v>511</v>
      </c>
      <c r="B339">
        <v>1166.688079</v>
      </c>
      <c r="C339">
        <v>668.96963500000095</v>
      </c>
      <c r="D339">
        <v>60.944031000000003</v>
      </c>
      <c r="E339">
        <v>18.311406999999999</v>
      </c>
      <c r="F339">
        <v>152.579069</v>
      </c>
      <c r="G339">
        <v>10.673515</v>
      </c>
      <c r="H339">
        <v>0</v>
      </c>
      <c r="I339">
        <v>10.99423</v>
      </c>
      <c r="J339">
        <v>23.930534999999999</v>
      </c>
      <c r="K339">
        <v>80.626842731952394</v>
      </c>
      <c r="L339">
        <v>17.710335408599999</v>
      </c>
      <c r="M339">
        <v>5.3212948742000004</v>
      </c>
      <c r="N339">
        <v>112.5118054806</v>
      </c>
      <c r="O339">
        <v>18.909199174000001</v>
      </c>
      <c r="P339">
        <v>0</v>
      </c>
      <c r="Q339">
        <v>35.205723306000003</v>
      </c>
      <c r="R339">
        <v>112.9640904675</v>
      </c>
      <c r="S339">
        <v>1549.9373704428499</v>
      </c>
    </row>
    <row r="340" spans="1:19" ht="15" x14ac:dyDescent="0.25">
      <c r="A340" t="s">
        <v>512</v>
      </c>
      <c r="B340">
        <v>7045.9936520000001</v>
      </c>
      <c r="C340">
        <v>810.94619299999999</v>
      </c>
      <c r="D340">
        <v>71.157109000000005</v>
      </c>
      <c r="E340">
        <v>107.163993</v>
      </c>
      <c r="F340">
        <v>401.00030299999997</v>
      </c>
      <c r="G340">
        <v>36.599038999999998</v>
      </c>
      <c r="H340">
        <v>1.1387290000000001</v>
      </c>
      <c r="I340">
        <v>25.5</v>
      </c>
      <c r="J340">
        <v>126.412943</v>
      </c>
      <c r="K340">
        <v>19.752411353149999</v>
      </c>
      <c r="L340">
        <v>20.678255875400001</v>
      </c>
      <c r="M340">
        <v>31.141856365800098</v>
      </c>
      <c r="N340">
        <v>295.69762343219998</v>
      </c>
      <c r="O340">
        <v>64.838857492399995</v>
      </c>
      <c r="P340">
        <v>2.6922969747000001</v>
      </c>
      <c r="Q340">
        <v>81.656099999999995</v>
      </c>
      <c r="R340">
        <v>596.73229743150102</v>
      </c>
      <c r="S340">
        <v>8159.1833509251601</v>
      </c>
    </row>
    <row r="341" spans="1:19" ht="15" x14ac:dyDescent="0.25">
      <c r="A341" t="s">
        <v>513</v>
      </c>
      <c r="B341">
        <v>8093.4061029999102</v>
      </c>
      <c r="C341">
        <v>5837.5336099999704</v>
      </c>
      <c r="D341">
        <v>448.12610600000102</v>
      </c>
      <c r="E341">
        <v>118.079734</v>
      </c>
      <c r="F341">
        <v>1040.7466079999999</v>
      </c>
      <c r="G341">
        <v>99.61345</v>
      </c>
      <c r="H341">
        <v>10.368588000000001</v>
      </c>
      <c r="I341">
        <v>55.096831999999999</v>
      </c>
      <c r="J341">
        <v>176.12150500000001</v>
      </c>
      <c r="K341">
        <v>885.51295347367397</v>
      </c>
      <c r="L341">
        <v>130.22544640359999</v>
      </c>
      <c r="M341">
        <v>34.313970700399999</v>
      </c>
      <c r="N341">
        <v>767.44654873919296</v>
      </c>
      <c r="O341">
        <v>176.47518801999999</v>
      </c>
      <c r="P341">
        <v>24.514452608399999</v>
      </c>
      <c r="Q341">
        <v>176.4310754304</v>
      </c>
      <c r="R341">
        <v>831.38156435250096</v>
      </c>
      <c r="S341">
        <v>11119.7073027281</v>
      </c>
    </row>
    <row r="342" spans="1:19" ht="15" x14ac:dyDescent="0.25">
      <c r="A342" t="s">
        <v>514</v>
      </c>
      <c r="B342">
        <v>7339.7721249999704</v>
      </c>
      <c r="C342">
        <v>1961.59204</v>
      </c>
      <c r="D342">
        <v>76.632454999999993</v>
      </c>
      <c r="E342">
        <v>103.887181</v>
      </c>
      <c r="F342">
        <v>804.82710899999904</v>
      </c>
      <c r="G342">
        <v>88.133588000000003</v>
      </c>
      <c r="H342">
        <v>8.5</v>
      </c>
      <c r="I342">
        <v>84.356205000000003</v>
      </c>
      <c r="J342">
        <v>148.09810200000001</v>
      </c>
      <c r="K342">
        <v>112.984252969808</v>
      </c>
      <c r="L342">
        <v>22.269391422999998</v>
      </c>
      <c r="M342">
        <v>30.189614798600001</v>
      </c>
      <c r="N342">
        <v>593.47951017659295</v>
      </c>
      <c r="O342">
        <v>156.13746450080001</v>
      </c>
      <c r="P342">
        <v>20.096550000000001</v>
      </c>
      <c r="Q342">
        <v>270.12543965100002</v>
      </c>
      <c r="R342">
        <v>699.09709049100104</v>
      </c>
      <c r="S342">
        <v>9244.1514390107695</v>
      </c>
    </row>
    <row r="343" spans="1:19" ht="15" x14ac:dyDescent="0.25">
      <c r="A343" t="s">
        <v>515</v>
      </c>
      <c r="B343">
        <v>4045.8025619999898</v>
      </c>
      <c r="C343">
        <v>1363.6092550000001</v>
      </c>
      <c r="D343">
        <v>29.909716</v>
      </c>
      <c r="E343">
        <v>56.730423999999999</v>
      </c>
      <c r="F343">
        <v>400.20830899999999</v>
      </c>
      <c r="G343">
        <v>22.127956000000001</v>
      </c>
      <c r="H343">
        <v>9.36</v>
      </c>
      <c r="I343">
        <v>23.860201</v>
      </c>
      <c r="J343">
        <v>59.841715999999998</v>
      </c>
      <c r="K343">
        <v>96.355897919902802</v>
      </c>
      <c r="L343">
        <v>8.6917634695999997</v>
      </c>
      <c r="M343">
        <v>16.4858612144</v>
      </c>
      <c r="N343">
        <v>295.11360705660002</v>
      </c>
      <c r="O343">
        <v>39.201886849600001</v>
      </c>
      <c r="P343">
        <v>22.129847999999999</v>
      </c>
      <c r="Q343">
        <v>76.405135642199994</v>
      </c>
      <c r="R343">
        <v>282.48282037799999</v>
      </c>
      <c r="S343">
        <v>4882.6693825303</v>
      </c>
    </row>
    <row r="344" spans="1:19" ht="15" x14ac:dyDescent="0.25">
      <c r="A344" t="s">
        <v>516</v>
      </c>
      <c r="B344">
        <v>2043.79135</v>
      </c>
      <c r="C344">
        <v>650.46392400000002</v>
      </c>
      <c r="D344">
        <v>3.9975839999999998</v>
      </c>
      <c r="E344">
        <v>69.761581000000007</v>
      </c>
      <c r="F344">
        <v>207.572801</v>
      </c>
      <c r="G344">
        <v>19.825866999999999</v>
      </c>
      <c r="H344">
        <v>2</v>
      </c>
      <c r="I344">
        <v>18.575057000000001</v>
      </c>
      <c r="J344">
        <v>34.339236</v>
      </c>
      <c r="K344">
        <v>43.9463747026481</v>
      </c>
      <c r="L344">
        <v>1.1616979104</v>
      </c>
      <c r="M344">
        <v>20.272715438599999</v>
      </c>
      <c r="N344">
        <v>153.06418345739999</v>
      </c>
      <c r="O344">
        <v>35.123505977199997</v>
      </c>
      <c r="P344">
        <v>4.7286000000000001</v>
      </c>
      <c r="Q344">
        <v>59.481047525400001</v>
      </c>
      <c r="R344">
        <v>162.098363538</v>
      </c>
      <c r="S344">
        <v>2523.6678385496398</v>
      </c>
    </row>
    <row r="345" spans="1:19" ht="15" x14ac:dyDescent="0.25">
      <c r="A345" t="s">
        <v>517</v>
      </c>
      <c r="B345">
        <v>542.19093099999998</v>
      </c>
      <c r="C345">
        <v>151.546468</v>
      </c>
      <c r="D345">
        <v>5.945195</v>
      </c>
      <c r="E345">
        <v>9.1196739999999998</v>
      </c>
      <c r="F345">
        <v>43.353805999999999</v>
      </c>
      <c r="G345">
        <v>1</v>
      </c>
      <c r="H345">
        <v>0</v>
      </c>
      <c r="I345">
        <v>0</v>
      </c>
      <c r="J345">
        <v>3.5827599999999999</v>
      </c>
      <c r="K345">
        <v>8.5651580030523693</v>
      </c>
      <c r="L345">
        <v>1.7276736669999999</v>
      </c>
      <c r="M345">
        <v>2.6501772643999999</v>
      </c>
      <c r="N345">
        <v>31.969096544399999</v>
      </c>
      <c r="O345">
        <v>1.7716000000000001</v>
      </c>
      <c r="P345">
        <v>0</v>
      </c>
      <c r="Q345">
        <v>0</v>
      </c>
      <c r="R345">
        <v>16.912418580000001</v>
      </c>
      <c r="S345">
        <v>605.78705505885296</v>
      </c>
    </row>
    <row r="346" spans="1:19" ht="15" x14ac:dyDescent="0.25">
      <c r="A346" t="s">
        <v>518</v>
      </c>
      <c r="B346">
        <v>560.51897299999996</v>
      </c>
      <c r="C346">
        <v>120.597067</v>
      </c>
      <c r="D346">
        <v>0</v>
      </c>
      <c r="E346">
        <v>10.23648</v>
      </c>
      <c r="F346">
        <v>37.951053999999999</v>
      </c>
      <c r="G346">
        <v>0</v>
      </c>
      <c r="H346">
        <v>0</v>
      </c>
      <c r="I346">
        <v>2</v>
      </c>
      <c r="J346">
        <v>5.2</v>
      </c>
      <c r="K346">
        <v>5.22651644419535</v>
      </c>
      <c r="L346">
        <v>0</v>
      </c>
      <c r="M346">
        <v>2.9747210879999999</v>
      </c>
      <c r="N346">
        <v>27.9851072196</v>
      </c>
      <c r="O346">
        <v>0</v>
      </c>
      <c r="P346">
        <v>0</v>
      </c>
      <c r="Q346">
        <v>6.4043999999999999</v>
      </c>
      <c r="R346">
        <v>24.546600000000002</v>
      </c>
      <c r="S346">
        <v>627.656317751796</v>
      </c>
    </row>
    <row r="347" spans="1:19" ht="15" x14ac:dyDescent="0.25">
      <c r="A347" t="s">
        <v>519</v>
      </c>
      <c r="B347">
        <v>476.675881</v>
      </c>
      <c r="C347">
        <v>176.37751499999999</v>
      </c>
      <c r="D347">
        <v>0</v>
      </c>
      <c r="E347">
        <v>3</v>
      </c>
      <c r="F347">
        <v>64.916646999999998</v>
      </c>
      <c r="G347">
        <v>4.5999999999999996</v>
      </c>
      <c r="H347">
        <v>1</v>
      </c>
      <c r="I347">
        <v>4</v>
      </c>
      <c r="J347">
        <v>5.9646739999999996</v>
      </c>
      <c r="K347">
        <v>13.4142822542514</v>
      </c>
      <c r="L347">
        <v>0</v>
      </c>
      <c r="M347">
        <v>0.87180000000000002</v>
      </c>
      <c r="N347">
        <v>47.869535497800001</v>
      </c>
      <c r="O347">
        <v>8.1493599999999997</v>
      </c>
      <c r="P347">
        <v>2.3643000000000001</v>
      </c>
      <c r="Q347">
        <v>12.8088</v>
      </c>
      <c r="R347">
        <v>28.156243617000001</v>
      </c>
      <c r="S347">
        <v>590.31020236905204</v>
      </c>
    </row>
    <row r="348" spans="1:19" ht="15" x14ac:dyDescent="0.25">
      <c r="A348" t="s">
        <v>520</v>
      </c>
      <c r="B348">
        <v>1463.8610450000001</v>
      </c>
      <c r="C348">
        <v>263.49430899999999</v>
      </c>
      <c r="D348">
        <v>11.565726</v>
      </c>
      <c r="E348">
        <v>30.981950000000001</v>
      </c>
      <c r="F348">
        <v>64.382237000000003</v>
      </c>
      <c r="G348">
        <v>1</v>
      </c>
      <c r="H348">
        <v>0</v>
      </c>
      <c r="I348">
        <v>8</v>
      </c>
      <c r="J348">
        <v>10.534815</v>
      </c>
      <c r="K348">
        <v>9.6567471034014005</v>
      </c>
      <c r="L348">
        <v>3.3609999756</v>
      </c>
      <c r="M348">
        <v>9.0033546700000002</v>
      </c>
      <c r="N348">
        <v>47.475461563800103</v>
      </c>
      <c r="O348">
        <v>1.7716000000000001</v>
      </c>
      <c r="P348">
        <v>0</v>
      </c>
      <c r="Q348">
        <v>25.617599999999999</v>
      </c>
      <c r="R348">
        <v>49.7295942075</v>
      </c>
      <c r="S348">
        <v>1610.4764025203001</v>
      </c>
    </row>
    <row r="349" spans="1:19" ht="15" x14ac:dyDescent="0.25">
      <c r="A349" t="s">
        <v>521</v>
      </c>
      <c r="B349">
        <v>594.93789900000002</v>
      </c>
      <c r="C349">
        <v>188.12526299999999</v>
      </c>
      <c r="D349">
        <v>15.294575</v>
      </c>
      <c r="E349">
        <v>12</v>
      </c>
      <c r="F349">
        <v>45.359006000000001</v>
      </c>
      <c r="G349">
        <v>5.1306929999999999</v>
      </c>
      <c r="H349">
        <v>0</v>
      </c>
      <c r="I349">
        <v>4</v>
      </c>
      <c r="J349">
        <v>8</v>
      </c>
      <c r="K349">
        <v>12.237398628009901</v>
      </c>
      <c r="L349">
        <v>4.444603495</v>
      </c>
      <c r="M349">
        <v>3.4872000000000001</v>
      </c>
      <c r="N349">
        <v>33.447731024399999</v>
      </c>
      <c r="O349">
        <v>9.0895357188000006</v>
      </c>
      <c r="P349">
        <v>0</v>
      </c>
      <c r="Q349">
        <v>12.8088</v>
      </c>
      <c r="R349">
        <v>37.764000000000003</v>
      </c>
      <c r="S349">
        <v>708.21716786621005</v>
      </c>
    </row>
    <row r="350" spans="1:19" ht="15" x14ac:dyDescent="0.25">
      <c r="A350" t="s">
        <v>522</v>
      </c>
      <c r="B350">
        <v>1018.737703</v>
      </c>
      <c r="C350">
        <v>121.05867000000001</v>
      </c>
      <c r="D350">
        <v>13.068390000000001</v>
      </c>
      <c r="E350">
        <v>29.660819</v>
      </c>
      <c r="F350">
        <v>59.377501000000002</v>
      </c>
      <c r="G350">
        <v>1.8596490000000001</v>
      </c>
      <c r="H350">
        <v>1</v>
      </c>
      <c r="I350">
        <v>6.9264729999999997</v>
      </c>
      <c r="J350">
        <v>18.200565000000001</v>
      </c>
      <c r="K350">
        <v>3.0140578496007602</v>
      </c>
      <c r="L350">
        <v>3.7976741340000002</v>
      </c>
      <c r="M350">
        <v>8.6194340014000108</v>
      </c>
      <c r="N350">
        <v>43.784969237399999</v>
      </c>
      <c r="O350">
        <v>3.2945541683999999</v>
      </c>
      <c r="P350">
        <v>2.3643000000000001</v>
      </c>
      <c r="Q350">
        <v>22.179951840600001</v>
      </c>
      <c r="R350">
        <v>85.915767082499997</v>
      </c>
      <c r="S350">
        <v>1191.7084113138999</v>
      </c>
    </row>
    <row r="351" spans="1:19" ht="15" x14ac:dyDescent="0.25">
      <c r="A351" t="s">
        <v>523</v>
      </c>
      <c r="B351">
        <v>141.60676799999999</v>
      </c>
      <c r="C351">
        <v>50.021599000000002</v>
      </c>
      <c r="D351">
        <v>0</v>
      </c>
      <c r="E351">
        <v>1</v>
      </c>
      <c r="F351">
        <v>15.540184999999999</v>
      </c>
      <c r="G351">
        <v>0</v>
      </c>
      <c r="H351">
        <v>0</v>
      </c>
      <c r="I351">
        <v>1</v>
      </c>
      <c r="J351">
        <v>3</v>
      </c>
      <c r="K351">
        <v>3.7015737300123499</v>
      </c>
      <c r="L351">
        <v>0</v>
      </c>
      <c r="M351">
        <v>0.29060000000000002</v>
      </c>
      <c r="N351">
        <v>11.459332419000001</v>
      </c>
      <c r="O351">
        <v>0</v>
      </c>
      <c r="P351">
        <v>0</v>
      </c>
      <c r="Q351">
        <v>3.2021999999999999</v>
      </c>
      <c r="R351">
        <v>14.1615</v>
      </c>
      <c r="S351">
        <v>174.42197414901199</v>
      </c>
    </row>
    <row r="352" spans="1:19" ht="15" x14ac:dyDescent="0.25">
      <c r="A352" t="s">
        <v>524</v>
      </c>
      <c r="B352">
        <v>368.61733800000002</v>
      </c>
      <c r="C352">
        <v>143.37111899999999</v>
      </c>
      <c r="D352">
        <v>1</v>
      </c>
      <c r="E352">
        <v>10.503762999999999</v>
      </c>
      <c r="F352">
        <v>23</v>
      </c>
      <c r="G352">
        <v>2</v>
      </c>
      <c r="H352">
        <v>0</v>
      </c>
      <c r="I352">
        <v>0</v>
      </c>
      <c r="J352">
        <v>0</v>
      </c>
      <c r="K352">
        <v>11.3891994215751</v>
      </c>
      <c r="L352">
        <v>0.29060000000000002</v>
      </c>
      <c r="M352">
        <v>3.0523935278000001</v>
      </c>
      <c r="N352">
        <v>16.9602</v>
      </c>
      <c r="O352">
        <v>3.5432000000000001</v>
      </c>
      <c r="P352">
        <v>0</v>
      </c>
      <c r="Q352">
        <v>0</v>
      </c>
      <c r="R352">
        <v>0</v>
      </c>
      <c r="S352">
        <v>403.85293094937498</v>
      </c>
    </row>
    <row r="353" spans="1:19" ht="15" x14ac:dyDescent="0.25">
      <c r="A353" t="s">
        <v>525</v>
      </c>
      <c r="B353">
        <v>493.82583099999999</v>
      </c>
      <c r="C353">
        <v>214.513745</v>
      </c>
      <c r="D353">
        <v>0</v>
      </c>
      <c r="E353">
        <v>6</v>
      </c>
      <c r="F353">
        <v>43.605184999999999</v>
      </c>
      <c r="G353">
        <v>2.3156340000000002</v>
      </c>
      <c r="H353">
        <v>0</v>
      </c>
      <c r="I353">
        <v>1</v>
      </c>
      <c r="J353">
        <v>8</v>
      </c>
      <c r="K353">
        <v>18.972676216703299</v>
      </c>
      <c r="L353">
        <v>0</v>
      </c>
      <c r="M353">
        <v>1.7436</v>
      </c>
      <c r="N353">
        <v>32.154463419000002</v>
      </c>
      <c r="O353">
        <v>4.1023771943999998</v>
      </c>
      <c r="P353">
        <v>0</v>
      </c>
      <c r="Q353">
        <v>3.2021999999999999</v>
      </c>
      <c r="R353">
        <v>37.764000000000003</v>
      </c>
      <c r="S353">
        <v>591.76514783010305</v>
      </c>
    </row>
    <row r="354" spans="1:19" ht="15" x14ac:dyDescent="0.25">
      <c r="A354" t="s">
        <v>526</v>
      </c>
      <c r="B354">
        <v>954.711499</v>
      </c>
      <c r="C354">
        <v>338.24068899999997</v>
      </c>
      <c r="D354">
        <v>2</v>
      </c>
      <c r="E354">
        <v>23.839064</v>
      </c>
      <c r="F354">
        <v>98.049013000000002</v>
      </c>
      <c r="G354">
        <v>5.8844570000000003</v>
      </c>
      <c r="H354">
        <v>0.6</v>
      </c>
      <c r="I354">
        <v>9.1289040000000004</v>
      </c>
      <c r="J354">
        <v>11.26685</v>
      </c>
      <c r="K354">
        <v>25.377200160083898</v>
      </c>
      <c r="L354">
        <v>0.58120000000000005</v>
      </c>
      <c r="M354">
        <v>6.9276319983999999</v>
      </c>
      <c r="N354">
        <v>72.301342186200003</v>
      </c>
      <c r="O354">
        <v>10.4249040212</v>
      </c>
      <c r="P354">
        <v>1.41858</v>
      </c>
      <c r="Q354">
        <v>29.232576388799998</v>
      </c>
      <c r="R354">
        <v>53.185165425000001</v>
      </c>
      <c r="S354">
        <v>1154.1600991796799</v>
      </c>
    </row>
    <row r="355" spans="1:19" ht="15" x14ac:dyDescent="0.25">
      <c r="A355" t="s">
        <v>527</v>
      </c>
      <c r="B355">
        <v>394.607876000001</v>
      </c>
      <c r="C355">
        <v>232.94078400000001</v>
      </c>
      <c r="D355">
        <v>3.8101539999999998</v>
      </c>
      <c r="E355">
        <v>4</v>
      </c>
      <c r="F355">
        <v>73.555835000000002</v>
      </c>
      <c r="G355">
        <v>1</v>
      </c>
      <c r="H355">
        <v>1.87</v>
      </c>
      <c r="I355">
        <v>1.8872789999999999</v>
      </c>
      <c r="J355">
        <v>1.61</v>
      </c>
      <c r="K355">
        <v>28.217687904120201</v>
      </c>
      <c r="L355">
        <v>1.1072307524</v>
      </c>
      <c r="M355">
        <v>1.1624000000000001</v>
      </c>
      <c r="N355">
        <v>54.240072728999998</v>
      </c>
      <c r="O355">
        <v>1.7716000000000001</v>
      </c>
      <c r="P355">
        <v>4.4212410000000002</v>
      </c>
      <c r="Q355">
        <v>6.0434448137999999</v>
      </c>
      <c r="R355">
        <v>7.6000050000000003</v>
      </c>
      <c r="S355">
        <v>499.171558199321</v>
      </c>
    </row>
    <row r="356" spans="1:19" ht="15" x14ac:dyDescent="0.25">
      <c r="A356" t="s">
        <v>528</v>
      </c>
      <c r="B356">
        <v>510.19593400000002</v>
      </c>
      <c r="C356">
        <v>270.54477900000001</v>
      </c>
      <c r="D356">
        <v>0</v>
      </c>
      <c r="E356">
        <v>20.279793000000002</v>
      </c>
      <c r="F356">
        <v>60.665878999999997</v>
      </c>
      <c r="G356">
        <v>0</v>
      </c>
      <c r="H356">
        <v>0</v>
      </c>
      <c r="I356">
        <v>0</v>
      </c>
      <c r="J356">
        <v>5.7823830000000003</v>
      </c>
      <c r="K356">
        <v>29.302192847673901</v>
      </c>
      <c r="L356">
        <v>0</v>
      </c>
      <c r="M356">
        <v>5.8933078457999999</v>
      </c>
      <c r="N356">
        <v>44.735019174599998</v>
      </c>
      <c r="O356">
        <v>0</v>
      </c>
      <c r="P356">
        <v>0</v>
      </c>
      <c r="Q356">
        <v>0</v>
      </c>
      <c r="R356">
        <v>27.295738951499999</v>
      </c>
      <c r="S356">
        <v>617.42219281957398</v>
      </c>
    </row>
    <row r="357" spans="1:19" ht="15" x14ac:dyDescent="0.25">
      <c r="A357" t="s">
        <v>529</v>
      </c>
      <c r="B357">
        <v>396.874279</v>
      </c>
      <c r="C357">
        <v>91.448673999999997</v>
      </c>
      <c r="D357">
        <v>1</v>
      </c>
      <c r="E357">
        <v>4.415686</v>
      </c>
      <c r="F357">
        <v>48.828203000000002</v>
      </c>
      <c r="G357">
        <v>3.054494</v>
      </c>
      <c r="H357">
        <v>1</v>
      </c>
      <c r="I357">
        <v>2</v>
      </c>
      <c r="J357">
        <v>4</v>
      </c>
      <c r="K357">
        <v>4.6158597368129604</v>
      </c>
      <c r="L357">
        <v>0.29060000000000002</v>
      </c>
      <c r="M357">
        <v>1.2831983516000001</v>
      </c>
      <c r="N357">
        <v>36.005916892199998</v>
      </c>
      <c r="O357">
        <v>5.4113415704000003</v>
      </c>
      <c r="P357">
        <v>2.3643000000000001</v>
      </c>
      <c r="Q357">
        <v>6.4043999999999999</v>
      </c>
      <c r="R357">
        <v>18.882000000000001</v>
      </c>
      <c r="S357">
        <v>472.13189555101297</v>
      </c>
    </row>
    <row r="358" spans="1:19" ht="15" x14ac:dyDescent="0.25">
      <c r="A358" t="s">
        <v>530</v>
      </c>
      <c r="B358">
        <v>994.97761000000003</v>
      </c>
      <c r="C358">
        <v>197.09995499999999</v>
      </c>
      <c r="D358">
        <v>0</v>
      </c>
      <c r="E358">
        <v>15</v>
      </c>
      <c r="F358">
        <v>93.230526999999995</v>
      </c>
      <c r="G358">
        <v>18.232327000000002</v>
      </c>
      <c r="H358">
        <v>0</v>
      </c>
      <c r="I358">
        <v>7</v>
      </c>
      <c r="J358">
        <v>15.353444</v>
      </c>
      <c r="K358">
        <v>8.2864503017197393</v>
      </c>
      <c r="L358">
        <v>0</v>
      </c>
      <c r="M358">
        <v>4.359</v>
      </c>
      <c r="N358">
        <v>68.748190609800005</v>
      </c>
      <c r="O358">
        <v>32.3003905132</v>
      </c>
      <c r="P358">
        <v>0</v>
      </c>
      <c r="Q358">
        <v>22.415400000000002</v>
      </c>
      <c r="R358">
        <v>72.475932401999998</v>
      </c>
      <c r="S358">
        <v>1203.5629738267201</v>
      </c>
    </row>
    <row r="359" spans="1:19" ht="15" x14ac:dyDescent="0.25">
      <c r="A359" t="s">
        <v>531</v>
      </c>
      <c r="B359">
        <v>800.64855999999702</v>
      </c>
      <c r="C359">
        <v>231.671661</v>
      </c>
      <c r="D359">
        <v>7.7406889999999997</v>
      </c>
      <c r="E359">
        <v>15.359909</v>
      </c>
      <c r="F359">
        <v>96.495952000000003</v>
      </c>
      <c r="G359">
        <v>0.63052399999999997</v>
      </c>
      <c r="H359">
        <v>0</v>
      </c>
      <c r="I359">
        <v>4</v>
      </c>
      <c r="J359">
        <v>4.9029610000000003</v>
      </c>
      <c r="K359">
        <v>13.7305721951818</v>
      </c>
      <c r="L359">
        <v>2.2494442233999998</v>
      </c>
      <c r="M359">
        <v>4.4635895553999996</v>
      </c>
      <c r="N359">
        <v>71.1561150048</v>
      </c>
      <c r="O359">
        <v>1.1170363184000001</v>
      </c>
      <c r="P359">
        <v>0</v>
      </c>
      <c r="Q359">
        <v>12.8088</v>
      </c>
      <c r="R359">
        <v>23.1444274005</v>
      </c>
      <c r="S359">
        <v>929.31854469767904</v>
      </c>
    </row>
    <row r="360" spans="1:19" ht="15" x14ac:dyDescent="0.25">
      <c r="A360" t="s">
        <v>532</v>
      </c>
      <c r="B360">
        <v>714.14315100000101</v>
      </c>
      <c r="C360">
        <v>396.18336499999998</v>
      </c>
      <c r="D360">
        <v>0</v>
      </c>
      <c r="E360">
        <v>27.054843999999999</v>
      </c>
      <c r="F360">
        <v>86.339712000000006</v>
      </c>
      <c r="G360">
        <v>3.7166960000000002</v>
      </c>
      <c r="H360">
        <v>1</v>
      </c>
      <c r="I360">
        <v>6.5654199999999996</v>
      </c>
      <c r="J360">
        <v>10.719999</v>
      </c>
      <c r="K360">
        <v>45.917666057359398</v>
      </c>
      <c r="L360">
        <v>0</v>
      </c>
      <c r="M360">
        <v>7.8621376664000104</v>
      </c>
      <c r="N360">
        <v>63.6669036288</v>
      </c>
      <c r="O360">
        <v>6.5844986336</v>
      </c>
      <c r="P360">
        <v>2.3643000000000001</v>
      </c>
      <c r="Q360">
        <v>21.023787924000001</v>
      </c>
      <c r="R360">
        <v>50.6037552795</v>
      </c>
      <c r="S360">
        <v>912.16620018966103</v>
      </c>
    </row>
    <row r="361" spans="1:19" ht="15" x14ac:dyDescent="0.25">
      <c r="A361" t="s">
        <v>533</v>
      </c>
      <c r="B361">
        <v>894.76091199999905</v>
      </c>
      <c r="C361">
        <v>274.51344</v>
      </c>
      <c r="D361">
        <v>2.9063379999999999</v>
      </c>
      <c r="E361">
        <v>34.055895999999997</v>
      </c>
      <c r="F361">
        <v>96.930633999999998</v>
      </c>
      <c r="G361">
        <v>7.7799990000000001</v>
      </c>
      <c r="H361">
        <v>1</v>
      </c>
      <c r="I361">
        <v>1.910561</v>
      </c>
      <c r="J361">
        <v>8.6525180000000006</v>
      </c>
      <c r="K361">
        <v>17.508695584173498</v>
      </c>
      <c r="L361">
        <v>0.84458182280000005</v>
      </c>
      <c r="M361">
        <v>9.8966433776000002</v>
      </c>
      <c r="N361">
        <v>71.476649511600002</v>
      </c>
      <c r="O361">
        <v>13.7830462284</v>
      </c>
      <c r="P361">
        <v>2.3643000000000001</v>
      </c>
      <c r="Q361">
        <v>6.1179984341999996</v>
      </c>
      <c r="R361">
        <v>40.844211219000002</v>
      </c>
      <c r="S361">
        <v>1057.5970381777699</v>
      </c>
    </row>
    <row r="362" spans="1:19" ht="15" x14ac:dyDescent="0.25">
      <c r="A362" t="s">
        <v>534</v>
      </c>
      <c r="B362">
        <v>1058.1745350000001</v>
      </c>
      <c r="C362">
        <v>424.71592500000099</v>
      </c>
      <c r="D362">
        <v>0</v>
      </c>
      <c r="E362">
        <v>44.657974000000003</v>
      </c>
      <c r="F362">
        <v>127.01720899999999</v>
      </c>
      <c r="G362">
        <v>9.480003</v>
      </c>
      <c r="H362">
        <v>0</v>
      </c>
      <c r="I362">
        <v>4.3388470000000003</v>
      </c>
      <c r="J362">
        <v>18.123387000000001</v>
      </c>
      <c r="K362">
        <v>36.014586423908497</v>
      </c>
      <c r="L362">
        <v>0</v>
      </c>
      <c r="M362">
        <v>12.9776072444</v>
      </c>
      <c r="N362">
        <v>93.662489916599796</v>
      </c>
      <c r="O362">
        <v>16.7947733148</v>
      </c>
      <c r="P362">
        <v>0</v>
      </c>
      <c r="Q362">
        <v>13.893855863400001</v>
      </c>
      <c r="R362">
        <v>85.551448333500005</v>
      </c>
      <c r="S362">
        <v>1317.0692960966101</v>
      </c>
    </row>
    <row r="363" spans="1:19" ht="15" x14ac:dyDescent="0.25">
      <c r="A363" t="s">
        <v>535</v>
      </c>
      <c r="B363">
        <v>1472.841829</v>
      </c>
      <c r="C363">
        <v>262.30277000000001</v>
      </c>
      <c r="D363">
        <v>224.28575799999999</v>
      </c>
      <c r="E363">
        <v>14</v>
      </c>
      <c r="F363">
        <v>110.53206900000001</v>
      </c>
      <c r="G363">
        <v>0</v>
      </c>
      <c r="H363">
        <v>1.9673860000000001</v>
      </c>
      <c r="I363">
        <v>24.899570000000001</v>
      </c>
      <c r="J363">
        <v>6</v>
      </c>
      <c r="K363">
        <v>9.6608810582419498</v>
      </c>
      <c r="L363">
        <v>65.177441274799804</v>
      </c>
      <c r="M363">
        <v>4.0683999999999996</v>
      </c>
      <c r="N363">
        <v>81.506347680599902</v>
      </c>
      <c r="O363">
        <v>0</v>
      </c>
      <c r="P363">
        <v>4.6514907198</v>
      </c>
      <c r="Q363">
        <v>79.733403053999993</v>
      </c>
      <c r="R363">
        <v>28.323</v>
      </c>
      <c r="S363">
        <v>1745.9627927874501</v>
      </c>
    </row>
    <row r="364" spans="1:19" ht="15" x14ac:dyDescent="0.25">
      <c r="A364" t="s">
        <v>537</v>
      </c>
      <c r="B364">
        <v>1802.228036</v>
      </c>
      <c r="C364">
        <v>752.02290700000003</v>
      </c>
      <c r="D364">
        <v>13.96505</v>
      </c>
      <c r="E364">
        <v>53.735917999999998</v>
      </c>
      <c r="F364">
        <v>241.84610499999999</v>
      </c>
      <c r="G364">
        <v>10.186897999999999</v>
      </c>
      <c r="H364">
        <v>2</v>
      </c>
      <c r="I364">
        <v>14.609745</v>
      </c>
      <c r="J364">
        <v>13.365049000000001</v>
      </c>
      <c r="K364">
        <v>64.969096338343405</v>
      </c>
      <c r="L364">
        <v>4.0582435300000004</v>
      </c>
      <c r="M364">
        <v>15.6156577708</v>
      </c>
      <c r="N364">
        <v>178.33731782699999</v>
      </c>
      <c r="O364">
        <v>18.0471084968</v>
      </c>
      <c r="P364">
        <v>4.7286000000000001</v>
      </c>
      <c r="Q364">
        <v>46.783325439000002</v>
      </c>
      <c r="R364">
        <v>63.089713804500001</v>
      </c>
      <c r="S364">
        <v>2197.8570992064501</v>
      </c>
    </row>
    <row r="365" spans="1:19" ht="15" x14ac:dyDescent="0.25">
      <c r="A365" t="s">
        <v>538</v>
      </c>
      <c r="B365">
        <v>561.20666400000005</v>
      </c>
      <c r="C365">
        <v>163.27049</v>
      </c>
      <c r="D365">
        <v>0</v>
      </c>
      <c r="E365">
        <v>12.961938</v>
      </c>
      <c r="F365">
        <v>59.777951999999999</v>
      </c>
      <c r="G365">
        <v>2.9790709999999998</v>
      </c>
      <c r="H365">
        <v>0</v>
      </c>
      <c r="I365">
        <v>1.212766</v>
      </c>
      <c r="J365">
        <v>8.2647949999999994</v>
      </c>
      <c r="K365">
        <v>9.8658961624362593</v>
      </c>
      <c r="L365">
        <v>0</v>
      </c>
      <c r="M365">
        <v>3.7667391827999999</v>
      </c>
      <c r="N365">
        <v>44.080261804800003</v>
      </c>
      <c r="O365">
        <v>5.2777221835999999</v>
      </c>
      <c r="P365">
        <v>0</v>
      </c>
      <c r="Q365">
        <v>3.8835192851999998</v>
      </c>
      <c r="R365">
        <v>39.013964797500002</v>
      </c>
      <c r="S365">
        <v>667.09476741633603</v>
      </c>
    </row>
    <row r="366" spans="1:19" ht="15" x14ac:dyDescent="0.25">
      <c r="A366" t="s">
        <v>539</v>
      </c>
      <c r="B366">
        <v>875.38799100000006</v>
      </c>
      <c r="C366">
        <v>375.28018100000003</v>
      </c>
      <c r="D366">
        <v>0</v>
      </c>
      <c r="E366">
        <v>33.608769000000002</v>
      </c>
      <c r="F366">
        <v>92.294591999999994</v>
      </c>
      <c r="G366">
        <v>5.6900389999999996</v>
      </c>
      <c r="H366">
        <v>0</v>
      </c>
      <c r="I366">
        <v>5.8163869999999998</v>
      </c>
      <c r="J366">
        <v>10.09384</v>
      </c>
      <c r="K366">
        <v>33.424663229148301</v>
      </c>
      <c r="L366">
        <v>0</v>
      </c>
      <c r="M366">
        <v>9.7667082714000006</v>
      </c>
      <c r="N366">
        <v>68.058032140799995</v>
      </c>
      <c r="O366">
        <v>10.0804730924</v>
      </c>
      <c r="P366">
        <v>0</v>
      </c>
      <c r="Q366">
        <v>18.625234451400001</v>
      </c>
      <c r="R366">
        <v>47.647971720000001</v>
      </c>
      <c r="S366">
        <v>1062.99107390515</v>
      </c>
    </row>
    <row r="367" spans="1:19" ht="15" x14ac:dyDescent="0.25">
      <c r="A367" t="s">
        <v>540</v>
      </c>
      <c r="B367">
        <v>739.61641500000098</v>
      </c>
      <c r="C367">
        <v>340.76263599999999</v>
      </c>
      <c r="D367">
        <v>6.9791169999999996</v>
      </c>
      <c r="E367">
        <v>24.780391000000002</v>
      </c>
      <c r="F367">
        <v>77.071571000000006</v>
      </c>
      <c r="G367">
        <v>3</v>
      </c>
      <c r="H367">
        <v>0</v>
      </c>
      <c r="I367">
        <v>6.5518770000000002</v>
      </c>
      <c r="J367">
        <v>9</v>
      </c>
      <c r="K367">
        <v>32.975206370300199</v>
      </c>
      <c r="L367">
        <v>2.0281314001999999</v>
      </c>
      <c r="M367">
        <v>7.2011816246000002</v>
      </c>
      <c r="N367">
        <v>56.832576455400101</v>
      </c>
      <c r="O367">
        <v>5.3148</v>
      </c>
      <c r="P367">
        <v>0</v>
      </c>
      <c r="Q367">
        <v>20.9804205294</v>
      </c>
      <c r="R367">
        <v>42.484499999999997</v>
      </c>
      <c r="S367">
        <v>907.43323137990103</v>
      </c>
    </row>
    <row r="368" spans="1:19" ht="15" x14ac:dyDescent="0.25">
      <c r="A368" t="s">
        <v>541</v>
      </c>
      <c r="B368">
        <v>994.08546799999999</v>
      </c>
      <c r="C368">
        <v>492.57435600000002</v>
      </c>
      <c r="D368">
        <v>0</v>
      </c>
      <c r="E368">
        <v>35.693426000000002</v>
      </c>
      <c r="F368">
        <v>115.69359799999999</v>
      </c>
      <c r="G368">
        <v>7.2247459999999997</v>
      </c>
      <c r="H368">
        <v>0</v>
      </c>
      <c r="I368">
        <v>6</v>
      </c>
      <c r="J368">
        <v>9.7634329999999991</v>
      </c>
      <c r="K368">
        <v>50.610821927503203</v>
      </c>
      <c r="L368">
        <v>0</v>
      </c>
      <c r="M368">
        <v>10.3725095956</v>
      </c>
      <c r="N368">
        <v>85.312459165199897</v>
      </c>
      <c r="O368">
        <v>12.799360013599999</v>
      </c>
      <c r="P368">
        <v>0</v>
      </c>
      <c r="Q368">
        <v>19.213200000000001</v>
      </c>
      <c r="R368">
        <v>46.088285476499998</v>
      </c>
      <c r="S368">
        <v>1218.4821041784</v>
      </c>
    </row>
    <row r="369" spans="1:19" ht="15" x14ac:dyDescent="0.25">
      <c r="A369" t="s">
        <v>542</v>
      </c>
      <c r="B369">
        <v>1113.85727</v>
      </c>
      <c r="C369">
        <v>1068.3963639999999</v>
      </c>
      <c r="D369">
        <v>0</v>
      </c>
      <c r="E369">
        <v>17.136918999999999</v>
      </c>
      <c r="F369">
        <v>94.167299999999997</v>
      </c>
      <c r="G369">
        <v>7.8758229999999996</v>
      </c>
      <c r="H369">
        <v>1.6503030000000001</v>
      </c>
      <c r="I369">
        <v>20.417477999999999</v>
      </c>
      <c r="J369">
        <v>15.517302000000001</v>
      </c>
      <c r="K369">
        <v>215.05879153394201</v>
      </c>
      <c r="L369">
        <v>0</v>
      </c>
      <c r="M369">
        <v>4.9799886614000002</v>
      </c>
      <c r="N369">
        <v>69.438967020000007</v>
      </c>
      <c r="O369">
        <v>13.9528080268</v>
      </c>
      <c r="P369">
        <v>3.9018113829000001</v>
      </c>
      <c r="Q369">
        <v>65.380848051599997</v>
      </c>
      <c r="R369">
        <v>73.249424090999995</v>
      </c>
      <c r="S369">
        <v>1559.8199087676401</v>
      </c>
    </row>
    <row r="370" spans="1:19" ht="15" x14ac:dyDescent="0.25">
      <c r="A370" t="s">
        <v>543</v>
      </c>
      <c r="B370">
        <v>1388.1467749999999</v>
      </c>
      <c r="C370">
        <v>812.61220900000001</v>
      </c>
      <c r="D370">
        <v>0</v>
      </c>
      <c r="E370">
        <v>51.383270000000003</v>
      </c>
      <c r="F370">
        <v>195.37644900000001</v>
      </c>
      <c r="G370">
        <v>27.789912999999999</v>
      </c>
      <c r="H370">
        <v>7.1371950000000002</v>
      </c>
      <c r="I370">
        <v>8</v>
      </c>
      <c r="J370">
        <v>20.553319999999999</v>
      </c>
      <c r="K370">
        <v>100.52216020975899</v>
      </c>
      <c r="L370">
        <v>0</v>
      </c>
      <c r="M370">
        <v>14.931978261999999</v>
      </c>
      <c r="N370">
        <v>144.07059349260001</v>
      </c>
      <c r="O370">
        <v>49.232609870799998</v>
      </c>
      <c r="P370">
        <v>16.874470138500001</v>
      </c>
      <c r="Q370">
        <v>25.617599999999999</v>
      </c>
      <c r="R370">
        <v>97.021947060000002</v>
      </c>
      <c r="S370">
        <v>1836.41813403366</v>
      </c>
    </row>
    <row r="371" spans="1:19" ht="15" x14ac:dyDescent="0.25">
      <c r="A371" t="s">
        <v>544</v>
      </c>
      <c r="B371">
        <v>1387.923916</v>
      </c>
      <c r="C371">
        <v>684.50887899999998</v>
      </c>
      <c r="D371">
        <v>1</v>
      </c>
      <c r="E371">
        <v>27.806011000000002</v>
      </c>
      <c r="F371">
        <v>142.58827099999999</v>
      </c>
      <c r="G371">
        <v>10.503639</v>
      </c>
      <c r="H371">
        <v>2</v>
      </c>
      <c r="I371">
        <v>10.950423000000001</v>
      </c>
      <c r="J371">
        <v>20.787783000000001</v>
      </c>
      <c r="K371">
        <v>70.6576124949665</v>
      </c>
      <c r="L371">
        <v>0.29060000000000002</v>
      </c>
      <c r="M371">
        <v>8.0804267965999994</v>
      </c>
      <c r="N371">
        <v>105.1445910354</v>
      </c>
      <c r="O371">
        <v>18.608246852400001</v>
      </c>
      <c r="P371">
        <v>4.7286000000000001</v>
      </c>
      <c r="Q371">
        <v>35.065444530599997</v>
      </c>
      <c r="R371">
        <v>98.128729651499995</v>
      </c>
      <c r="S371">
        <v>1728.6281673614701</v>
      </c>
    </row>
    <row r="372" spans="1:19" ht="15" x14ac:dyDescent="0.25">
      <c r="A372" t="s">
        <v>545</v>
      </c>
      <c r="B372">
        <v>1977.995588</v>
      </c>
      <c r="C372">
        <v>1145.844844</v>
      </c>
      <c r="D372">
        <v>2</v>
      </c>
      <c r="E372">
        <v>14.681188000000001</v>
      </c>
      <c r="F372">
        <v>161.04016799999999</v>
      </c>
      <c r="G372">
        <v>18.462918999999999</v>
      </c>
      <c r="H372">
        <v>2.7424940000000002</v>
      </c>
      <c r="I372">
        <v>24.896381999999999</v>
      </c>
      <c r="J372">
        <v>52.373111000000002</v>
      </c>
      <c r="K372">
        <v>141.433343632445</v>
      </c>
      <c r="L372">
        <v>0.58120000000000005</v>
      </c>
      <c r="M372">
        <v>4.2663532328000002</v>
      </c>
      <c r="N372">
        <v>118.7510198832</v>
      </c>
      <c r="O372">
        <v>32.7089073004</v>
      </c>
      <c r="P372">
        <v>6.4840785641999998</v>
      </c>
      <c r="Q372">
        <v>79.723194440399993</v>
      </c>
      <c r="R372">
        <v>247.22727047550001</v>
      </c>
      <c r="S372">
        <v>2609.1709555289399</v>
      </c>
    </row>
    <row r="373" spans="1:19" ht="15" x14ac:dyDescent="0.25">
      <c r="A373" t="s">
        <v>546</v>
      </c>
      <c r="B373">
        <v>1051.9727339999999</v>
      </c>
      <c r="C373">
        <v>214.06004200000001</v>
      </c>
      <c r="D373">
        <v>1.514175</v>
      </c>
      <c r="E373">
        <v>25</v>
      </c>
      <c r="F373">
        <v>64.321886000000006</v>
      </c>
      <c r="G373">
        <v>4.2291619999999996</v>
      </c>
      <c r="H373">
        <v>0</v>
      </c>
      <c r="I373">
        <v>7.0258820000000002</v>
      </c>
      <c r="J373">
        <v>21.480426000000001</v>
      </c>
      <c r="K373">
        <v>9.2061334407388706</v>
      </c>
      <c r="L373">
        <v>0.440019255</v>
      </c>
      <c r="M373">
        <v>7.2650000000000103</v>
      </c>
      <c r="N373">
        <v>47.4309587364001</v>
      </c>
      <c r="O373">
        <v>7.4923833992000004</v>
      </c>
      <c r="P373">
        <v>0</v>
      </c>
      <c r="Q373">
        <v>22.4982793404</v>
      </c>
      <c r="R373">
        <v>101.398350933</v>
      </c>
      <c r="S373">
        <v>1247.7038591047401</v>
      </c>
    </row>
    <row r="374" spans="1:19" ht="15" x14ac:dyDescent="0.25">
      <c r="A374" t="s">
        <v>547</v>
      </c>
      <c r="B374">
        <v>598.50679700000001</v>
      </c>
      <c r="C374">
        <v>226.06021999999999</v>
      </c>
      <c r="D374">
        <v>3.7667190000000002</v>
      </c>
      <c r="E374">
        <v>6</v>
      </c>
      <c r="F374">
        <v>50.163336000000001</v>
      </c>
      <c r="G374">
        <v>5.8197000000000001</v>
      </c>
      <c r="H374">
        <v>1</v>
      </c>
      <c r="I374">
        <v>4.297561</v>
      </c>
      <c r="J374">
        <v>11.401128999999999</v>
      </c>
      <c r="K374">
        <v>18.076410682565999</v>
      </c>
      <c r="L374">
        <v>1.0946085414</v>
      </c>
      <c r="M374">
        <v>1.7436</v>
      </c>
      <c r="N374">
        <v>36.990443966400001</v>
      </c>
      <c r="O374">
        <v>10.310180519999999</v>
      </c>
      <c r="P374">
        <v>2.3643000000000001</v>
      </c>
      <c r="Q374">
        <v>13.7616498342</v>
      </c>
      <c r="R374">
        <v>53.819029444500003</v>
      </c>
      <c r="S374">
        <v>736.66701998906603</v>
      </c>
    </row>
    <row r="375" spans="1:19" ht="15" x14ac:dyDescent="0.25">
      <c r="A375" t="s">
        <v>548</v>
      </c>
      <c r="B375">
        <v>912.36879699999997</v>
      </c>
      <c r="C375">
        <v>298.40184799999997</v>
      </c>
      <c r="D375">
        <v>1</v>
      </c>
      <c r="E375">
        <v>10.536398999999999</v>
      </c>
      <c r="F375">
        <v>103.091081</v>
      </c>
      <c r="G375">
        <v>3.9119060000000001</v>
      </c>
      <c r="H375">
        <v>1</v>
      </c>
      <c r="I375">
        <v>7</v>
      </c>
      <c r="J375">
        <v>17.474191000000001</v>
      </c>
      <c r="K375">
        <v>20.409141921249599</v>
      </c>
      <c r="L375">
        <v>0.29060000000000002</v>
      </c>
      <c r="M375">
        <v>3.0618775494000001</v>
      </c>
      <c r="N375">
        <v>76.019363129400006</v>
      </c>
      <c r="O375">
        <v>6.9303326696000003</v>
      </c>
      <c r="P375">
        <v>2.3643000000000001</v>
      </c>
      <c r="Q375">
        <v>22.415400000000002</v>
      </c>
      <c r="R375">
        <v>82.486918615500002</v>
      </c>
      <c r="S375">
        <v>1126.34673088515</v>
      </c>
    </row>
    <row r="376" spans="1:19" ht="15" x14ac:dyDescent="0.25">
      <c r="A376" t="s">
        <v>549</v>
      </c>
      <c r="B376">
        <v>1132.6898369999999</v>
      </c>
      <c r="C376">
        <v>291.38260000000002</v>
      </c>
      <c r="D376">
        <v>1</v>
      </c>
      <c r="E376">
        <v>23</v>
      </c>
      <c r="F376">
        <v>161.62089499999999</v>
      </c>
      <c r="G376">
        <v>6</v>
      </c>
      <c r="H376">
        <v>0</v>
      </c>
      <c r="I376">
        <v>7.5</v>
      </c>
      <c r="J376">
        <v>19.168285000000001</v>
      </c>
      <c r="K376">
        <v>15.824356056216001</v>
      </c>
      <c r="L376">
        <v>0.29060000000000002</v>
      </c>
      <c r="M376">
        <v>6.6837999999999997</v>
      </c>
      <c r="N376">
        <v>119.179247973</v>
      </c>
      <c r="O376">
        <v>10.6296</v>
      </c>
      <c r="P376">
        <v>0</v>
      </c>
      <c r="Q376">
        <v>24.016500000000001</v>
      </c>
      <c r="R376">
        <v>90.483889342500007</v>
      </c>
      <c r="S376">
        <v>1399.79783037172</v>
      </c>
    </row>
    <row r="377" spans="1:19" ht="15" x14ac:dyDescent="0.25">
      <c r="A377" t="s">
        <v>550</v>
      </c>
      <c r="B377">
        <v>1106.400218</v>
      </c>
      <c r="C377">
        <v>87.162774999999996</v>
      </c>
      <c r="D377">
        <v>0</v>
      </c>
      <c r="E377">
        <v>17.993158999999999</v>
      </c>
      <c r="F377">
        <v>85.150863000000001</v>
      </c>
      <c r="G377">
        <v>4</v>
      </c>
      <c r="H377">
        <v>1</v>
      </c>
      <c r="I377">
        <v>2</v>
      </c>
      <c r="J377">
        <v>4.7215910000000001</v>
      </c>
      <c r="K377">
        <v>1.41491880885279</v>
      </c>
      <c r="L377">
        <v>0</v>
      </c>
      <c r="M377">
        <v>5.2288120054</v>
      </c>
      <c r="N377">
        <v>62.790246376200102</v>
      </c>
      <c r="O377">
        <v>7.0864000000000003</v>
      </c>
      <c r="P377">
        <v>2.3643000000000001</v>
      </c>
      <c r="Q377">
        <v>6.4043999999999999</v>
      </c>
      <c r="R377">
        <v>22.2882703155</v>
      </c>
      <c r="S377">
        <v>1213.97756550595</v>
      </c>
    </row>
    <row r="378" spans="1:19" ht="15" x14ac:dyDescent="0.25">
      <c r="A378" t="s">
        <v>551</v>
      </c>
      <c r="B378">
        <v>2748.0563440000001</v>
      </c>
      <c r="C378">
        <v>947.88380099999995</v>
      </c>
      <c r="D378">
        <v>40.865398999999996</v>
      </c>
      <c r="E378">
        <v>59.130260999999997</v>
      </c>
      <c r="F378">
        <v>256.41153200000002</v>
      </c>
      <c r="G378">
        <v>23.074589</v>
      </c>
      <c r="H378">
        <v>0</v>
      </c>
      <c r="I378">
        <v>17.724720000000001</v>
      </c>
      <c r="J378">
        <v>59.492472999999997</v>
      </c>
      <c r="K378">
        <v>68.422186047809603</v>
      </c>
      <c r="L378">
        <v>11.875484949400001</v>
      </c>
      <c r="M378">
        <v>17.1832538466</v>
      </c>
      <c r="N378">
        <v>189.07786369679999</v>
      </c>
      <c r="O378">
        <v>40.878941872399999</v>
      </c>
      <c r="P378">
        <v>0</v>
      </c>
      <c r="Q378">
        <v>56.758098384</v>
      </c>
      <c r="R378">
        <v>280.83421879650001</v>
      </c>
      <c r="S378">
        <v>3413.0863915935101</v>
      </c>
    </row>
    <row r="379" spans="1:19" ht="15" x14ac:dyDescent="0.25">
      <c r="A379" t="s">
        <v>552</v>
      </c>
      <c r="B379">
        <v>4174.7703160000001</v>
      </c>
      <c r="C379">
        <v>893.83690000000001</v>
      </c>
      <c r="D379">
        <v>127.531378</v>
      </c>
      <c r="E379">
        <v>116.192198</v>
      </c>
      <c r="F379">
        <v>307.54049500000002</v>
      </c>
      <c r="G379">
        <v>38.461272000000001</v>
      </c>
      <c r="H379">
        <v>4</v>
      </c>
      <c r="I379">
        <v>5.3567260000000001</v>
      </c>
      <c r="J379">
        <v>62.575685</v>
      </c>
      <c r="K379">
        <v>40.0379007767201</v>
      </c>
      <c r="L379">
        <v>37.0606184468</v>
      </c>
      <c r="M379">
        <v>33.765452738800001</v>
      </c>
      <c r="N379">
        <v>226.780361013001</v>
      </c>
      <c r="O379">
        <v>68.137989475200001</v>
      </c>
      <c r="P379">
        <v>9.4572000000000003</v>
      </c>
      <c r="Q379">
        <v>17.153307997199999</v>
      </c>
      <c r="R379">
        <v>295.38852104249997</v>
      </c>
      <c r="S379">
        <v>4902.5516674902201</v>
      </c>
    </row>
    <row r="380" spans="1:19" ht="15" x14ac:dyDescent="0.25">
      <c r="A380" t="s">
        <v>553</v>
      </c>
      <c r="B380">
        <v>1488.6107979999999</v>
      </c>
      <c r="C380">
        <v>269.53361599999999</v>
      </c>
      <c r="D380">
        <v>25.438313999999998</v>
      </c>
      <c r="E380">
        <v>46.191245000000002</v>
      </c>
      <c r="F380">
        <v>77.583867999999995</v>
      </c>
      <c r="G380">
        <v>8.1138910000000006</v>
      </c>
      <c r="H380">
        <v>0</v>
      </c>
      <c r="I380">
        <v>8.9918300000000002</v>
      </c>
      <c r="J380">
        <v>19.323734999999999</v>
      </c>
      <c r="K380">
        <v>10.1864015587884</v>
      </c>
      <c r="L380">
        <v>7.3923740483999998</v>
      </c>
      <c r="M380">
        <v>13.423175797000001</v>
      </c>
      <c r="N380">
        <v>57.2103442632</v>
      </c>
      <c r="O380">
        <v>14.374569295600001</v>
      </c>
      <c r="P380">
        <v>0</v>
      </c>
      <c r="Q380">
        <v>28.793638026</v>
      </c>
      <c r="R380">
        <v>91.217691067499999</v>
      </c>
      <c r="S380">
        <v>1711.2089920564899</v>
      </c>
    </row>
    <row r="381" spans="1:19" ht="15" x14ac:dyDescent="0.25">
      <c r="A381" t="s">
        <v>554</v>
      </c>
      <c r="B381">
        <v>1122.168975</v>
      </c>
      <c r="C381">
        <v>1058.0008769999999</v>
      </c>
      <c r="D381">
        <v>0.50909599999999999</v>
      </c>
      <c r="E381">
        <v>12.862857</v>
      </c>
      <c r="F381">
        <v>146.28255200000001</v>
      </c>
      <c r="G381">
        <v>3.8599990000000002</v>
      </c>
      <c r="H381">
        <v>3</v>
      </c>
      <c r="I381">
        <v>24.347809000000002</v>
      </c>
      <c r="J381">
        <v>31.514285000000001</v>
      </c>
      <c r="K381">
        <v>212.78858614893099</v>
      </c>
      <c r="L381">
        <v>0.1479432976</v>
      </c>
      <c r="M381">
        <v>3.7379462442000002</v>
      </c>
      <c r="N381">
        <v>107.8687538448</v>
      </c>
      <c r="O381">
        <v>6.8383742284000002</v>
      </c>
      <c r="P381">
        <v>7.0929000000000002</v>
      </c>
      <c r="Q381">
        <v>77.966553979799997</v>
      </c>
      <c r="R381">
        <v>148.76318234249999</v>
      </c>
      <c r="S381">
        <v>1687.3732150862299</v>
      </c>
    </row>
    <row r="382" spans="1:19" ht="15" x14ac:dyDescent="0.25">
      <c r="A382" t="s">
        <v>555</v>
      </c>
      <c r="B382">
        <v>1413.4700969999999</v>
      </c>
      <c r="C382">
        <v>527.22020099999997</v>
      </c>
      <c r="D382">
        <v>0</v>
      </c>
      <c r="E382">
        <v>9</v>
      </c>
      <c r="F382">
        <v>178.61105900000001</v>
      </c>
      <c r="G382">
        <v>8.2316389999999995</v>
      </c>
      <c r="H382">
        <v>3</v>
      </c>
      <c r="I382">
        <v>6.564972</v>
      </c>
      <c r="J382">
        <v>25.079097000000001</v>
      </c>
      <c r="K382">
        <v>41.031459644916502</v>
      </c>
      <c r="L382">
        <v>0</v>
      </c>
      <c r="M382">
        <v>2.6154000000000002</v>
      </c>
      <c r="N382">
        <v>131.70779490659999</v>
      </c>
      <c r="O382">
        <v>14.583171652400001</v>
      </c>
      <c r="P382">
        <v>7.0929000000000002</v>
      </c>
      <c r="Q382">
        <v>21.022353338399999</v>
      </c>
      <c r="R382">
        <v>118.38587738850001</v>
      </c>
      <c r="S382">
        <v>1749.9090539308199</v>
      </c>
    </row>
    <row r="383" spans="1:19" ht="15" x14ac:dyDescent="0.25">
      <c r="A383" t="s">
        <v>556</v>
      </c>
      <c r="B383">
        <v>1281.207502</v>
      </c>
      <c r="C383">
        <v>1173.9606920000001</v>
      </c>
      <c r="D383">
        <v>0</v>
      </c>
      <c r="E383">
        <v>30.743251999999998</v>
      </c>
      <c r="F383">
        <v>142.38075599999999</v>
      </c>
      <c r="G383">
        <v>8.1366289999999992</v>
      </c>
      <c r="H383">
        <v>0</v>
      </c>
      <c r="I383">
        <v>31.114585000000002</v>
      </c>
      <c r="J383">
        <v>33.363461000000001</v>
      </c>
      <c r="K383">
        <v>230.03034992626601</v>
      </c>
      <c r="L383">
        <v>0</v>
      </c>
      <c r="M383">
        <v>8.9339890311999994</v>
      </c>
      <c r="N383">
        <v>104.99156947439999</v>
      </c>
      <c r="O383">
        <v>14.4148519364</v>
      </c>
      <c r="P383">
        <v>0</v>
      </c>
      <c r="Q383">
        <v>99.635124086999994</v>
      </c>
      <c r="R383">
        <v>157.49221765050001</v>
      </c>
      <c r="S383">
        <v>1896.7056041057599</v>
      </c>
    </row>
    <row r="384" spans="1:19" ht="15" x14ac:dyDescent="0.25">
      <c r="A384" t="s">
        <v>557</v>
      </c>
      <c r="B384">
        <v>1346.276597</v>
      </c>
      <c r="C384">
        <v>1168.787812</v>
      </c>
      <c r="D384">
        <v>3.9941399999999998</v>
      </c>
      <c r="E384">
        <v>43.345562999999999</v>
      </c>
      <c r="F384">
        <v>91.519115999999997</v>
      </c>
      <c r="G384">
        <v>11.468594</v>
      </c>
      <c r="H384">
        <v>4.7242860000000002</v>
      </c>
      <c r="I384">
        <v>8.5662590000000005</v>
      </c>
      <c r="J384">
        <v>28.444267</v>
      </c>
      <c r="K384">
        <v>211.19376720612101</v>
      </c>
      <c r="L384">
        <v>1.1606970839999999</v>
      </c>
      <c r="M384">
        <v>12.596220607799999</v>
      </c>
      <c r="N384">
        <v>67.486196138400004</v>
      </c>
      <c r="O384">
        <v>20.317761130400001</v>
      </c>
      <c r="P384">
        <v>11.169629389800001</v>
      </c>
      <c r="Q384">
        <v>27.4308745698</v>
      </c>
      <c r="R384">
        <v>134.2711623735</v>
      </c>
      <c r="S384">
        <v>1831.90290549982</v>
      </c>
    </row>
    <row r="385" spans="1:19" ht="15" x14ac:dyDescent="0.25">
      <c r="A385" t="s">
        <v>558</v>
      </c>
      <c r="B385">
        <v>734.713573</v>
      </c>
      <c r="C385">
        <v>645.35468800000001</v>
      </c>
      <c r="D385">
        <v>0</v>
      </c>
      <c r="E385">
        <v>22.059742</v>
      </c>
      <c r="F385">
        <v>96.654292999999996</v>
      </c>
      <c r="G385">
        <v>4.7565739999999996</v>
      </c>
      <c r="H385">
        <v>0</v>
      </c>
      <c r="I385">
        <v>7.3179670000000003</v>
      </c>
      <c r="J385">
        <v>16.43178</v>
      </c>
      <c r="K385">
        <v>118.68010481832501</v>
      </c>
      <c r="L385">
        <v>0</v>
      </c>
      <c r="M385">
        <v>6.4105610251999998</v>
      </c>
      <c r="N385">
        <v>71.272875658199993</v>
      </c>
      <c r="O385">
        <v>8.4267464984</v>
      </c>
      <c r="P385">
        <v>0</v>
      </c>
      <c r="Q385">
        <v>23.4335939274</v>
      </c>
      <c r="R385">
        <v>77.56621749</v>
      </c>
      <c r="S385">
        <v>1040.50367241753</v>
      </c>
    </row>
    <row r="386" spans="1:19" ht="15" x14ac:dyDescent="0.25">
      <c r="A386" t="s">
        <v>559</v>
      </c>
      <c r="B386">
        <v>1625.547233</v>
      </c>
      <c r="C386">
        <v>318.19939299999999</v>
      </c>
      <c r="D386">
        <v>27.369790999999999</v>
      </c>
      <c r="E386">
        <v>16</v>
      </c>
      <c r="F386">
        <v>118.4665</v>
      </c>
      <c r="G386">
        <v>9.0719550000000009</v>
      </c>
      <c r="H386">
        <v>0</v>
      </c>
      <c r="I386">
        <v>7.8</v>
      </c>
      <c r="J386">
        <v>13.537210999999999</v>
      </c>
      <c r="K386">
        <v>12.7929923639407</v>
      </c>
      <c r="L386">
        <v>7.9536612646</v>
      </c>
      <c r="M386">
        <v>4.6496000000000004</v>
      </c>
      <c r="N386">
        <v>87.357197099999894</v>
      </c>
      <c r="O386">
        <v>16.071875477999999</v>
      </c>
      <c r="P386">
        <v>0</v>
      </c>
      <c r="Q386">
        <v>24.977160000000001</v>
      </c>
      <c r="R386">
        <v>63.902404525500003</v>
      </c>
      <c r="S386">
        <v>1843.25212373204</v>
      </c>
    </row>
    <row r="387" spans="1:19" ht="15" x14ac:dyDescent="0.25">
      <c r="A387" t="s">
        <v>560</v>
      </c>
      <c r="B387">
        <v>1629.9919010000001</v>
      </c>
      <c r="C387">
        <v>657.20159299999898</v>
      </c>
      <c r="D387">
        <v>6.5279990000000003</v>
      </c>
      <c r="E387">
        <v>49.691347999999998</v>
      </c>
      <c r="F387">
        <v>188.78451000000001</v>
      </c>
      <c r="G387">
        <v>9.9157209999999996</v>
      </c>
      <c r="H387">
        <v>1.6968510000000001</v>
      </c>
      <c r="I387">
        <v>16.944711999999999</v>
      </c>
      <c r="J387">
        <v>35.081020000000002</v>
      </c>
      <c r="K387">
        <v>55.645552210106899</v>
      </c>
      <c r="L387">
        <v>1.8970365093999999</v>
      </c>
      <c r="M387">
        <v>14.4403057288</v>
      </c>
      <c r="N387">
        <v>139.20969767400001</v>
      </c>
      <c r="O387">
        <v>17.566691323600001</v>
      </c>
      <c r="P387">
        <v>4.0118648193000004</v>
      </c>
      <c r="Q387">
        <v>54.260356766400001</v>
      </c>
      <c r="R387">
        <v>165.59995491000001</v>
      </c>
      <c r="S387">
        <v>2082.6233609416099</v>
      </c>
    </row>
    <row r="388" spans="1:19" ht="15" x14ac:dyDescent="0.25">
      <c r="A388" t="s">
        <v>561</v>
      </c>
      <c r="B388">
        <v>5003.3915260000103</v>
      </c>
      <c r="C388">
        <v>2484.5288689999902</v>
      </c>
      <c r="D388">
        <v>810.88812800000096</v>
      </c>
      <c r="E388">
        <v>90.798604999999995</v>
      </c>
      <c r="F388">
        <v>351.480323</v>
      </c>
      <c r="G388">
        <v>17.343019999999999</v>
      </c>
      <c r="H388">
        <v>5.5173050000000003</v>
      </c>
      <c r="I388">
        <v>23.978114000000001</v>
      </c>
      <c r="J388">
        <v>145.06172900000001</v>
      </c>
      <c r="K388">
        <v>258.27937054309598</v>
      </c>
      <c r="L388">
        <v>235.64408999680299</v>
      </c>
      <c r="M388">
        <v>26.386074613000002</v>
      </c>
      <c r="N388">
        <v>259.181590180201</v>
      </c>
      <c r="O388">
        <v>30.724894232</v>
      </c>
      <c r="P388">
        <v>13.044564211499999</v>
      </c>
      <c r="Q388">
        <v>76.782716650799998</v>
      </c>
      <c r="R388">
        <v>684.76389174450105</v>
      </c>
      <c r="S388">
        <v>6588.1987181719096</v>
      </c>
    </row>
    <row r="389" spans="1:19" ht="15" x14ac:dyDescent="0.25">
      <c r="A389" t="s">
        <v>562</v>
      </c>
      <c r="B389">
        <v>2018.72865600001</v>
      </c>
      <c r="C389">
        <v>655.85019099999897</v>
      </c>
      <c r="D389">
        <v>2.3417940000000002</v>
      </c>
      <c r="E389">
        <v>38.302303999999999</v>
      </c>
      <c r="F389">
        <v>163.56304600000001</v>
      </c>
      <c r="G389">
        <v>8.7138760000000008</v>
      </c>
      <c r="H389">
        <v>1</v>
      </c>
      <c r="I389">
        <v>11.777896</v>
      </c>
      <c r="J389">
        <v>28.088571999999999</v>
      </c>
      <c r="K389">
        <v>44.550081662556202</v>
      </c>
      <c r="L389">
        <v>0.68052533640000001</v>
      </c>
      <c r="M389">
        <v>11.1306495424</v>
      </c>
      <c r="N389">
        <v>120.6113901204</v>
      </c>
      <c r="O389">
        <v>15.4375027216</v>
      </c>
      <c r="P389">
        <v>2.3643000000000001</v>
      </c>
      <c r="Q389">
        <v>37.715178571199999</v>
      </c>
      <c r="R389">
        <v>132.59210412600001</v>
      </c>
      <c r="S389">
        <v>2383.8103880805602</v>
      </c>
    </row>
    <row r="390" spans="1:19" ht="15" x14ac:dyDescent="0.25">
      <c r="A390" t="s">
        <v>563</v>
      </c>
      <c r="B390">
        <v>1482.615796</v>
      </c>
      <c r="C390">
        <v>549.10560899999996</v>
      </c>
      <c r="D390">
        <v>0.96349600000000002</v>
      </c>
      <c r="E390">
        <v>39.690514</v>
      </c>
      <c r="F390">
        <v>195.29817399999999</v>
      </c>
      <c r="G390">
        <v>17.918686000000001</v>
      </c>
      <c r="H390">
        <v>0</v>
      </c>
      <c r="I390">
        <v>10.059824000000001</v>
      </c>
      <c r="J390">
        <v>21.921441000000002</v>
      </c>
      <c r="K390">
        <v>42.500155350878998</v>
      </c>
      <c r="L390">
        <v>0.27999193760000002</v>
      </c>
      <c r="M390">
        <v>11.5340633684</v>
      </c>
      <c r="N390">
        <v>144.01287350760001</v>
      </c>
      <c r="O390">
        <v>31.7447441176</v>
      </c>
      <c r="P390">
        <v>0</v>
      </c>
      <c r="Q390">
        <v>32.213568412800001</v>
      </c>
      <c r="R390">
        <v>103.48016224049999</v>
      </c>
      <c r="S390">
        <v>1848.3813549353699</v>
      </c>
    </row>
    <row r="391" spans="1:19" ht="15" x14ac:dyDescent="0.25">
      <c r="A391" t="s">
        <v>564</v>
      </c>
      <c r="B391">
        <v>1141.7044969999999</v>
      </c>
      <c r="C391">
        <v>304.79024199999998</v>
      </c>
      <c r="D391">
        <v>13.042068</v>
      </c>
      <c r="E391">
        <v>34.205120000000001</v>
      </c>
      <c r="F391">
        <v>98.812392000000003</v>
      </c>
      <c r="G391">
        <v>5</v>
      </c>
      <c r="H391">
        <v>1</v>
      </c>
      <c r="I391">
        <v>4.431076</v>
      </c>
      <c r="J391">
        <v>19.348517000000001</v>
      </c>
      <c r="K391">
        <v>16.922649701018301</v>
      </c>
      <c r="L391">
        <v>3.7900249607999998</v>
      </c>
      <c r="M391">
        <v>9.9400078720000007</v>
      </c>
      <c r="N391">
        <v>72.864257860799995</v>
      </c>
      <c r="O391">
        <v>8.8580000000000005</v>
      </c>
      <c r="P391">
        <v>2.3643000000000001</v>
      </c>
      <c r="Q391">
        <v>14.1891915672</v>
      </c>
      <c r="R391">
        <v>91.334674498499993</v>
      </c>
      <c r="S391">
        <v>1361.9676034603201</v>
      </c>
    </row>
    <row r="392" spans="1:19" ht="15" x14ac:dyDescent="0.25">
      <c r="A392" t="s">
        <v>565</v>
      </c>
      <c r="B392">
        <v>4673.8074340000003</v>
      </c>
      <c r="C392">
        <v>1367.7229420000001</v>
      </c>
      <c r="D392">
        <v>189.987773</v>
      </c>
      <c r="E392">
        <v>90.021534000000003</v>
      </c>
      <c r="F392">
        <v>441.49579299999999</v>
      </c>
      <c r="G392">
        <v>30.450717000000001</v>
      </c>
      <c r="H392">
        <v>1</v>
      </c>
      <c r="I392">
        <v>32.121741999999998</v>
      </c>
      <c r="J392">
        <v>141.89638199999999</v>
      </c>
      <c r="K392">
        <v>84.987432210718794</v>
      </c>
      <c r="L392">
        <v>55.210446833799899</v>
      </c>
      <c r="M392">
        <v>26.160257780399998</v>
      </c>
      <c r="N392">
        <v>325.55899775819898</v>
      </c>
      <c r="O392">
        <v>53.946490237200003</v>
      </c>
      <c r="P392">
        <v>2.3643000000000001</v>
      </c>
      <c r="Q392">
        <v>102.8602422324</v>
      </c>
      <c r="R392">
        <v>669.82187123100096</v>
      </c>
      <c r="S392">
        <v>5994.7174722837199</v>
      </c>
    </row>
    <row r="393" spans="1:19" ht="15" x14ac:dyDescent="0.25">
      <c r="A393" t="s">
        <v>566</v>
      </c>
      <c r="B393">
        <v>1625.5268129999999</v>
      </c>
      <c r="C393">
        <v>392.51870500000001</v>
      </c>
      <c r="D393">
        <v>2</v>
      </c>
      <c r="E393">
        <v>24.39349</v>
      </c>
      <c r="F393">
        <v>137.97153900000001</v>
      </c>
      <c r="G393">
        <v>9.4974830000000008</v>
      </c>
      <c r="H393">
        <v>1</v>
      </c>
      <c r="I393">
        <v>10</v>
      </c>
      <c r="J393">
        <v>18.453911999999999</v>
      </c>
      <c r="K393">
        <v>19.4705141801848</v>
      </c>
      <c r="L393">
        <v>0.58120000000000005</v>
      </c>
      <c r="M393">
        <v>7.0887481939999999</v>
      </c>
      <c r="N393">
        <v>101.7402128586</v>
      </c>
      <c r="O393">
        <v>16.825740882800002</v>
      </c>
      <c r="P393">
        <v>2.3643000000000001</v>
      </c>
      <c r="Q393">
        <v>32.021999999999998</v>
      </c>
      <c r="R393">
        <v>87.111691596</v>
      </c>
      <c r="S393">
        <v>1892.7312207115799</v>
      </c>
    </row>
    <row r="394" spans="1:19" ht="15" x14ac:dyDescent="0.25">
      <c r="A394" t="s">
        <v>567</v>
      </c>
      <c r="B394">
        <v>1358.23759</v>
      </c>
      <c r="C394">
        <v>558.41596400000003</v>
      </c>
      <c r="D394">
        <v>0</v>
      </c>
      <c r="E394">
        <v>16.424368000000001</v>
      </c>
      <c r="F394">
        <v>150.93564599999999</v>
      </c>
      <c r="G394">
        <v>6.2817439999999998</v>
      </c>
      <c r="H394">
        <v>4</v>
      </c>
      <c r="I394">
        <v>17.232709</v>
      </c>
      <c r="J394">
        <v>24.667280999999999</v>
      </c>
      <c r="K394">
        <v>48.764082615651297</v>
      </c>
      <c r="L394">
        <v>0</v>
      </c>
      <c r="M394">
        <v>4.7729213408</v>
      </c>
      <c r="N394">
        <v>111.2999453604</v>
      </c>
      <c r="O394">
        <v>11.1287376704</v>
      </c>
      <c r="P394">
        <v>9.4572000000000003</v>
      </c>
      <c r="Q394">
        <v>55.182580759799997</v>
      </c>
      <c r="R394">
        <v>116.4418999605</v>
      </c>
      <c r="S394">
        <v>1715.2849577075499</v>
      </c>
    </row>
    <row r="395" spans="1:19" ht="15" x14ac:dyDescent="0.25">
      <c r="A395" t="s">
        <v>568</v>
      </c>
      <c r="B395">
        <v>549.42620000000204</v>
      </c>
      <c r="C395">
        <v>296.65822900000001</v>
      </c>
      <c r="D395">
        <v>0</v>
      </c>
      <c r="E395">
        <v>10.848205</v>
      </c>
      <c r="F395">
        <v>80.724469999999997</v>
      </c>
      <c r="G395">
        <v>6.3338270000000003</v>
      </c>
      <c r="H395">
        <v>0</v>
      </c>
      <c r="I395">
        <v>0.86</v>
      </c>
      <c r="J395">
        <v>6.8233560000000004</v>
      </c>
      <c r="K395">
        <v>33.426039617498297</v>
      </c>
      <c r="L395">
        <v>0</v>
      </c>
      <c r="M395">
        <v>3.1524883730000002</v>
      </c>
      <c r="N395">
        <v>59.526224178</v>
      </c>
      <c r="O395">
        <v>11.221007913199999</v>
      </c>
      <c r="P395">
        <v>0</v>
      </c>
      <c r="Q395">
        <v>2.753892</v>
      </c>
      <c r="R395">
        <v>32.209651997999998</v>
      </c>
      <c r="S395">
        <v>691.71550407970005</v>
      </c>
    </row>
    <row r="396" spans="1:19" ht="15" x14ac:dyDescent="0.25">
      <c r="A396" t="s">
        <v>569</v>
      </c>
      <c r="B396">
        <v>4523.6917460000004</v>
      </c>
      <c r="C396">
        <v>482.10722299999998</v>
      </c>
      <c r="D396">
        <v>114.470348</v>
      </c>
      <c r="E396">
        <v>88.145832999999996</v>
      </c>
      <c r="F396">
        <v>245.54487700000001</v>
      </c>
      <c r="G396">
        <v>13.854713</v>
      </c>
      <c r="H396">
        <v>4.5</v>
      </c>
      <c r="I396">
        <v>11.605649</v>
      </c>
      <c r="J396">
        <v>99.513887999999994</v>
      </c>
      <c r="K396">
        <v>10.9680678832044</v>
      </c>
      <c r="L396">
        <v>33.265083128800001</v>
      </c>
      <c r="M396">
        <v>25.6151790698</v>
      </c>
      <c r="N396">
        <v>181.06479229979999</v>
      </c>
      <c r="O396">
        <v>24.5450095508</v>
      </c>
      <c r="P396">
        <v>10.63935</v>
      </c>
      <c r="Q396">
        <v>37.163609227800002</v>
      </c>
      <c r="R396">
        <v>469.75530830399998</v>
      </c>
      <c r="S396">
        <v>5316.7081454642002</v>
      </c>
    </row>
    <row r="397" spans="1:19" ht="15" x14ac:dyDescent="0.25">
      <c r="A397" t="s">
        <v>570</v>
      </c>
      <c r="B397">
        <v>3545.809334</v>
      </c>
      <c r="C397">
        <v>309.98456900000002</v>
      </c>
      <c r="D397">
        <v>39.599702000000001</v>
      </c>
      <c r="E397">
        <v>36.701374999999999</v>
      </c>
      <c r="F397">
        <v>238.37873999999999</v>
      </c>
      <c r="G397">
        <v>10.685041</v>
      </c>
      <c r="H397">
        <v>0</v>
      </c>
      <c r="I397">
        <v>11.502889</v>
      </c>
      <c r="J397">
        <v>53.797203000000003</v>
      </c>
      <c r="K397">
        <v>5.6487508729141496</v>
      </c>
      <c r="L397">
        <v>11.5076734012</v>
      </c>
      <c r="M397">
        <v>10.665419575</v>
      </c>
      <c r="N397">
        <v>175.78048287600001</v>
      </c>
      <c r="O397">
        <v>18.929618635600001</v>
      </c>
      <c r="P397">
        <v>0</v>
      </c>
      <c r="Q397">
        <v>36.8345511558</v>
      </c>
      <c r="R397">
        <v>253.94969676150001</v>
      </c>
      <c r="S397">
        <v>4059.1255272780099</v>
      </c>
    </row>
    <row r="398" spans="1:19" ht="15" x14ac:dyDescent="0.25">
      <c r="A398" t="s">
        <v>571</v>
      </c>
      <c r="B398">
        <v>1336.1753530000001</v>
      </c>
      <c r="C398">
        <v>1318.606839</v>
      </c>
      <c r="D398">
        <v>22.944095999999998</v>
      </c>
      <c r="E398">
        <v>3.8690479999999998</v>
      </c>
      <c r="F398">
        <v>93.117350999999999</v>
      </c>
      <c r="G398">
        <v>3.953757</v>
      </c>
      <c r="H398">
        <v>0</v>
      </c>
      <c r="I398">
        <v>0</v>
      </c>
      <c r="J398">
        <v>13.614757000000001</v>
      </c>
      <c r="K398">
        <v>265.61003034309101</v>
      </c>
      <c r="L398">
        <v>6.6675542975999997</v>
      </c>
      <c r="M398">
        <v>1.1243453487999999</v>
      </c>
      <c r="N398">
        <v>68.664734627399994</v>
      </c>
      <c r="O398">
        <v>7.0044759012000002</v>
      </c>
      <c r="P398">
        <v>0</v>
      </c>
      <c r="Q398">
        <v>0</v>
      </c>
      <c r="R398">
        <v>64.268460418499998</v>
      </c>
      <c r="S398">
        <v>1749.51495393659</v>
      </c>
    </row>
    <row r="399" spans="1:19" ht="15" x14ac:dyDescent="0.25">
      <c r="A399" t="s">
        <v>572</v>
      </c>
      <c r="B399">
        <v>949.01378399999999</v>
      </c>
      <c r="C399">
        <v>184.69257400000001</v>
      </c>
      <c r="D399">
        <v>17.109653000000002</v>
      </c>
      <c r="E399">
        <v>26.035489999999999</v>
      </c>
      <c r="F399">
        <v>61.695211</v>
      </c>
      <c r="G399">
        <v>1</v>
      </c>
      <c r="H399">
        <v>0</v>
      </c>
      <c r="I399">
        <v>0</v>
      </c>
      <c r="J399">
        <v>11.552</v>
      </c>
      <c r="K399">
        <v>7.4754930502564596</v>
      </c>
      <c r="L399">
        <v>4.9720651617999998</v>
      </c>
      <c r="M399">
        <v>7.5659133940000096</v>
      </c>
      <c r="N399">
        <v>45.494048591400002</v>
      </c>
      <c r="O399">
        <v>1.7716000000000001</v>
      </c>
      <c r="P399">
        <v>0</v>
      </c>
      <c r="Q399">
        <v>0</v>
      </c>
      <c r="R399">
        <v>54.531216000000001</v>
      </c>
      <c r="S399">
        <v>1070.8241201974599</v>
      </c>
    </row>
    <row r="400" spans="1:19" ht="15" x14ac:dyDescent="0.25">
      <c r="A400" t="s">
        <v>573</v>
      </c>
      <c r="B400">
        <v>1650.961609</v>
      </c>
      <c r="C400">
        <v>589.04240000000004</v>
      </c>
      <c r="D400">
        <v>0.31107600000000002</v>
      </c>
      <c r="E400">
        <v>29.579892000000001</v>
      </c>
      <c r="F400">
        <v>166.27978300000001</v>
      </c>
      <c r="G400">
        <v>11</v>
      </c>
      <c r="H400">
        <v>3</v>
      </c>
      <c r="I400">
        <v>5</v>
      </c>
      <c r="J400">
        <v>19.531597999999999</v>
      </c>
      <c r="K400">
        <v>43.737315431968</v>
      </c>
      <c r="L400">
        <v>9.0398685600000001E-2</v>
      </c>
      <c r="M400">
        <v>8.5959166152000002</v>
      </c>
      <c r="N400">
        <v>122.6147119842</v>
      </c>
      <c r="O400">
        <v>19.4876</v>
      </c>
      <c r="P400">
        <v>7.0929000000000002</v>
      </c>
      <c r="Q400">
        <v>16.010999999999999</v>
      </c>
      <c r="R400">
        <v>92.198908359000001</v>
      </c>
      <c r="S400">
        <v>1960.7903600759701</v>
      </c>
    </row>
    <row r="401" spans="1:19" ht="15" x14ac:dyDescent="0.25">
      <c r="A401" t="s">
        <v>574</v>
      </c>
      <c r="B401">
        <v>1433.7467099999999</v>
      </c>
      <c r="C401">
        <v>344.08291400000002</v>
      </c>
      <c r="D401">
        <v>1.8915660000000001</v>
      </c>
      <c r="E401">
        <v>26.595825000000001</v>
      </c>
      <c r="F401">
        <v>107.895179</v>
      </c>
      <c r="G401">
        <v>3.2891569999999999</v>
      </c>
      <c r="H401">
        <v>1</v>
      </c>
      <c r="I401">
        <v>5</v>
      </c>
      <c r="J401">
        <v>21.385542999999998</v>
      </c>
      <c r="K401">
        <v>17.2371752301353</v>
      </c>
      <c r="L401">
        <v>0.54968907960000002</v>
      </c>
      <c r="M401">
        <v>7.7287467449999996</v>
      </c>
      <c r="N401">
        <v>79.5619049945999</v>
      </c>
      <c r="O401">
        <v>5.8270705412000003</v>
      </c>
      <c r="P401">
        <v>2.3643000000000001</v>
      </c>
      <c r="Q401">
        <v>16.010999999999999</v>
      </c>
      <c r="R401">
        <v>100.9504557315</v>
      </c>
      <c r="S401">
        <v>1663.97705232203</v>
      </c>
    </row>
    <row r="402" spans="1:19" ht="15" x14ac:dyDescent="0.25">
      <c r="A402" t="s">
        <v>575</v>
      </c>
      <c r="B402">
        <v>2782.0136050000001</v>
      </c>
      <c r="C402">
        <v>1003.006623</v>
      </c>
      <c r="D402">
        <v>23.719418999999998</v>
      </c>
      <c r="E402">
        <v>51.232348000000002</v>
      </c>
      <c r="F402">
        <v>282.79470900000001</v>
      </c>
      <c r="G402">
        <v>16.054264</v>
      </c>
      <c r="H402">
        <v>3</v>
      </c>
      <c r="I402">
        <v>13.013064</v>
      </c>
      <c r="J402">
        <v>37.932431999999999</v>
      </c>
      <c r="K402">
        <v>75.173891906778906</v>
      </c>
      <c r="L402">
        <v>6.8928631614000002</v>
      </c>
      <c r="M402">
        <v>14.888120328799999</v>
      </c>
      <c r="N402">
        <v>208.53281841660001</v>
      </c>
      <c r="O402">
        <v>28.441734102400002</v>
      </c>
      <c r="P402">
        <v>7.0929000000000002</v>
      </c>
      <c r="Q402">
        <v>41.670433540799998</v>
      </c>
      <c r="R402">
        <v>179.060045256</v>
      </c>
      <c r="S402">
        <v>3343.7664117127802</v>
      </c>
    </row>
    <row r="403" spans="1:19" ht="15" x14ac:dyDescent="0.25">
      <c r="A403" t="s">
        <v>576</v>
      </c>
      <c r="B403">
        <v>3928.8945629999398</v>
      </c>
      <c r="C403">
        <v>422.416856</v>
      </c>
      <c r="D403">
        <v>16.920286999999998</v>
      </c>
      <c r="E403">
        <v>55.699738000000004</v>
      </c>
      <c r="F403">
        <v>295.24334199999998</v>
      </c>
      <c r="G403">
        <v>29.256885</v>
      </c>
      <c r="H403">
        <v>0.5</v>
      </c>
      <c r="I403">
        <v>29.818735</v>
      </c>
      <c r="J403">
        <v>57.710270999999999</v>
      </c>
      <c r="K403">
        <v>9.8952869220398298</v>
      </c>
      <c r="L403">
        <v>4.9170354021999998</v>
      </c>
      <c r="M403">
        <v>16.186343862800001</v>
      </c>
      <c r="N403">
        <v>217.7124403908</v>
      </c>
      <c r="O403">
        <v>51.831497466000002</v>
      </c>
      <c r="P403">
        <v>1.18215</v>
      </c>
      <c r="Q403">
        <v>95.485553217000003</v>
      </c>
      <c r="R403">
        <v>272.42133425550003</v>
      </c>
      <c r="S403">
        <v>4598.5262045162799</v>
      </c>
    </row>
    <row r="404" spans="1:19" ht="15" x14ac:dyDescent="0.25">
      <c r="A404" t="s">
        <v>577</v>
      </c>
      <c r="B404">
        <v>1075.7207040000001</v>
      </c>
      <c r="C404">
        <v>18.371995999999999</v>
      </c>
      <c r="D404">
        <v>14.981861</v>
      </c>
      <c r="E404">
        <v>11.532257</v>
      </c>
      <c r="F404">
        <v>48.62</v>
      </c>
      <c r="G404">
        <v>1.9770620000000001</v>
      </c>
      <c r="H404">
        <v>0</v>
      </c>
      <c r="I404">
        <v>4.3</v>
      </c>
      <c r="J404">
        <v>9</v>
      </c>
      <c r="K404">
        <v>6.6643889102266998E-2</v>
      </c>
      <c r="L404">
        <v>4.3537288066000004</v>
      </c>
      <c r="M404">
        <v>3.3512738841999998</v>
      </c>
      <c r="N404">
        <v>35.852387999999998</v>
      </c>
      <c r="O404">
        <v>3.5025630392</v>
      </c>
      <c r="P404">
        <v>0</v>
      </c>
      <c r="Q404">
        <v>13.76946</v>
      </c>
      <c r="R404">
        <v>42.484499999999997</v>
      </c>
      <c r="S404">
        <v>1179.1012616190999</v>
      </c>
    </row>
    <row r="405" spans="1:19" ht="15" x14ac:dyDescent="0.25">
      <c r="A405" t="s">
        <v>578</v>
      </c>
      <c r="B405">
        <v>3286.9834740000001</v>
      </c>
      <c r="C405">
        <v>1386.4997450000001</v>
      </c>
      <c r="D405">
        <v>22.958834</v>
      </c>
      <c r="E405">
        <v>65.891040000000004</v>
      </c>
      <c r="F405">
        <v>308.88374599999997</v>
      </c>
      <c r="G405">
        <v>27.419765999999999</v>
      </c>
      <c r="H405">
        <v>1.176877</v>
      </c>
      <c r="I405">
        <v>26.760121000000002</v>
      </c>
      <c r="J405">
        <v>78.255464000000003</v>
      </c>
      <c r="K405">
        <v>124.01752184537401</v>
      </c>
      <c r="L405">
        <v>6.6718371604</v>
      </c>
      <c r="M405">
        <v>19.147936223999999</v>
      </c>
      <c r="N405">
        <v>227.770874300401</v>
      </c>
      <c r="O405">
        <v>48.576857445599998</v>
      </c>
      <c r="P405">
        <v>2.7824902910999998</v>
      </c>
      <c r="Q405">
        <v>85.691259466199995</v>
      </c>
      <c r="R405">
        <v>369.40491781200001</v>
      </c>
      <c r="S405">
        <v>4171.0471685450802</v>
      </c>
    </row>
    <row r="406" spans="1:19" ht="15" x14ac:dyDescent="0.25">
      <c r="A406" t="s">
        <v>579</v>
      </c>
      <c r="B406">
        <v>6823.60286800002</v>
      </c>
      <c r="C406">
        <v>3558.350285</v>
      </c>
      <c r="D406">
        <v>53.389822000000002</v>
      </c>
      <c r="E406">
        <v>100.324022</v>
      </c>
      <c r="F406">
        <v>843.93444</v>
      </c>
      <c r="G406">
        <v>92.767041000000006</v>
      </c>
      <c r="H406">
        <v>6</v>
      </c>
      <c r="I406">
        <v>22.197209000000001</v>
      </c>
      <c r="J406">
        <v>150.51280600000001</v>
      </c>
      <c r="K406">
        <v>392.06824201021698</v>
      </c>
      <c r="L406">
        <v>15.515082273200001</v>
      </c>
      <c r="M406">
        <v>29.154160793199999</v>
      </c>
      <c r="N406">
        <v>622.31725605599195</v>
      </c>
      <c r="O406">
        <v>164.3460898356</v>
      </c>
      <c r="P406">
        <v>14.1858</v>
      </c>
      <c r="Q406">
        <v>71.079902659799998</v>
      </c>
      <c r="R406">
        <v>710.49570072300105</v>
      </c>
      <c r="S406">
        <v>8842.7651023510298</v>
      </c>
    </row>
    <row r="407" spans="1:19" ht="15" x14ac:dyDescent="0.25">
      <c r="A407" t="s">
        <v>580</v>
      </c>
      <c r="B407">
        <v>967.72229000000004</v>
      </c>
      <c r="C407">
        <v>332.137878</v>
      </c>
      <c r="D407">
        <v>11.875985999999999</v>
      </c>
      <c r="E407">
        <v>14.845734999999999</v>
      </c>
      <c r="F407">
        <v>112.182118</v>
      </c>
      <c r="G407">
        <v>8.5420549999999995</v>
      </c>
      <c r="H407">
        <v>0</v>
      </c>
      <c r="I407">
        <v>6</v>
      </c>
      <c r="J407">
        <v>6.6193549999999997</v>
      </c>
      <c r="K407">
        <v>23.523349411114101</v>
      </c>
      <c r="L407">
        <v>3.4511615315999999</v>
      </c>
      <c r="M407">
        <v>4.3141705909999999</v>
      </c>
      <c r="N407">
        <v>82.723093813199895</v>
      </c>
      <c r="O407">
        <v>15.133104638000001</v>
      </c>
      <c r="P407">
        <v>0</v>
      </c>
      <c r="Q407">
        <v>19.213200000000001</v>
      </c>
      <c r="R407">
        <v>31.2466652775</v>
      </c>
      <c r="S407">
        <v>1147.3270352624099</v>
      </c>
    </row>
    <row r="408" spans="1:19" ht="15" x14ac:dyDescent="0.25">
      <c r="A408" t="s">
        <v>581</v>
      </c>
      <c r="B408">
        <v>2171.46092399999</v>
      </c>
      <c r="C408">
        <v>522.102000000001</v>
      </c>
      <c r="D408">
        <v>123.847782</v>
      </c>
      <c r="E408">
        <v>28.700887999999999</v>
      </c>
      <c r="F408">
        <v>228.595158</v>
      </c>
      <c r="G408">
        <v>10.407601</v>
      </c>
      <c r="H408">
        <v>1</v>
      </c>
      <c r="I408">
        <v>5</v>
      </c>
      <c r="J408">
        <v>28.327660000000002</v>
      </c>
      <c r="K408">
        <v>26.266481166138099</v>
      </c>
      <c r="L408">
        <v>35.990165449199999</v>
      </c>
      <c r="M408">
        <v>8.3404780528</v>
      </c>
      <c r="N408">
        <v>168.56606950919999</v>
      </c>
      <c r="O408">
        <v>18.438105931599999</v>
      </c>
      <c r="P408">
        <v>2.3643000000000001</v>
      </c>
      <c r="Q408">
        <v>16.010999999999999</v>
      </c>
      <c r="R408">
        <v>133.72071903</v>
      </c>
      <c r="S408">
        <v>2581.1582431389302</v>
      </c>
    </row>
    <row r="409" spans="1:19" ht="15" x14ac:dyDescent="0.25">
      <c r="A409" t="s">
        <v>582</v>
      </c>
      <c r="B409">
        <v>1065.1433030000001</v>
      </c>
      <c r="C409">
        <v>375.79165699999902</v>
      </c>
      <c r="D409">
        <v>11.418578999999999</v>
      </c>
      <c r="E409">
        <v>22.407775000000001</v>
      </c>
      <c r="F409">
        <v>148.50276600000001</v>
      </c>
      <c r="G409">
        <v>2</v>
      </c>
      <c r="H409">
        <v>0</v>
      </c>
      <c r="I409">
        <v>4.8199730000000001</v>
      </c>
      <c r="J409">
        <v>21.129535000000001</v>
      </c>
      <c r="K409">
        <v>27.634098202961201</v>
      </c>
      <c r="L409">
        <v>3.3182390574</v>
      </c>
      <c r="M409">
        <v>6.5116994149999998</v>
      </c>
      <c r="N409">
        <v>109.5059396484</v>
      </c>
      <c r="O409">
        <v>3.5432000000000001</v>
      </c>
      <c r="P409">
        <v>0</v>
      </c>
      <c r="Q409">
        <v>15.4345175406</v>
      </c>
      <c r="R409">
        <v>99.741969967499998</v>
      </c>
      <c r="S409">
        <v>1330.8329668318599</v>
      </c>
    </row>
    <row r="410" spans="1:19" ht="15" x14ac:dyDescent="0.25">
      <c r="A410" t="s">
        <v>583</v>
      </c>
      <c r="B410">
        <v>4099.1945560000004</v>
      </c>
      <c r="C410">
        <v>2386.3574950000002</v>
      </c>
      <c r="D410">
        <v>33.363638999999999</v>
      </c>
      <c r="E410">
        <v>58.312130000000003</v>
      </c>
      <c r="F410">
        <v>515.44487700000002</v>
      </c>
      <c r="G410">
        <v>28.863629</v>
      </c>
      <c r="H410">
        <v>3.5969690000000001</v>
      </c>
      <c r="I410">
        <v>19.031151999999999</v>
      </c>
      <c r="J410">
        <v>70.627277000000007</v>
      </c>
      <c r="K410">
        <v>288.853138839677</v>
      </c>
      <c r="L410">
        <v>9.6954734933999998</v>
      </c>
      <c r="M410">
        <v>16.945504977999999</v>
      </c>
      <c r="N410">
        <v>380.08905229979803</v>
      </c>
      <c r="O410">
        <v>51.134805136399997</v>
      </c>
      <c r="P410">
        <v>8.5043138067000008</v>
      </c>
      <c r="Q410">
        <v>60.941554934400003</v>
      </c>
      <c r="R410">
        <v>333.3960610785</v>
      </c>
      <c r="S410">
        <v>5248.75446056688</v>
      </c>
    </row>
    <row r="411" spans="1:19" ht="15" x14ac:dyDescent="0.25">
      <c r="A411" t="s">
        <v>584</v>
      </c>
      <c r="B411">
        <v>3704.5330300000201</v>
      </c>
      <c r="C411">
        <v>1691.882042</v>
      </c>
      <c r="D411">
        <v>76.995034000000004</v>
      </c>
      <c r="E411">
        <v>73.775863000000001</v>
      </c>
      <c r="F411">
        <v>413.62787400000002</v>
      </c>
      <c r="G411">
        <v>41.597209999999997</v>
      </c>
      <c r="H411">
        <v>4.8103449999999999</v>
      </c>
      <c r="I411">
        <v>13.617744</v>
      </c>
      <c r="J411">
        <v>63.831657</v>
      </c>
      <c r="K411">
        <v>162.232181476904</v>
      </c>
      <c r="L411">
        <v>22.3747568804</v>
      </c>
      <c r="M411">
        <v>21.4392657878</v>
      </c>
      <c r="N411">
        <v>305.0091942876</v>
      </c>
      <c r="O411">
        <v>73.693617235999994</v>
      </c>
      <c r="P411">
        <v>11.3730986835</v>
      </c>
      <c r="Q411">
        <v>43.606739836800003</v>
      </c>
      <c r="R411">
        <v>301.31733686849998</v>
      </c>
      <c r="S411">
        <v>4645.57922105752</v>
      </c>
    </row>
    <row r="412" spans="1:19" ht="15" x14ac:dyDescent="0.25">
      <c r="A412" t="s">
        <v>585</v>
      </c>
      <c r="B412">
        <v>2441.9337599999999</v>
      </c>
      <c r="C412">
        <v>250.897582</v>
      </c>
      <c r="D412">
        <v>15.365021</v>
      </c>
      <c r="E412">
        <v>29.809446000000001</v>
      </c>
      <c r="F412">
        <v>173.85197199999999</v>
      </c>
      <c r="G412">
        <v>3.0924860000000001</v>
      </c>
      <c r="H412">
        <v>1</v>
      </c>
      <c r="I412">
        <v>9.9942860000000007</v>
      </c>
      <c r="J412">
        <v>25.865563999999999</v>
      </c>
      <c r="K412">
        <v>5.3373955669041804</v>
      </c>
      <c r="L412">
        <v>4.4650751026000002</v>
      </c>
      <c r="M412">
        <v>8.6626250076000009</v>
      </c>
      <c r="N412">
        <v>128.19844415279999</v>
      </c>
      <c r="O412">
        <v>5.4786481976000001</v>
      </c>
      <c r="P412">
        <v>2.3643000000000001</v>
      </c>
      <c r="Q412">
        <v>32.003702629199999</v>
      </c>
      <c r="R412">
        <v>122.09839486200001</v>
      </c>
      <c r="S412">
        <v>2750.5423455187001</v>
      </c>
    </row>
    <row r="413" spans="1:19" ht="15" x14ac:dyDescent="0.25">
      <c r="A413" t="s">
        <v>586</v>
      </c>
      <c r="B413">
        <v>755.14368000000002</v>
      </c>
      <c r="C413">
        <v>323.01724300000001</v>
      </c>
      <c r="D413">
        <v>1</v>
      </c>
      <c r="E413">
        <v>27</v>
      </c>
      <c r="F413">
        <v>47.793103000000002</v>
      </c>
      <c r="G413">
        <v>4.436782</v>
      </c>
      <c r="H413">
        <v>0</v>
      </c>
      <c r="I413">
        <v>4.6436780000000004</v>
      </c>
      <c r="J413">
        <v>7</v>
      </c>
      <c r="K413">
        <v>28.473201897447002</v>
      </c>
      <c r="L413">
        <v>0.29060000000000002</v>
      </c>
      <c r="M413">
        <v>7.8462000000000103</v>
      </c>
      <c r="N413">
        <v>35.242634152199997</v>
      </c>
      <c r="O413">
        <v>7.8602029912000004</v>
      </c>
      <c r="P413">
        <v>0</v>
      </c>
      <c r="Q413">
        <v>14.8699856916</v>
      </c>
      <c r="R413">
        <v>33.043500000000002</v>
      </c>
      <c r="S413">
        <v>882.77000473244698</v>
      </c>
    </row>
    <row r="414" spans="1:19" ht="15" x14ac:dyDescent="0.25">
      <c r="A414" t="s">
        <v>587</v>
      </c>
      <c r="B414">
        <v>464.84015599999998</v>
      </c>
      <c r="C414">
        <v>189.83034699999999</v>
      </c>
      <c r="D414">
        <v>1</v>
      </c>
      <c r="E414">
        <v>13.063083000000001</v>
      </c>
      <c r="F414">
        <v>51.410274000000001</v>
      </c>
      <c r="G414">
        <v>0</v>
      </c>
      <c r="H414">
        <v>2</v>
      </c>
      <c r="I414">
        <v>3</v>
      </c>
      <c r="J414">
        <v>2.7437770000000001</v>
      </c>
      <c r="K414">
        <v>16.0268345988598</v>
      </c>
      <c r="L414">
        <v>0.29060000000000002</v>
      </c>
      <c r="M414">
        <v>3.7961319198000001</v>
      </c>
      <c r="N414">
        <v>37.909936047599999</v>
      </c>
      <c r="O414">
        <v>0</v>
      </c>
      <c r="P414">
        <v>4.7286000000000001</v>
      </c>
      <c r="Q414">
        <v>9.6066000000000003</v>
      </c>
      <c r="R414">
        <v>12.951999328499999</v>
      </c>
      <c r="S414">
        <v>550.15085789475995</v>
      </c>
    </row>
    <row r="415" spans="1:19" ht="15" x14ac:dyDescent="0.25">
      <c r="A415" t="s">
        <v>588</v>
      </c>
      <c r="B415">
        <v>1712.19625</v>
      </c>
      <c r="C415">
        <v>211.02127999999999</v>
      </c>
      <c r="D415">
        <v>9.8471240000000009</v>
      </c>
      <c r="E415">
        <v>19.234940000000002</v>
      </c>
      <c r="F415">
        <v>118.99365400000001</v>
      </c>
      <c r="G415">
        <v>5.86</v>
      </c>
      <c r="H415">
        <v>2</v>
      </c>
      <c r="I415">
        <v>11.250343000000001</v>
      </c>
      <c r="J415">
        <v>17.411655</v>
      </c>
      <c r="K415">
        <v>5.4910619122716096</v>
      </c>
      <c r="L415">
        <v>2.8615742343999999</v>
      </c>
      <c r="M415">
        <v>5.5896735639999999</v>
      </c>
      <c r="N415">
        <v>87.745920459599901</v>
      </c>
      <c r="O415">
        <v>10.381576000000001</v>
      </c>
      <c r="P415">
        <v>4.7286000000000001</v>
      </c>
      <c r="Q415">
        <v>36.025848354600001</v>
      </c>
      <c r="R415">
        <v>82.191717427499995</v>
      </c>
      <c r="S415">
        <v>1947.2122219523701</v>
      </c>
    </row>
    <row r="416" spans="1:19" ht="15" x14ac:dyDescent="0.25">
      <c r="A416" t="s">
        <v>589</v>
      </c>
      <c r="B416">
        <v>348.94666699999999</v>
      </c>
      <c r="C416">
        <v>328.7</v>
      </c>
      <c r="D416">
        <v>2</v>
      </c>
      <c r="E416">
        <v>8.7100000000000009</v>
      </c>
      <c r="F416">
        <v>51.401667000000003</v>
      </c>
      <c r="G416">
        <v>5.0999999999999996</v>
      </c>
      <c r="H416">
        <v>0</v>
      </c>
      <c r="I416">
        <v>2</v>
      </c>
      <c r="J416">
        <v>9.74</v>
      </c>
      <c r="K416">
        <v>65.169366886674297</v>
      </c>
      <c r="L416">
        <v>0.58120000000000005</v>
      </c>
      <c r="M416">
        <v>2.531126</v>
      </c>
      <c r="N416">
        <v>37.903589245799999</v>
      </c>
      <c r="O416">
        <v>9.0351599999999994</v>
      </c>
      <c r="P416">
        <v>0</v>
      </c>
      <c r="Q416">
        <v>6.4043999999999999</v>
      </c>
      <c r="R416">
        <v>45.977670000000003</v>
      </c>
      <c r="S416">
        <v>516.54917913247402</v>
      </c>
    </row>
    <row r="417" spans="1:19" ht="15" x14ac:dyDescent="0.25">
      <c r="A417" t="s">
        <v>590</v>
      </c>
      <c r="B417">
        <v>1216.5664529999999</v>
      </c>
      <c r="C417">
        <v>229.17892399999999</v>
      </c>
      <c r="D417">
        <v>1.794252</v>
      </c>
      <c r="E417">
        <v>24.833333</v>
      </c>
      <c r="F417">
        <v>102.275862</v>
      </c>
      <c r="G417">
        <v>3.2471260000000002</v>
      </c>
      <c r="H417">
        <v>1</v>
      </c>
      <c r="I417">
        <v>1</v>
      </c>
      <c r="J417">
        <v>11.804734</v>
      </c>
      <c r="K417">
        <v>8.8955715452313999</v>
      </c>
      <c r="L417">
        <v>0.52140963119999995</v>
      </c>
      <c r="M417">
        <v>7.2165665698000003</v>
      </c>
      <c r="N417">
        <v>75.418220638799994</v>
      </c>
      <c r="O417">
        <v>5.7526084215999997</v>
      </c>
      <c r="P417">
        <v>2.3643000000000001</v>
      </c>
      <c r="Q417">
        <v>3.2021999999999999</v>
      </c>
      <c r="R417">
        <v>55.724246847000003</v>
      </c>
      <c r="S417">
        <v>1375.6615766536299</v>
      </c>
    </row>
    <row r="418" spans="1:19" ht="15" x14ac:dyDescent="0.25">
      <c r="A418" t="s">
        <v>591</v>
      </c>
      <c r="B418">
        <v>906.83349499999997</v>
      </c>
      <c r="C418">
        <v>276.78869700000001</v>
      </c>
      <c r="D418">
        <v>0</v>
      </c>
      <c r="E418">
        <v>20</v>
      </c>
      <c r="F418">
        <v>86.987138000000002</v>
      </c>
      <c r="G418">
        <v>2</v>
      </c>
      <c r="H418">
        <v>0</v>
      </c>
      <c r="I418">
        <v>7.560613</v>
      </c>
      <c r="J418">
        <v>10.689106000000001</v>
      </c>
      <c r="K418">
        <v>17.420960868122702</v>
      </c>
      <c r="L418">
        <v>0</v>
      </c>
      <c r="M418">
        <v>5.8120000000000003</v>
      </c>
      <c r="N418">
        <v>64.144315561200102</v>
      </c>
      <c r="O418">
        <v>3.5432000000000001</v>
      </c>
      <c r="P418">
        <v>0</v>
      </c>
      <c r="Q418">
        <v>24.210594948600001</v>
      </c>
      <c r="R418">
        <v>50.457924873000003</v>
      </c>
      <c r="S418">
        <v>1072.4224912509201</v>
      </c>
    </row>
    <row r="419" spans="1:19" ht="15" x14ac:dyDescent="0.25">
      <c r="A419" t="s">
        <v>592</v>
      </c>
      <c r="B419">
        <v>1741.028045</v>
      </c>
      <c r="C419">
        <v>609.91416600000002</v>
      </c>
      <c r="D419">
        <v>8</v>
      </c>
      <c r="E419">
        <v>38.612375</v>
      </c>
      <c r="F419">
        <v>179.29470800000001</v>
      </c>
      <c r="G419">
        <v>10.651256</v>
      </c>
      <c r="H419">
        <v>2.3461539999999999</v>
      </c>
      <c r="I419">
        <v>6.3202069999999999</v>
      </c>
      <c r="J419">
        <v>27.544832</v>
      </c>
      <c r="K419">
        <v>44.878889362713302</v>
      </c>
      <c r="L419">
        <v>2.3248000000000002</v>
      </c>
      <c r="M419">
        <v>11.220756175</v>
      </c>
      <c r="N419">
        <v>132.21191767920001</v>
      </c>
      <c r="O419">
        <v>18.869765129600001</v>
      </c>
      <c r="P419">
        <v>5.5470119022000004</v>
      </c>
      <c r="Q419">
        <v>20.238566855399998</v>
      </c>
      <c r="R419">
        <v>130.025379456</v>
      </c>
      <c r="S419">
        <v>2106.3451315601101</v>
      </c>
    </row>
    <row r="420" spans="1:19" ht="15" x14ac:dyDescent="0.25">
      <c r="A420" t="s">
        <v>593</v>
      </c>
      <c r="B420">
        <v>561.22923400000002</v>
      </c>
      <c r="C420">
        <v>123.054661</v>
      </c>
      <c r="D420">
        <v>0</v>
      </c>
      <c r="E420">
        <v>28.135442999999999</v>
      </c>
      <c r="F420">
        <v>50.143279999999997</v>
      </c>
      <c r="G420">
        <v>1.963721</v>
      </c>
      <c r="H420">
        <v>0</v>
      </c>
      <c r="I420">
        <v>2</v>
      </c>
      <c r="J420">
        <v>4.3190540000000004</v>
      </c>
      <c r="K420">
        <v>5.5673155791273796</v>
      </c>
      <c r="L420">
        <v>0</v>
      </c>
      <c r="M420">
        <v>8.1761597358000095</v>
      </c>
      <c r="N420">
        <v>36.975654671999997</v>
      </c>
      <c r="O420">
        <v>3.4789281235999998</v>
      </c>
      <c r="P420">
        <v>0</v>
      </c>
      <c r="Q420">
        <v>6.4043999999999999</v>
      </c>
      <c r="R420">
        <v>20.388094407000001</v>
      </c>
      <c r="S420">
        <v>642.21978651752704</v>
      </c>
    </row>
    <row r="421" spans="1:19" ht="15" x14ac:dyDescent="0.25">
      <c r="A421" t="s">
        <v>594</v>
      </c>
      <c r="B421">
        <v>997.00671899999998</v>
      </c>
      <c r="C421">
        <v>507.23346800000002</v>
      </c>
      <c r="D421">
        <v>13.42446</v>
      </c>
      <c r="E421">
        <v>21.291844000000001</v>
      </c>
      <c r="F421">
        <v>116.15388900000001</v>
      </c>
      <c r="G421">
        <v>6.5173079999999999</v>
      </c>
      <c r="H421">
        <v>2</v>
      </c>
      <c r="I421">
        <v>9.4165609999999997</v>
      </c>
      <c r="J421">
        <v>7.972982</v>
      </c>
      <c r="K421">
        <v>53.990260093615497</v>
      </c>
      <c r="L421">
        <v>3.9011480760000001</v>
      </c>
      <c r="M421">
        <v>6.1874098664000003</v>
      </c>
      <c r="N421">
        <v>85.651877748599901</v>
      </c>
      <c r="O421">
        <v>11.5460628528</v>
      </c>
      <c r="P421">
        <v>4.7286000000000001</v>
      </c>
      <c r="Q421">
        <v>30.1537116342</v>
      </c>
      <c r="R421">
        <v>37.636461531000002</v>
      </c>
      <c r="S421">
        <v>1230.8022508026199</v>
      </c>
    </row>
    <row r="422" spans="1:19" ht="15" x14ac:dyDescent="0.25">
      <c r="A422" t="s">
        <v>595</v>
      </c>
      <c r="B422">
        <v>1200.7481359999999</v>
      </c>
      <c r="C422">
        <v>337.67037599999998</v>
      </c>
      <c r="D422">
        <v>13.233805</v>
      </c>
      <c r="E422">
        <v>16.848604000000002</v>
      </c>
      <c r="F422">
        <v>99.014420999999999</v>
      </c>
      <c r="G422">
        <v>5.1957890000000004</v>
      </c>
      <c r="H422">
        <v>0</v>
      </c>
      <c r="I422">
        <v>1.1811179999999999</v>
      </c>
      <c r="J422">
        <v>15.790335000000001</v>
      </c>
      <c r="K422">
        <v>19.664319377131701</v>
      </c>
      <c r="L422">
        <v>3.8457437329999999</v>
      </c>
      <c r="M422">
        <v>4.8962043224</v>
      </c>
      <c r="N422">
        <v>73.013234045399997</v>
      </c>
      <c r="O422">
        <v>9.2048597924000006</v>
      </c>
      <c r="P422">
        <v>0</v>
      </c>
      <c r="Q422">
        <v>3.7821760595999998</v>
      </c>
      <c r="R422">
        <v>74.538276367500004</v>
      </c>
      <c r="S422">
        <v>1389.6929496974301</v>
      </c>
    </row>
    <row r="423" spans="1:19" ht="15" x14ac:dyDescent="0.25">
      <c r="A423" t="s">
        <v>596</v>
      </c>
      <c r="B423">
        <v>619.01190199999996</v>
      </c>
      <c r="C423">
        <v>305.57424800000001</v>
      </c>
      <c r="D423">
        <v>0</v>
      </c>
      <c r="E423">
        <v>14.496453000000001</v>
      </c>
      <c r="F423">
        <v>60.384987000000002</v>
      </c>
      <c r="G423">
        <v>3.2058819999999999</v>
      </c>
      <c r="H423">
        <v>2</v>
      </c>
      <c r="I423">
        <v>0</v>
      </c>
      <c r="J423">
        <v>6</v>
      </c>
      <c r="K423">
        <v>30.981929064583401</v>
      </c>
      <c r="L423">
        <v>0</v>
      </c>
      <c r="M423">
        <v>4.2126692417999996</v>
      </c>
      <c r="N423">
        <v>44.527889413799997</v>
      </c>
      <c r="O423">
        <v>5.6795405511999997</v>
      </c>
      <c r="P423">
        <v>4.7286000000000001</v>
      </c>
      <c r="Q423">
        <v>0</v>
      </c>
      <c r="R423">
        <v>28.323</v>
      </c>
      <c r="S423">
        <v>737.46553027138395</v>
      </c>
    </row>
    <row r="424" spans="1:19" ht="15" x14ac:dyDescent="0.25">
      <c r="A424" t="s">
        <v>597</v>
      </c>
      <c r="B424">
        <v>1909.7342980000001</v>
      </c>
      <c r="C424">
        <v>679.480006</v>
      </c>
      <c r="D424">
        <v>13.962025000000001</v>
      </c>
      <c r="E424">
        <v>34.941172000000002</v>
      </c>
      <c r="F424">
        <v>108.496268</v>
      </c>
      <c r="G424">
        <v>6.0620609999999999</v>
      </c>
      <c r="H424">
        <v>1</v>
      </c>
      <c r="I424">
        <v>9.0422639999999994</v>
      </c>
      <c r="J424">
        <v>21.613555000000002</v>
      </c>
      <c r="K424">
        <v>49.975454811929197</v>
      </c>
      <c r="L424">
        <v>4.057364465</v>
      </c>
      <c r="M424">
        <v>10.153904583199999</v>
      </c>
      <c r="N424">
        <v>80.005148023199993</v>
      </c>
      <c r="O424">
        <v>10.739547267600001</v>
      </c>
      <c r="P424">
        <v>2.3643000000000001</v>
      </c>
      <c r="Q424">
        <v>28.955137780800001</v>
      </c>
      <c r="R424">
        <v>102.0267863775</v>
      </c>
      <c r="S424">
        <v>2198.0119413092302</v>
      </c>
    </row>
    <row r="425" spans="1:19" ht="15" x14ac:dyDescent="0.25">
      <c r="A425" t="s">
        <v>598</v>
      </c>
      <c r="B425">
        <v>1028.593404</v>
      </c>
      <c r="C425">
        <v>317.91047500000002</v>
      </c>
      <c r="D425">
        <v>7.2786489999999997</v>
      </c>
      <c r="E425">
        <v>46.453488999999998</v>
      </c>
      <c r="F425">
        <v>74.449096999999995</v>
      </c>
      <c r="G425">
        <v>5.1196450000000002</v>
      </c>
      <c r="H425">
        <v>1</v>
      </c>
      <c r="I425">
        <v>2</v>
      </c>
      <c r="J425">
        <v>14.5</v>
      </c>
      <c r="K425">
        <v>20.422268103362299</v>
      </c>
      <c r="L425">
        <v>2.1151753994</v>
      </c>
      <c r="M425">
        <v>13.4993839034</v>
      </c>
      <c r="N425">
        <v>54.8987641278</v>
      </c>
      <c r="O425">
        <v>9.0699630819999992</v>
      </c>
      <c r="P425">
        <v>2.3643000000000001</v>
      </c>
      <c r="Q425">
        <v>6.4043999999999999</v>
      </c>
      <c r="R425">
        <v>68.447249999999997</v>
      </c>
      <c r="S425">
        <v>1205.8149086159599</v>
      </c>
    </row>
    <row r="426" spans="1:19" ht="15" x14ac:dyDescent="0.25">
      <c r="A426" t="s">
        <v>599</v>
      </c>
      <c r="B426">
        <v>2133.74998799999</v>
      </c>
      <c r="C426">
        <v>354.88178099999999</v>
      </c>
      <c r="D426">
        <v>5.3471960000000003</v>
      </c>
      <c r="E426">
        <v>45.746187999999997</v>
      </c>
      <c r="F426">
        <v>143.006539</v>
      </c>
      <c r="G426">
        <v>23.825500999999999</v>
      </c>
      <c r="H426">
        <v>1</v>
      </c>
      <c r="I426">
        <v>6.9523809999999999</v>
      </c>
      <c r="J426">
        <v>22.070914999999999</v>
      </c>
      <c r="K426">
        <v>12.427658088535001</v>
      </c>
      <c r="L426">
        <v>1.5538951576</v>
      </c>
      <c r="M426">
        <v>13.293842232799999</v>
      </c>
      <c r="N426">
        <v>105.4530218586</v>
      </c>
      <c r="O426">
        <v>42.209257571599998</v>
      </c>
      <c r="P426">
        <v>2.3643000000000001</v>
      </c>
      <c r="Q426">
        <v>22.262914438199999</v>
      </c>
      <c r="R426">
        <v>104.18575425749999</v>
      </c>
      <c r="S426">
        <v>2437.5006316048198</v>
      </c>
    </row>
    <row r="427" spans="1:19" ht="15" x14ac:dyDescent="0.25">
      <c r="A427" t="s">
        <v>600</v>
      </c>
      <c r="B427">
        <v>2248.6448350000001</v>
      </c>
      <c r="C427">
        <v>699.69464800000105</v>
      </c>
      <c r="D427">
        <v>13.290100000000001</v>
      </c>
      <c r="E427">
        <v>58.863035000000004</v>
      </c>
      <c r="F427">
        <v>208.706076</v>
      </c>
      <c r="G427">
        <v>13.627603000000001</v>
      </c>
      <c r="H427">
        <v>2</v>
      </c>
      <c r="I427">
        <v>18.280891</v>
      </c>
      <c r="J427">
        <v>30.999835999999998</v>
      </c>
      <c r="K427">
        <v>45.459816965696</v>
      </c>
      <c r="L427">
        <v>3.8621030599999999</v>
      </c>
      <c r="M427">
        <v>17.105597971000002</v>
      </c>
      <c r="N427">
        <v>153.89986044240001</v>
      </c>
      <c r="O427">
        <v>24.142661474800001</v>
      </c>
      <c r="P427">
        <v>4.7286000000000001</v>
      </c>
      <c r="Q427">
        <v>58.5390691602</v>
      </c>
      <c r="R427">
        <v>146.334725838</v>
      </c>
      <c r="S427">
        <v>2702.7172699121002</v>
      </c>
    </row>
    <row r="428" spans="1:19" ht="15" x14ac:dyDescent="0.25">
      <c r="A428" t="s">
        <v>601</v>
      </c>
      <c r="B428">
        <v>3349.7841170000202</v>
      </c>
      <c r="C428">
        <v>175.44126499999999</v>
      </c>
      <c r="D428">
        <v>35.956952000000001</v>
      </c>
      <c r="E428">
        <v>32.890363000000001</v>
      </c>
      <c r="F428">
        <v>213.67332300000001</v>
      </c>
      <c r="G428">
        <v>23.183105000000001</v>
      </c>
      <c r="H428">
        <v>1</v>
      </c>
      <c r="I428">
        <v>31.933226000000001</v>
      </c>
      <c r="J428">
        <v>36.856006999999998</v>
      </c>
      <c r="K428">
        <v>1.9494520838846401</v>
      </c>
      <c r="L428">
        <v>10.449090251199999</v>
      </c>
      <c r="M428">
        <v>9.5579394878000006</v>
      </c>
      <c r="N428">
        <v>157.56270838020001</v>
      </c>
      <c r="O428">
        <v>41.071188818000003</v>
      </c>
      <c r="P428">
        <v>2.3643000000000001</v>
      </c>
      <c r="Q428">
        <v>102.2565762972</v>
      </c>
      <c r="R428">
        <v>173.97878104349999</v>
      </c>
      <c r="S428">
        <v>3848.9741533618098</v>
      </c>
    </row>
    <row r="429" spans="1:19" ht="15" x14ac:dyDescent="0.25">
      <c r="A429" t="s">
        <v>602</v>
      </c>
      <c r="B429">
        <v>682.75889199999995</v>
      </c>
      <c r="C429">
        <v>256.13558699999999</v>
      </c>
      <c r="D429">
        <v>0</v>
      </c>
      <c r="E429">
        <v>18.409217000000002</v>
      </c>
      <c r="F429">
        <v>66.764420000000001</v>
      </c>
      <c r="G429">
        <v>4.3302909999999999</v>
      </c>
      <c r="H429">
        <v>0</v>
      </c>
      <c r="I429">
        <v>5.88</v>
      </c>
      <c r="J429">
        <v>4.9450909999999997</v>
      </c>
      <c r="K429">
        <v>20.126936912927398</v>
      </c>
      <c r="L429">
        <v>0</v>
      </c>
      <c r="M429">
        <v>5.3497184602000001</v>
      </c>
      <c r="N429">
        <v>49.232083308</v>
      </c>
      <c r="O429">
        <v>7.6715435355999997</v>
      </c>
      <c r="P429">
        <v>0</v>
      </c>
      <c r="Q429">
        <v>18.828935999999999</v>
      </c>
      <c r="R429">
        <v>23.343302065500001</v>
      </c>
      <c r="S429">
        <v>807.31141228222702</v>
      </c>
    </row>
    <row r="430" spans="1:19" ht="15" x14ac:dyDescent="0.25">
      <c r="A430" t="s">
        <v>604</v>
      </c>
      <c r="B430">
        <v>1597.887072</v>
      </c>
      <c r="C430">
        <v>1523.2645709999899</v>
      </c>
      <c r="D430">
        <v>1.3853169999999999</v>
      </c>
      <c r="E430">
        <v>47.254876000000003</v>
      </c>
      <c r="F430">
        <v>162.516796</v>
      </c>
      <c r="G430">
        <v>18.040647</v>
      </c>
      <c r="H430">
        <v>0</v>
      </c>
      <c r="I430">
        <v>15.124457</v>
      </c>
      <c r="J430">
        <v>39.217396999999998</v>
      </c>
      <c r="K430">
        <v>306.40457479636098</v>
      </c>
      <c r="L430">
        <v>0.40257312020000002</v>
      </c>
      <c r="M430">
        <v>13.732266965599999</v>
      </c>
      <c r="N430">
        <v>119.8398853704</v>
      </c>
      <c r="O430">
        <v>31.960810225199999</v>
      </c>
      <c r="P430">
        <v>0</v>
      </c>
      <c r="Q430">
        <v>48.4315362054</v>
      </c>
      <c r="R430">
        <v>185.12572253850001</v>
      </c>
      <c r="S430">
        <v>2303.78444122166</v>
      </c>
    </row>
    <row r="431" spans="1:19" ht="15" x14ac:dyDescent="0.25">
      <c r="A431" t="s">
        <v>605</v>
      </c>
      <c r="B431">
        <v>686.92762700000003</v>
      </c>
      <c r="C431">
        <v>661.64851499999997</v>
      </c>
      <c r="D431">
        <v>1.469868</v>
      </c>
      <c r="E431">
        <v>14.605558</v>
      </c>
      <c r="F431">
        <v>79.224286000000006</v>
      </c>
      <c r="G431">
        <v>7.1961940000000002</v>
      </c>
      <c r="H431">
        <v>0</v>
      </c>
      <c r="I431">
        <v>5</v>
      </c>
      <c r="J431">
        <v>13.082917999999999</v>
      </c>
      <c r="K431">
        <v>133.27739319090301</v>
      </c>
      <c r="L431">
        <v>0.4271436408</v>
      </c>
      <c r="M431">
        <v>4.2443751548000002</v>
      </c>
      <c r="N431">
        <v>58.419988496400101</v>
      </c>
      <c r="O431">
        <v>12.7487772904</v>
      </c>
      <c r="P431">
        <v>0</v>
      </c>
      <c r="Q431">
        <v>16.010999999999999</v>
      </c>
      <c r="R431">
        <v>61.757914419000002</v>
      </c>
      <c r="S431">
        <v>973.81421919230297</v>
      </c>
    </row>
    <row r="432" spans="1:19" ht="15" x14ac:dyDescent="0.25">
      <c r="A432" t="s">
        <v>606</v>
      </c>
      <c r="B432">
        <v>907.18780400000003</v>
      </c>
      <c r="C432">
        <v>29</v>
      </c>
      <c r="D432">
        <v>2</v>
      </c>
      <c r="E432">
        <v>10</v>
      </c>
      <c r="F432">
        <v>70.900000000000006</v>
      </c>
      <c r="G432">
        <v>3</v>
      </c>
      <c r="H432">
        <v>0</v>
      </c>
      <c r="I432">
        <v>4</v>
      </c>
      <c r="J432">
        <v>4</v>
      </c>
      <c r="K432">
        <v>0.19317512285905999</v>
      </c>
      <c r="L432">
        <v>0.58120000000000005</v>
      </c>
      <c r="M432">
        <v>2.9060000000000001</v>
      </c>
      <c r="N432">
        <v>52.281660000000102</v>
      </c>
      <c r="O432">
        <v>5.3148</v>
      </c>
      <c r="P432">
        <v>0</v>
      </c>
      <c r="Q432">
        <v>12.8088</v>
      </c>
      <c r="R432">
        <v>18.882000000000001</v>
      </c>
      <c r="S432">
        <v>1000.15543912286</v>
      </c>
    </row>
    <row r="433" spans="1:19" ht="15" x14ac:dyDescent="0.25">
      <c r="A433" t="s">
        <v>607</v>
      </c>
      <c r="B433">
        <v>966.63503500000002</v>
      </c>
      <c r="C433">
        <v>255.641739</v>
      </c>
      <c r="D433">
        <v>1.012111</v>
      </c>
      <c r="E433">
        <v>13</v>
      </c>
      <c r="F433">
        <v>85.629354000000006</v>
      </c>
      <c r="G433">
        <v>4.8884559999999997</v>
      </c>
      <c r="H433">
        <v>0</v>
      </c>
      <c r="I433">
        <v>7.4868329999999998</v>
      </c>
      <c r="J433">
        <v>8.2524940000000004</v>
      </c>
      <c r="K433">
        <v>14.232342803700501</v>
      </c>
      <c r="L433">
        <v>0.2941194566</v>
      </c>
      <c r="M433">
        <v>3.7778</v>
      </c>
      <c r="N433">
        <v>63.143085639600102</v>
      </c>
      <c r="O433">
        <v>8.6603886495999998</v>
      </c>
      <c r="P433">
        <v>0</v>
      </c>
      <c r="Q433">
        <v>23.9743366326</v>
      </c>
      <c r="R433">
        <v>38.955897927000002</v>
      </c>
      <c r="S433">
        <v>1119.6730061091</v>
      </c>
    </row>
    <row r="434" spans="1:19" ht="15" x14ac:dyDescent="0.25">
      <c r="A434" t="s">
        <v>608</v>
      </c>
      <c r="B434">
        <v>986.92222200000003</v>
      </c>
      <c r="C434">
        <v>56.487622999999999</v>
      </c>
      <c r="D434">
        <v>2</v>
      </c>
      <c r="E434">
        <v>7.9768169999999996</v>
      </c>
      <c r="F434">
        <v>60.109247000000003</v>
      </c>
      <c r="G434">
        <v>1</v>
      </c>
      <c r="H434">
        <v>1</v>
      </c>
      <c r="I434">
        <v>3</v>
      </c>
      <c r="J434">
        <v>2</v>
      </c>
      <c r="K434">
        <v>0.65125762288779798</v>
      </c>
      <c r="L434">
        <v>0.58120000000000005</v>
      </c>
      <c r="M434">
        <v>2.3180630201999999</v>
      </c>
      <c r="N434">
        <v>44.324558737799997</v>
      </c>
      <c r="O434">
        <v>1.7716000000000001</v>
      </c>
      <c r="P434">
        <v>2.3643000000000001</v>
      </c>
      <c r="Q434">
        <v>9.6066000000000003</v>
      </c>
      <c r="R434">
        <v>9.4410000000000007</v>
      </c>
      <c r="S434">
        <v>1057.9808013808899</v>
      </c>
    </row>
    <row r="435" spans="1:19" ht="15" x14ac:dyDescent="0.25">
      <c r="A435" t="s">
        <v>609</v>
      </c>
      <c r="B435">
        <v>971.309211</v>
      </c>
      <c r="C435">
        <v>91.334380000000095</v>
      </c>
      <c r="D435">
        <v>3.6222660000000002</v>
      </c>
      <c r="E435">
        <v>12</v>
      </c>
      <c r="F435">
        <v>59.849322000000001</v>
      </c>
      <c r="G435">
        <v>3</v>
      </c>
      <c r="H435">
        <v>0</v>
      </c>
      <c r="I435">
        <v>1.9942089999999999</v>
      </c>
      <c r="J435">
        <v>7.2142090000000003</v>
      </c>
      <c r="K435">
        <v>1.77808700132121</v>
      </c>
      <c r="L435">
        <v>1.0526304996</v>
      </c>
      <c r="M435">
        <v>3.4872000000000001</v>
      </c>
      <c r="N435">
        <v>44.1328900428</v>
      </c>
      <c r="O435">
        <v>5.3148</v>
      </c>
      <c r="P435">
        <v>0</v>
      </c>
      <c r="Q435">
        <v>6.3858560598</v>
      </c>
      <c r="R435">
        <v>34.054673584500001</v>
      </c>
      <c r="S435">
        <v>1067.51534818802</v>
      </c>
    </row>
    <row r="436" spans="1:19" ht="15" x14ac:dyDescent="0.25">
      <c r="A436" t="s">
        <v>610</v>
      </c>
      <c r="B436">
        <v>1848.49825899999</v>
      </c>
      <c r="C436">
        <v>470.05459999999999</v>
      </c>
      <c r="D436">
        <v>271.27059600000001</v>
      </c>
      <c r="E436">
        <v>32.201977999999997</v>
      </c>
      <c r="F436">
        <v>65.116771</v>
      </c>
      <c r="G436">
        <v>6.2136829999999996</v>
      </c>
      <c r="H436">
        <v>7</v>
      </c>
      <c r="I436">
        <v>6</v>
      </c>
      <c r="J436">
        <v>27.713916000000001</v>
      </c>
      <c r="K436">
        <v>24.206472497813198</v>
      </c>
      <c r="L436">
        <v>78.831235197599696</v>
      </c>
      <c r="M436">
        <v>9.3578948067999992</v>
      </c>
      <c r="N436">
        <v>48.017106935400001</v>
      </c>
      <c r="O436">
        <v>11.008160802800001</v>
      </c>
      <c r="P436">
        <v>16.5501</v>
      </c>
      <c r="Q436">
        <v>19.213200000000001</v>
      </c>
      <c r="R436">
        <v>130.82354047800001</v>
      </c>
      <c r="S436">
        <v>2186.5059697184101</v>
      </c>
    </row>
    <row r="437" spans="1:19" ht="15" x14ac:dyDescent="0.25">
      <c r="A437" t="s">
        <v>611</v>
      </c>
      <c r="B437">
        <v>1300.7806840000001</v>
      </c>
      <c r="C437">
        <v>171.83311499999999</v>
      </c>
      <c r="D437">
        <v>1</v>
      </c>
      <c r="E437">
        <v>21</v>
      </c>
      <c r="F437">
        <v>93.620611999999994</v>
      </c>
      <c r="G437">
        <v>2</v>
      </c>
      <c r="H437">
        <v>1</v>
      </c>
      <c r="I437">
        <v>2</v>
      </c>
      <c r="J437">
        <v>11.787416</v>
      </c>
      <c r="K437">
        <v>4.7252154483468303</v>
      </c>
      <c r="L437">
        <v>0.29060000000000002</v>
      </c>
      <c r="M437">
        <v>6.1025999999999998</v>
      </c>
      <c r="N437">
        <v>69.035839288800005</v>
      </c>
      <c r="O437">
        <v>3.5432000000000001</v>
      </c>
      <c r="P437">
        <v>2.3643000000000001</v>
      </c>
      <c r="Q437">
        <v>6.4043999999999999</v>
      </c>
      <c r="R437">
        <v>55.642497228000003</v>
      </c>
      <c r="S437">
        <v>1448.8893359651499</v>
      </c>
    </row>
    <row r="438" spans="1:19" ht="15" x14ac:dyDescent="0.25">
      <c r="A438" t="s">
        <v>612</v>
      </c>
      <c r="B438">
        <v>594.04672500000004</v>
      </c>
      <c r="C438">
        <v>69.895077999999998</v>
      </c>
      <c r="D438">
        <v>0</v>
      </c>
      <c r="E438">
        <v>11.966915</v>
      </c>
      <c r="F438">
        <v>21.144268</v>
      </c>
      <c r="G438">
        <v>2</v>
      </c>
      <c r="H438">
        <v>0</v>
      </c>
      <c r="I438">
        <v>2</v>
      </c>
      <c r="J438">
        <v>2.2783669999999998</v>
      </c>
      <c r="K438">
        <v>1.68023961616192</v>
      </c>
      <c r="L438">
        <v>0</v>
      </c>
      <c r="M438">
        <v>3.4775854989999999</v>
      </c>
      <c r="N438">
        <v>15.5917832232</v>
      </c>
      <c r="O438">
        <v>3.5432000000000001</v>
      </c>
      <c r="P438">
        <v>0</v>
      </c>
      <c r="Q438">
        <v>6.4043999999999999</v>
      </c>
      <c r="R438">
        <v>10.7550314235</v>
      </c>
      <c r="S438">
        <v>635.498964761862</v>
      </c>
    </row>
    <row r="439" spans="1:19" ht="15" x14ac:dyDescent="0.25">
      <c r="A439" t="s">
        <v>613</v>
      </c>
      <c r="B439">
        <v>1958.972368</v>
      </c>
      <c r="C439">
        <v>904.15797899999995</v>
      </c>
      <c r="D439">
        <v>2.8378299999999999</v>
      </c>
      <c r="E439">
        <v>39.466732</v>
      </c>
      <c r="F439">
        <v>295.016278</v>
      </c>
      <c r="G439">
        <v>4.341018</v>
      </c>
      <c r="H439">
        <v>4</v>
      </c>
      <c r="I439">
        <v>3.5196480000000001</v>
      </c>
      <c r="J439">
        <v>30.004356999999999</v>
      </c>
      <c r="K439">
        <v>85.399924159854095</v>
      </c>
      <c r="L439">
        <v>0.82467339799999995</v>
      </c>
      <c r="M439">
        <v>11.4690323192</v>
      </c>
      <c r="N439">
        <v>217.54500339719999</v>
      </c>
      <c r="O439">
        <v>7.6905474888000001</v>
      </c>
      <c r="P439">
        <v>9.4572000000000003</v>
      </c>
      <c r="Q439">
        <v>11.270616825599999</v>
      </c>
      <c r="R439">
        <v>141.6355672185</v>
      </c>
      <c r="S439">
        <v>2444.2649328071502</v>
      </c>
    </row>
    <row r="440" spans="1:19" ht="15" x14ac:dyDescent="0.25">
      <c r="A440" t="s">
        <v>615</v>
      </c>
      <c r="B440">
        <v>1481.5904820000001</v>
      </c>
      <c r="C440">
        <v>357.842895</v>
      </c>
      <c r="D440">
        <v>3.0130020000000002</v>
      </c>
      <c r="E440">
        <v>43.008791000000002</v>
      </c>
      <c r="F440">
        <v>83.820108000000005</v>
      </c>
      <c r="G440">
        <v>1.943624</v>
      </c>
      <c r="H440">
        <v>2</v>
      </c>
      <c r="I440">
        <v>10.704579000000001</v>
      </c>
      <c r="J440">
        <v>23.556051</v>
      </c>
      <c r="K440">
        <v>18.2931238700174</v>
      </c>
      <c r="L440">
        <v>0.87557838119999998</v>
      </c>
      <c r="M440">
        <v>12.498354664600001</v>
      </c>
      <c r="N440">
        <v>61.808947639199999</v>
      </c>
      <c r="O440">
        <v>3.4433242784</v>
      </c>
      <c r="P440">
        <v>4.7286000000000001</v>
      </c>
      <c r="Q440">
        <v>34.278202873799998</v>
      </c>
      <c r="R440">
        <v>111.1963387455</v>
      </c>
      <c r="S440">
        <v>1728.7129524527199</v>
      </c>
    </row>
    <row r="441" spans="1:19" ht="15" x14ac:dyDescent="0.25">
      <c r="A441" t="s">
        <v>616</v>
      </c>
      <c r="B441">
        <v>255.437513</v>
      </c>
      <c r="C441">
        <v>239.68589299999999</v>
      </c>
      <c r="D441">
        <v>9.6002120000000009</v>
      </c>
      <c r="E441">
        <v>3.1622509999999999</v>
      </c>
      <c r="F441">
        <v>44.521233000000002</v>
      </c>
      <c r="G441">
        <v>3.3394360000000001</v>
      </c>
      <c r="H441">
        <v>1</v>
      </c>
      <c r="I441">
        <v>4.7058819999999999</v>
      </c>
      <c r="J441">
        <v>5.8322320000000003</v>
      </c>
      <c r="K441">
        <v>47.926264963448403</v>
      </c>
      <c r="L441">
        <v>2.7898216071999999</v>
      </c>
      <c r="M441">
        <v>0.91895014060000002</v>
      </c>
      <c r="N441">
        <v>32.8299572142</v>
      </c>
      <c r="O441">
        <v>5.9161448176000002</v>
      </c>
      <c r="P441">
        <v>2.3643000000000001</v>
      </c>
      <c r="Q441">
        <v>15.069175340399999</v>
      </c>
      <c r="R441">
        <v>27.531051156</v>
      </c>
      <c r="S441">
        <v>390.78317823944798</v>
      </c>
    </row>
    <row r="442" spans="1:19" ht="15" x14ac:dyDescent="0.25">
      <c r="A442" t="s">
        <v>617</v>
      </c>
      <c r="B442">
        <v>2535.7853060000002</v>
      </c>
      <c r="C442">
        <v>2082.6831930000099</v>
      </c>
      <c r="D442">
        <v>21.423959</v>
      </c>
      <c r="E442">
        <v>22.833195</v>
      </c>
      <c r="F442">
        <v>245.83319499999999</v>
      </c>
      <c r="G442">
        <v>32.488639999999997</v>
      </c>
      <c r="H442">
        <v>2.6820810000000002</v>
      </c>
      <c r="I442">
        <v>12.748538</v>
      </c>
      <c r="J442">
        <v>55.807476000000001</v>
      </c>
      <c r="K442">
        <v>359.84853943399099</v>
      </c>
      <c r="L442">
        <v>6.2258024854</v>
      </c>
      <c r="M442">
        <v>6.6353264669999996</v>
      </c>
      <c r="N442">
        <v>181.27739799299999</v>
      </c>
      <c r="O442">
        <v>57.556874624000002</v>
      </c>
      <c r="P442">
        <v>6.3412441082999997</v>
      </c>
      <c r="Q442">
        <v>40.823368383599998</v>
      </c>
      <c r="R442">
        <v>263.43919045799998</v>
      </c>
      <c r="S442">
        <v>3457.9330499532898</v>
      </c>
    </row>
    <row r="443" spans="1:19" ht="15" x14ac:dyDescent="0.25">
      <c r="A443" t="s">
        <v>618</v>
      </c>
      <c r="B443">
        <v>3735.6193159999998</v>
      </c>
      <c r="C443">
        <v>2080.5481460000001</v>
      </c>
      <c r="D443">
        <v>111.96422200000001</v>
      </c>
      <c r="E443">
        <v>68.060263000000006</v>
      </c>
      <c r="F443">
        <v>299.52464900000001</v>
      </c>
      <c r="G443">
        <v>29.723026999999998</v>
      </c>
      <c r="H443">
        <v>5.6829270000000003</v>
      </c>
      <c r="I443">
        <v>25.962719</v>
      </c>
      <c r="J443">
        <v>56.906407000000002</v>
      </c>
      <c r="K443">
        <v>240.08512538986099</v>
      </c>
      <c r="L443">
        <v>32.536802913199999</v>
      </c>
      <c r="M443">
        <v>19.7783124278</v>
      </c>
      <c r="N443">
        <v>220.8694761726</v>
      </c>
      <c r="O443">
        <v>52.657314633200002</v>
      </c>
      <c r="P443">
        <v>13.436144306099999</v>
      </c>
      <c r="Q443">
        <v>83.137818781799993</v>
      </c>
      <c r="R443">
        <v>268.62669424350003</v>
      </c>
      <c r="S443">
        <v>4666.7470048680598</v>
      </c>
    </row>
    <row r="444" spans="1:19" ht="15" x14ac:dyDescent="0.25">
      <c r="A444" t="s">
        <v>619</v>
      </c>
      <c r="B444">
        <v>1091.6303969999999</v>
      </c>
      <c r="C444">
        <v>493.38710800000001</v>
      </c>
      <c r="D444">
        <v>0</v>
      </c>
      <c r="E444">
        <v>9.5872519999999994</v>
      </c>
      <c r="F444">
        <v>135.001124</v>
      </c>
      <c r="G444">
        <v>14.182422000000001</v>
      </c>
      <c r="H444">
        <v>0</v>
      </c>
      <c r="I444">
        <v>8</v>
      </c>
      <c r="J444">
        <v>13.849294</v>
      </c>
      <c r="K444">
        <v>46.997017623326997</v>
      </c>
      <c r="L444">
        <v>0</v>
      </c>
      <c r="M444">
        <v>2.7860554311999999</v>
      </c>
      <c r="N444">
        <v>99.549828837599804</v>
      </c>
      <c r="O444">
        <v>25.125578815200001</v>
      </c>
      <c r="P444">
        <v>0</v>
      </c>
      <c r="Q444">
        <v>25.617599999999999</v>
      </c>
      <c r="R444">
        <v>65.375592327000007</v>
      </c>
      <c r="S444">
        <v>1357.0820700343299</v>
      </c>
    </row>
    <row r="445" spans="1:19" ht="15" x14ac:dyDescent="0.25">
      <c r="A445" t="s">
        <v>620</v>
      </c>
      <c r="B445">
        <v>4653.7303629999997</v>
      </c>
      <c r="C445">
        <v>1727.5437119999999</v>
      </c>
      <c r="D445">
        <v>65.033167000000006</v>
      </c>
      <c r="E445">
        <v>128.28650300000001</v>
      </c>
      <c r="F445">
        <v>435.554216</v>
      </c>
      <c r="G445">
        <v>36.694222000000003</v>
      </c>
      <c r="H445">
        <v>9.6327400000000001</v>
      </c>
      <c r="I445">
        <v>54.450577000000003</v>
      </c>
      <c r="J445">
        <v>93.451421999999994</v>
      </c>
      <c r="K445">
        <v>134.718331680788</v>
      </c>
      <c r="L445">
        <v>18.898638330200001</v>
      </c>
      <c r="M445">
        <v>37.280057771800003</v>
      </c>
      <c r="N445">
        <v>321.1776788784</v>
      </c>
      <c r="O445">
        <v>65.007483695199994</v>
      </c>
      <c r="P445">
        <v>22.774687182000001</v>
      </c>
      <c r="Q445">
        <v>174.36163766940001</v>
      </c>
      <c r="R445">
        <v>441.137437551</v>
      </c>
      <c r="S445">
        <v>5869.0863157587901</v>
      </c>
    </row>
    <row r="446" spans="1:19" ht="15" x14ac:dyDescent="0.25">
      <c r="A446" t="s">
        <v>621</v>
      </c>
      <c r="B446">
        <v>1575.6532139999999</v>
      </c>
      <c r="C446">
        <v>1526.7427459999999</v>
      </c>
      <c r="D446">
        <v>38.833097000000002</v>
      </c>
      <c r="E446">
        <v>25.333293000000001</v>
      </c>
      <c r="F446">
        <v>148.19710699999999</v>
      </c>
      <c r="G446">
        <v>13.379542000000001</v>
      </c>
      <c r="H446">
        <v>3</v>
      </c>
      <c r="I446">
        <v>6.5553739999999996</v>
      </c>
      <c r="J446">
        <v>25.599295000000001</v>
      </c>
      <c r="K446">
        <v>307.46189058795397</v>
      </c>
      <c r="L446">
        <v>11.284897988199999</v>
      </c>
      <c r="M446">
        <v>7.3618549458000002</v>
      </c>
      <c r="N446">
        <v>109.28054670180001</v>
      </c>
      <c r="O446">
        <v>23.703196607199999</v>
      </c>
      <c r="P446">
        <v>7.0929000000000002</v>
      </c>
      <c r="Q446">
        <v>20.991618622800001</v>
      </c>
      <c r="R446">
        <v>120.84147204750001</v>
      </c>
      <c r="S446">
        <v>2183.6715915012501</v>
      </c>
    </row>
    <row r="447" spans="1:19" ht="15" x14ac:dyDescent="0.25">
      <c r="A447" t="s">
        <v>622</v>
      </c>
      <c r="B447">
        <v>1729.3011939999999</v>
      </c>
      <c r="C447">
        <v>544.43132100000003</v>
      </c>
      <c r="D447">
        <v>2</v>
      </c>
      <c r="E447">
        <v>60.595711000000001</v>
      </c>
      <c r="F447">
        <v>143.048562</v>
      </c>
      <c r="G447">
        <v>10.500256</v>
      </c>
      <c r="H447">
        <v>1</v>
      </c>
      <c r="I447">
        <v>12.880908</v>
      </c>
      <c r="J447">
        <v>31.708333</v>
      </c>
      <c r="K447">
        <v>35.947041090519797</v>
      </c>
      <c r="L447">
        <v>0.58120000000000005</v>
      </c>
      <c r="M447">
        <v>17.609113616599998</v>
      </c>
      <c r="N447">
        <v>105.4840096188</v>
      </c>
      <c r="O447">
        <v>18.602253529599999</v>
      </c>
      <c r="P447">
        <v>2.3643000000000001</v>
      </c>
      <c r="Q447">
        <v>41.247243597599997</v>
      </c>
      <c r="R447">
        <v>149.6791859265</v>
      </c>
      <c r="S447">
        <v>2100.8155413796198</v>
      </c>
    </row>
    <row r="448" spans="1:19" ht="15" x14ac:dyDescent="0.25">
      <c r="A448" t="s">
        <v>623</v>
      </c>
      <c r="B448">
        <v>5869.1168690000004</v>
      </c>
      <c r="C448">
        <v>2786.8061640000001</v>
      </c>
      <c r="D448">
        <v>339.05201</v>
      </c>
      <c r="E448">
        <v>151.30872199999999</v>
      </c>
      <c r="F448">
        <v>567.17407100000003</v>
      </c>
      <c r="G448">
        <v>48.916321000000003</v>
      </c>
      <c r="H448">
        <v>4</v>
      </c>
      <c r="I448">
        <v>57.645214000000003</v>
      </c>
      <c r="J448">
        <v>121.885593</v>
      </c>
      <c r="K448">
        <v>277.30251395577602</v>
      </c>
      <c r="L448">
        <v>98.528514105999704</v>
      </c>
      <c r="M448">
        <v>43.970314613200003</v>
      </c>
      <c r="N448">
        <v>418.23415995539699</v>
      </c>
      <c r="O448">
        <v>86.660154283600093</v>
      </c>
      <c r="P448">
        <v>9.4572000000000003</v>
      </c>
      <c r="Q448">
        <v>184.59150427079999</v>
      </c>
      <c r="R448">
        <v>575.36094175650101</v>
      </c>
      <c r="S448">
        <v>7563.2221719412701</v>
      </c>
    </row>
    <row r="449" spans="1:19" ht="15" x14ac:dyDescent="0.25">
      <c r="A449" t="s">
        <v>624</v>
      </c>
      <c r="B449">
        <v>1651.5002320000001</v>
      </c>
      <c r="C449">
        <v>1021.700089</v>
      </c>
      <c r="D449">
        <v>1</v>
      </c>
      <c r="E449">
        <v>50.237155999999999</v>
      </c>
      <c r="F449">
        <v>195.10008999999999</v>
      </c>
      <c r="G449">
        <v>13.041257</v>
      </c>
      <c r="H449">
        <v>4</v>
      </c>
      <c r="I449">
        <v>16.278979</v>
      </c>
      <c r="J449">
        <v>38.069285000000001</v>
      </c>
      <c r="K449">
        <v>133.49330571349299</v>
      </c>
      <c r="L449">
        <v>0.29060000000000002</v>
      </c>
      <c r="M449">
        <v>14.5989175336</v>
      </c>
      <c r="N449">
        <v>143.86680636599999</v>
      </c>
      <c r="O449">
        <v>23.1038909012</v>
      </c>
      <c r="P449">
        <v>9.4572000000000003</v>
      </c>
      <c r="Q449">
        <v>52.1285465538</v>
      </c>
      <c r="R449">
        <v>179.7060598425</v>
      </c>
      <c r="S449">
        <v>2208.1455589105899</v>
      </c>
    </row>
    <row r="450" spans="1:19" ht="15" x14ac:dyDescent="0.25">
      <c r="A450" t="s">
        <v>626</v>
      </c>
      <c r="B450">
        <v>993.05466000000001</v>
      </c>
      <c r="C450">
        <v>403.35540400000002</v>
      </c>
      <c r="D450">
        <v>0</v>
      </c>
      <c r="E450">
        <v>49.538424999999997</v>
      </c>
      <c r="F450">
        <v>103.17676299999999</v>
      </c>
      <c r="G450">
        <v>6.999981</v>
      </c>
      <c r="H450">
        <v>1</v>
      </c>
      <c r="I450">
        <v>12</v>
      </c>
      <c r="J450">
        <v>26</v>
      </c>
      <c r="K450">
        <v>34.719511877050998</v>
      </c>
      <c r="L450">
        <v>0</v>
      </c>
      <c r="M450">
        <v>14.395866305</v>
      </c>
      <c r="N450">
        <v>76.082545036200003</v>
      </c>
      <c r="O450">
        <v>12.4011663396</v>
      </c>
      <c r="P450">
        <v>2.3643000000000001</v>
      </c>
      <c r="Q450">
        <v>38.426400000000001</v>
      </c>
      <c r="R450">
        <v>122.733</v>
      </c>
      <c r="S450">
        <v>1294.17744955785</v>
      </c>
    </row>
    <row r="451" spans="1:19" ht="15" x14ac:dyDescent="0.25">
      <c r="A451" t="s">
        <v>627</v>
      </c>
      <c r="B451">
        <v>1714.7913410000001</v>
      </c>
      <c r="C451">
        <v>429.59342600000002</v>
      </c>
      <c r="D451">
        <v>9</v>
      </c>
      <c r="E451">
        <v>47.302495</v>
      </c>
      <c r="F451">
        <v>186.22905</v>
      </c>
      <c r="G451">
        <v>7.9946029999999997</v>
      </c>
      <c r="H451">
        <v>7</v>
      </c>
      <c r="I451">
        <v>4</v>
      </c>
      <c r="J451">
        <v>28.903103000000002</v>
      </c>
      <c r="K451">
        <v>22.428380808813099</v>
      </c>
      <c r="L451">
        <v>2.6154000000000002</v>
      </c>
      <c r="M451">
        <v>13.746105047</v>
      </c>
      <c r="N451">
        <v>137.32530147</v>
      </c>
      <c r="O451">
        <v>14.163238674800001</v>
      </c>
      <c r="P451">
        <v>16.5501</v>
      </c>
      <c r="Q451">
        <v>12.8088</v>
      </c>
      <c r="R451">
        <v>136.4370977115</v>
      </c>
      <c r="S451">
        <v>2070.8657647121099</v>
      </c>
    </row>
    <row r="452" spans="1:19" ht="15" x14ac:dyDescent="0.25">
      <c r="A452" t="s">
        <v>628</v>
      </c>
      <c r="B452">
        <v>1028.236967</v>
      </c>
      <c r="C452">
        <v>318.46082000000001</v>
      </c>
      <c r="D452">
        <v>0</v>
      </c>
      <c r="E452">
        <v>34.890611999999997</v>
      </c>
      <c r="F452">
        <v>81.236022000000006</v>
      </c>
      <c r="G452">
        <v>8.8467219999999998</v>
      </c>
      <c r="H452">
        <v>1.6</v>
      </c>
      <c r="I452">
        <v>11.371813</v>
      </c>
      <c r="J452">
        <v>8.8439399999999999</v>
      </c>
      <c r="K452">
        <v>20.955127573255101</v>
      </c>
      <c r="L452">
        <v>0</v>
      </c>
      <c r="M452">
        <v>10.1392118472</v>
      </c>
      <c r="N452">
        <v>59.9034426228001</v>
      </c>
      <c r="O452">
        <v>15.6728526952</v>
      </c>
      <c r="P452">
        <v>3.78288</v>
      </c>
      <c r="Q452">
        <v>36.414819588599997</v>
      </c>
      <c r="R452">
        <v>41.747818770000002</v>
      </c>
      <c r="S452">
        <v>1216.8531200970599</v>
      </c>
    </row>
    <row r="453" spans="1:19" ht="15" x14ac:dyDescent="0.25">
      <c r="A453" t="s">
        <v>629</v>
      </c>
      <c r="B453">
        <v>2053.2925420000001</v>
      </c>
      <c r="C453">
        <v>620.79099099999996</v>
      </c>
      <c r="D453">
        <v>2.3733979999999999</v>
      </c>
      <c r="E453">
        <v>46.636938000000001</v>
      </c>
      <c r="F453">
        <v>192.77255400000001</v>
      </c>
      <c r="G453">
        <v>9.1585210000000004</v>
      </c>
      <c r="H453">
        <v>1.0115940000000001</v>
      </c>
      <c r="I453">
        <v>11.819122999999999</v>
      </c>
      <c r="J453">
        <v>30.880479999999999</v>
      </c>
      <c r="K453">
        <v>39.217684252167103</v>
      </c>
      <c r="L453">
        <v>0.68970945880000001</v>
      </c>
      <c r="M453">
        <v>13.5526941828</v>
      </c>
      <c r="N453">
        <v>142.1504813196</v>
      </c>
      <c r="O453">
        <v>16.2252358036</v>
      </c>
      <c r="P453">
        <v>2.3917116942000001</v>
      </c>
      <c r="Q453">
        <v>37.847195670600001</v>
      </c>
      <c r="R453">
        <v>145.77130584</v>
      </c>
      <c r="S453">
        <v>2451.1385602217701</v>
      </c>
    </row>
    <row r="454" spans="1:19" ht="15" x14ac:dyDescent="0.25">
      <c r="A454" t="s">
        <v>630</v>
      </c>
      <c r="B454">
        <v>1815.7823979999901</v>
      </c>
      <c r="C454">
        <v>841.17013299999996</v>
      </c>
      <c r="D454">
        <v>1.047059</v>
      </c>
      <c r="E454">
        <v>44.943952000000003</v>
      </c>
      <c r="F454">
        <v>251.08094800000001</v>
      </c>
      <c r="G454">
        <v>3.573099</v>
      </c>
      <c r="H454">
        <v>1</v>
      </c>
      <c r="I454">
        <v>22.157895</v>
      </c>
      <c r="J454">
        <v>36.227192000000002</v>
      </c>
      <c r="K454">
        <v>81.802324093060705</v>
      </c>
      <c r="L454">
        <v>0.30427534540000001</v>
      </c>
      <c r="M454">
        <v>13.060712451200001</v>
      </c>
      <c r="N454">
        <v>185.14709105520001</v>
      </c>
      <c r="O454">
        <v>6.3301021883999997</v>
      </c>
      <c r="P454">
        <v>2.3643000000000001</v>
      </c>
      <c r="Q454">
        <v>70.954011369</v>
      </c>
      <c r="R454">
        <v>171.010459836</v>
      </c>
      <c r="S454">
        <v>2346.7556743382502</v>
      </c>
    </row>
    <row r="455" spans="1:19" ht="15" x14ac:dyDescent="0.25">
      <c r="A455" t="s">
        <v>631</v>
      </c>
      <c r="B455">
        <v>1967.7741410000001</v>
      </c>
      <c r="C455">
        <v>1684.8908739999999</v>
      </c>
      <c r="D455">
        <v>0</v>
      </c>
      <c r="E455">
        <v>87.346822000000003</v>
      </c>
      <c r="F455">
        <v>270.13929100000001</v>
      </c>
      <c r="G455">
        <v>19.288357999999999</v>
      </c>
      <c r="H455">
        <v>2</v>
      </c>
      <c r="I455">
        <v>18.680333000000001</v>
      </c>
      <c r="J455">
        <v>24.263959</v>
      </c>
      <c r="K455">
        <v>340.39025846863899</v>
      </c>
      <c r="L455">
        <v>0</v>
      </c>
      <c r="M455">
        <v>25.382986473199999</v>
      </c>
      <c r="N455">
        <v>199.20071318340001</v>
      </c>
      <c r="O455">
        <v>34.171255032799998</v>
      </c>
      <c r="P455">
        <v>4.7286000000000001</v>
      </c>
      <c r="Q455">
        <v>59.818162332599996</v>
      </c>
      <c r="R455">
        <v>114.53801845949999</v>
      </c>
      <c r="S455">
        <v>2746.0041349501398</v>
      </c>
    </row>
    <row r="456" spans="1:19" ht="15" x14ac:dyDescent="0.25">
      <c r="A456" t="s">
        <v>632</v>
      </c>
      <c r="B456">
        <v>2922.5845810000001</v>
      </c>
      <c r="C456">
        <v>949.13664300000005</v>
      </c>
      <c r="D456">
        <v>3</v>
      </c>
      <c r="E456">
        <v>92.762541999999996</v>
      </c>
      <c r="F456">
        <v>301.47915599999999</v>
      </c>
      <c r="G456">
        <v>5.9085150000000004</v>
      </c>
      <c r="H456">
        <v>1</v>
      </c>
      <c r="I456">
        <v>29.388998000000001</v>
      </c>
      <c r="J456">
        <v>37.629379999999998</v>
      </c>
      <c r="K456">
        <v>64.141712880438902</v>
      </c>
      <c r="L456">
        <v>0.87180000000000002</v>
      </c>
      <c r="M456">
        <v>26.9567947052</v>
      </c>
      <c r="N456">
        <v>222.31072963439999</v>
      </c>
      <c r="O456">
        <v>10.467525174</v>
      </c>
      <c r="P456">
        <v>2.3643000000000001</v>
      </c>
      <c r="Q456">
        <v>94.109449395599995</v>
      </c>
      <c r="R456">
        <v>177.62948829000001</v>
      </c>
      <c r="S456">
        <v>3521.4363810796399</v>
      </c>
    </row>
    <row r="457" spans="1:19" ht="15" x14ac:dyDescent="0.25">
      <c r="A457" t="s">
        <v>633</v>
      </c>
      <c r="B457">
        <v>1531.5790440000001</v>
      </c>
      <c r="C457">
        <v>659.10399199999995</v>
      </c>
      <c r="D457">
        <v>13.467066000000001</v>
      </c>
      <c r="E457">
        <v>43.226190000000003</v>
      </c>
      <c r="F457">
        <v>130.349763</v>
      </c>
      <c r="G457">
        <v>4.4523809999999999</v>
      </c>
      <c r="H457">
        <v>0</v>
      </c>
      <c r="I457">
        <v>13.523809999999999</v>
      </c>
      <c r="J457">
        <v>26.191617999999998</v>
      </c>
      <c r="K457">
        <v>59.037333717768</v>
      </c>
      <c r="L457">
        <v>3.9135293795999999</v>
      </c>
      <c r="M457">
        <v>12.561530813999999</v>
      </c>
      <c r="N457">
        <v>96.119915236199802</v>
      </c>
      <c r="O457">
        <v>7.8878381796000001</v>
      </c>
      <c r="P457">
        <v>0</v>
      </c>
      <c r="Q457">
        <v>43.305944382</v>
      </c>
      <c r="R457">
        <v>123.637532769</v>
      </c>
      <c r="S457">
        <v>1878.0426684781701</v>
      </c>
    </row>
    <row r="458" spans="1:19" ht="15" x14ac:dyDescent="0.25">
      <c r="A458" t="s">
        <v>634</v>
      </c>
      <c r="B458">
        <v>962.24116600000002</v>
      </c>
      <c r="C458">
        <v>349.86650100000003</v>
      </c>
      <c r="D458">
        <v>0</v>
      </c>
      <c r="E458">
        <v>20.547360000000001</v>
      </c>
      <c r="F458">
        <v>90.355361000000002</v>
      </c>
      <c r="G458">
        <v>5</v>
      </c>
      <c r="H458">
        <v>0</v>
      </c>
      <c r="I458">
        <v>5</v>
      </c>
      <c r="J458">
        <v>11.208385</v>
      </c>
      <c r="K458">
        <v>26.5183183001941</v>
      </c>
      <c r="L458">
        <v>0</v>
      </c>
      <c r="M458">
        <v>5.9710628159999999</v>
      </c>
      <c r="N458">
        <v>66.628043201400004</v>
      </c>
      <c r="O458">
        <v>8.8580000000000005</v>
      </c>
      <c r="P458">
        <v>0</v>
      </c>
      <c r="Q458">
        <v>16.010999999999999</v>
      </c>
      <c r="R458">
        <v>52.909181392500003</v>
      </c>
      <c r="S458">
        <v>1139.13677171009</v>
      </c>
    </row>
    <row r="459" spans="1:19" ht="15" x14ac:dyDescent="0.25">
      <c r="A459" t="s">
        <v>635</v>
      </c>
      <c r="B459">
        <v>1282.4395139999999</v>
      </c>
      <c r="C459">
        <v>399.15891399999998</v>
      </c>
      <c r="D459">
        <v>0</v>
      </c>
      <c r="E459">
        <v>32.197761</v>
      </c>
      <c r="F459">
        <v>149.29557199999999</v>
      </c>
      <c r="G459">
        <v>4.2736320000000001</v>
      </c>
      <c r="H459">
        <v>0.68726399999999999</v>
      </c>
      <c r="I459">
        <v>12.276617999999999</v>
      </c>
      <c r="J459">
        <v>7.6362680000000003</v>
      </c>
      <c r="K459">
        <v>25.922287532731499</v>
      </c>
      <c r="L459">
        <v>0</v>
      </c>
      <c r="M459">
        <v>9.3566693466000004</v>
      </c>
      <c r="N459">
        <v>110.09055479280001</v>
      </c>
      <c r="O459">
        <v>7.5711664511999999</v>
      </c>
      <c r="P459">
        <v>1.6248982752000001</v>
      </c>
      <c r="Q459">
        <v>39.312186159600003</v>
      </c>
      <c r="R459">
        <v>36.047003093999997</v>
      </c>
      <c r="S459">
        <v>1512.3642796521301</v>
      </c>
    </row>
    <row r="460" spans="1:19" ht="15" x14ac:dyDescent="0.25">
      <c r="A460" t="s">
        <v>636</v>
      </c>
      <c r="B460">
        <v>542.23945200000003</v>
      </c>
      <c r="C460">
        <v>136.14539099999999</v>
      </c>
      <c r="D460">
        <v>2</v>
      </c>
      <c r="E460">
        <v>24.302471000000001</v>
      </c>
      <c r="F460">
        <v>73.298896999999997</v>
      </c>
      <c r="G460">
        <v>0</v>
      </c>
      <c r="H460">
        <v>1</v>
      </c>
      <c r="I460">
        <v>3.9423949999999999</v>
      </c>
      <c r="J460">
        <v>3</v>
      </c>
      <c r="K460">
        <v>7.1608861546301297</v>
      </c>
      <c r="L460">
        <v>0.58120000000000005</v>
      </c>
      <c r="M460">
        <v>7.0622980726</v>
      </c>
      <c r="N460">
        <v>54.050606647800102</v>
      </c>
      <c r="O460">
        <v>0</v>
      </c>
      <c r="P460">
        <v>2.3643000000000001</v>
      </c>
      <c r="Q460">
        <v>12.624337269</v>
      </c>
      <c r="R460">
        <v>14.1615</v>
      </c>
      <c r="S460">
        <v>640.24458014403001</v>
      </c>
    </row>
    <row r="461" spans="1:19" ht="15" x14ac:dyDescent="0.25">
      <c r="A461" t="s">
        <v>637</v>
      </c>
      <c r="B461">
        <v>1238.818381</v>
      </c>
      <c r="C461">
        <v>343.59007700000001</v>
      </c>
      <c r="D461">
        <v>0</v>
      </c>
      <c r="E461">
        <v>24.768560000000001</v>
      </c>
      <c r="F461">
        <v>88.072986</v>
      </c>
      <c r="G461">
        <v>6.7357909999999999</v>
      </c>
      <c r="H461">
        <v>0.90545500000000001</v>
      </c>
      <c r="I461">
        <v>2.1071430000000002</v>
      </c>
      <c r="J461">
        <v>12.464556</v>
      </c>
      <c r="K461">
        <v>19.629298123808699</v>
      </c>
      <c r="L461">
        <v>0</v>
      </c>
      <c r="M461">
        <v>7.1977435359999999</v>
      </c>
      <c r="N461">
        <v>64.945019876399996</v>
      </c>
      <c r="O461">
        <v>11.9331273356</v>
      </c>
      <c r="P461">
        <v>2.1407672565000002</v>
      </c>
      <c r="Q461">
        <v>6.7474933145999998</v>
      </c>
      <c r="R461">
        <v>58.838936597999997</v>
      </c>
      <c r="S461">
        <v>1410.25076704091</v>
      </c>
    </row>
    <row r="462" spans="1:19" ht="15" x14ac:dyDescent="0.25">
      <c r="A462" t="s">
        <v>638</v>
      </c>
      <c r="B462">
        <v>67.800865999999999</v>
      </c>
      <c r="C462">
        <v>0</v>
      </c>
      <c r="D462">
        <v>0</v>
      </c>
      <c r="E462">
        <v>0</v>
      </c>
      <c r="F462">
        <v>5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3.6869999999999998</v>
      </c>
      <c r="O462">
        <v>0</v>
      </c>
      <c r="P462">
        <v>0</v>
      </c>
      <c r="Q462">
        <v>0</v>
      </c>
      <c r="R462">
        <v>0</v>
      </c>
      <c r="S462">
        <v>71.487865999999997</v>
      </c>
    </row>
    <row r="463" spans="1:19" ht="15" x14ac:dyDescent="0.25">
      <c r="A463" t="s">
        <v>639</v>
      </c>
      <c r="B463">
        <v>670.03072999999995</v>
      </c>
      <c r="C463">
        <v>197.89586399999999</v>
      </c>
      <c r="D463">
        <v>3.6960449999999998</v>
      </c>
      <c r="E463">
        <v>11</v>
      </c>
      <c r="F463">
        <v>62.434077000000002</v>
      </c>
      <c r="G463">
        <v>0.23492399999999999</v>
      </c>
      <c r="H463">
        <v>0</v>
      </c>
      <c r="I463">
        <v>1</v>
      </c>
      <c r="J463">
        <v>7.593394</v>
      </c>
      <c r="K463">
        <v>12.080208452590099</v>
      </c>
      <c r="L463">
        <v>1.0740706769999999</v>
      </c>
      <c r="M463">
        <v>3.1966000000000001</v>
      </c>
      <c r="N463">
        <v>46.038888379799999</v>
      </c>
      <c r="O463">
        <v>0.41619135839999999</v>
      </c>
      <c r="P463">
        <v>0</v>
      </c>
      <c r="Q463">
        <v>3.2021999999999999</v>
      </c>
      <c r="R463">
        <v>35.844616377000001</v>
      </c>
      <c r="S463">
        <v>771.88350524478994</v>
      </c>
    </row>
    <row r="464" spans="1:19" ht="15" x14ac:dyDescent="0.25">
      <c r="A464" t="s">
        <v>640</v>
      </c>
      <c r="B464">
        <v>868.46941600000002</v>
      </c>
      <c r="C464">
        <v>321.16806600000001</v>
      </c>
      <c r="D464">
        <v>7.0179530000000003</v>
      </c>
      <c r="E464">
        <v>19.953212000000001</v>
      </c>
      <c r="F464">
        <v>110.82626999999999</v>
      </c>
      <c r="G464">
        <v>4.3835990000000002</v>
      </c>
      <c r="H464">
        <v>0</v>
      </c>
      <c r="I464">
        <v>7</v>
      </c>
      <c r="J464">
        <v>6.4912349999999996</v>
      </c>
      <c r="K464">
        <v>24.866034762207999</v>
      </c>
      <c r="L464">
        <v>2.0394171418</v>
      </c>
      <c r="M464">
        <v>5.7984034072000004</v>
      </c>
      <c r="N464">
        <v>81.723291497999895</v>
      </c>
      <c r="O464">
        <v>7.7659839884000004</v>
      </c>
      <c r="P464">
        <v>0</v>
      </c>
      <c r="Q464">
        <v>22.415400000000002</v>
      </c>
      <c r="R464">
        <v>30.6418748175</v>
      </c>
      <c r="S464">
        <v>1043.71982161511</v>
      </c>
    </row>
    <row r="465" spans="1:19" ht="15" x14ac:dyDescent="0.25">
      <c r="A465" t="s">
        <v>641</v>
      </c>
      <c r="B465">
        <v>2179.3669799999998</v>
      </c>
      <c r="C465">
        <v>531.17285600000002</v>
      </c>
      <c r="D465">
        <v>1</v>
      </c>
      <c r="E465">
        <v>40.081395000000001</v>
      </c>
      <c r="F465">
        <v>206.84350699999999</v>
      </c>
      <c r="G465">
        <v>14.760935999999999</v>
      </c>
      <c r="H465">
        <v>1.5</v>
      </c>
      <c r="I465">
        <v>21.337209000000001</v>
      </c>
      <c r="J465">
        <v>32.196983000000003</v>
      </c>
      <c r="K465">
        <v>27.3838542047448</v>
      </c>
      <c r="L465">
        <v>0.29060000000000002</v>
      </c>
      <c r="M465">
        <v>11.647653387</v>
      </c>
      <c r="N465">
        <v>152.52640206180001</v>
      </c>
      <c r="O465">
        <v>26.150474217599999</v>
      </c>
      <c r="P465">
        <v>3.5464500000000001</v>
      </c>
      <c r="Q465">
        <v>68.326010659800005</v>
      </c>
      <c r="R465">
        <v>151.98585825149999</v>
      </c>
      <c r="S465">
        <v>2621.2242827824398</v>
      </c>
    </row>
    <row r="466" spans="1:19" ht="15" x14ac:dyDescent="0.25">
      <c r="A466" t="s">
        <v>642</v>
      </c>
      <c r="B466">
        <v>606.477082</v>
      </c>
      <c r="C466">
        <v>583.18050300000004</v>
      </c>
      <c r="D466">
        <v>0</v>
      </c>
      <c r="E466">
        <v>12.256</v>
      </c>
      <c r="F466">
        <v>100.54747399999999</v>
      </c>
      <c r="G466">
        <v>8.2503390000000003</v>
      </c>
      <c r="H466">
        <v>0</v>
      </c>
      <c r="I466">
        <v>4</v>
      </c>
      <c r="J466">
        <v>11.046239999999999</v>
      </c>
      <c r="K466">
        <v>117.471399750061</v>
      </c>
      <c r="L466">
        <v>0</v>
      </c>
      <c r="M466">
        <v>3.5615936000000001</v>
      </c>
      <c r="N466">
        <v>74.143707327599998</v>
      </c>
      <c r="O466">
        <v>14.6163005724</v>
      </c>
      <c r="P466">
        <v>0</v>
      </c>
      <c r="Q466">
        <v>12.8088</v>
      </c>
      <c r="R466">
        <v>52.143775920000003</v>
      </c>
      <c r="S466">
        <v>881.222659170062</v>
      </c>
    </row>
    <row r="467" spans="1:19" ht="15" x14ac:dyDescent="0.25">
      <c r="A467" t="s">
        <v>643</v>
      </c>
      <c r="B467">
        <v>1617.469145</v>
      </c>
      <c r="C467">
        <v>613.00726599999996</v>
      </c>
      <c r="D467">
        <v>2.87</v>
      </c>
      <c r="E467">
        <v>21.514493000000002</v>
      </c>
      <c r="F467">
        <v>219.144316</v>
      </c>
      <c r="G467">
        <v>0.45179200000000003</v>
      </c>
      <c r="H467">
        <v>2</v>
      </c>
      <c r="I467">
        <v>15.591362</v>
      </c>
      <c r="J467">
        <v>29.619440999999998</v>
      </c>
      <c r="K467">
        <v>48.097896725068701</v>
      </c>
      <c r="L467">
        <v>0.83402200000000004</v>
      </c>
      <c r="M467">
        <v>6.2521116658000002</v>
      </c>
      <c r="N467">
        <v>161.5970186184</v>
      </c>
      <c r="O467">
        <v>0.80039470720000006</v>
      </c>
      <c r="P467">
        <v>4.7286000000000001</v>
      </c>
      <c r="Q467">
        <v>49.926659396399998</v>
      </c>
      <c r="R467">
        <v>139.81857124050001</v>
      </c>
      <c r="S467">
        <v>2029.5244193533699</v>
      </c>
    </row>
    <row r="468" spans="1:19" ht="15" x14ac:dyDescent="0.25">
      <c r="A468" t="s">
        <v>644</v>
      </c>
      <c r="B468">
        <v>4332.8160790000002</v>
      </c>
      <c r="C468">
        <v>1147.291266</v>
      </c>
      <c r="D468">
        <v>24.616278999999999</v>
      </c>
      <c r="E468">
        <v>90.388503</v>
      </c>
      <c r="F468">
        <v>622.208077</v>
      </c>
      <c r="G468">
        <v>19.296512</v>
      </c>
      <c r="H468">
        <v>5</v>
      </c>
      <c r="I468">
        <v>22</v>
      </c>
      <c r="J468">
        <v>90.580448000000004</v>
      </c>
      <c r="K468">
        <v>64.131751970232401</v>
      </c>
      <c r="L468">
        <v>7.1534906774000104</v>
      </c>
      <c r="M468">
        <v>26.2668989718</v>
      </c>
      <c r="N468">
        <v>458.81623597979598</v>
      </c>
      <c r="O468">
        <v>34.185700659200002</v>
      </c>
      <c r="P468">
        <v>11.8215</v>
      </c>
      <c r="Q468">
        <v>70.448400000000007</v>
      </c>
      <c r="R468">
        <v>427.58500478399998</v>
      </c>
      <c r="S468">
        <v>5433.2250620424302</v>
      </c>
    </row>
    <row r="469" spans="1:19" ht="15" x14ac:dyDescent="0.25">
      <c r="A469" t="s">
        <v>645</v>
      </c>
      <c r="B469">
        <v>1345.3790959999999</v>
      </c>
      <c r="C469">
        <v>525.30325199999902</v>
      </c>
      <c r="D469">
        <v>1.54487</v>
      </c>
      <c r="E469">
        <v>22.776454999999999</v>
      </c>
      <c r="F469">
        <v>188.72717599999999</v>
      </c>
      <c r="G469">
        <v>9.1354989999999994</v>
      </c>
      <c r="H469">
        <v>0.88</v>
      </c>
      <c r="I469">
        <v>4.0057600000000004</v>
      </c>
      <c r="J469">
        <v>33.236572000000002</v>
      </c>
      <c r="K469">
        <v>43.3385216765002</v>
      </c>
      <c r="L469">
        <v>0.44893922200000003</v>
      </c>
      <c r="M469">
        <v>6.6188378229999998</v>
      </c>
      <c r="N469">
        <v>139.16741958239999</v>
      </c>
      <c r="O469">
        <v>16.184450028400001</v>
      </c>
      <c r="P469">
        <v>2.080584</v>
      </c>
      <c r="Q469">
        <v>12.827244672000001</v>
      </c>
      <c r="R469">
        <v>156.893238126</v>
      </c>
      <c r="S469">
        <v>1722.9383311303</v>
      </c>
    </row>
    <row r="470" spans="1:19" ht="15" x14ac:dyDescent="0.25">
      <c r="A470" t="s">
        <v>646</v>
      </c>
      <c r="B470">
        <v>721.64777700000104</v>
      </c>
      <c r="C470">
        <v>694.27387099999999</v>
      </c>
      <c r="D470">
        <v>0</v>
      </c>
      <c r="E470">
        <v>12.158132</v>
      </c>
      <c r="F470">
        <v>70.971655999999996</v>
      </c>
      <c r="G470">
        <v>5.4621579999999996</v>
      </c>
      <c r="H470">
        <v>0</v>
      </c>
      <c r="I470">
        <v>4.0634430000000004</v>
      </c>
      <c r="J470">
        <v>7.6112710000000003</v>
      </c>
      <c r="K470">
        <v>137.86534421267501</v>
      </c>
      <c r="L470">
        <v>0</v>
      </c>
      <c r="M470">
        <v>3.5331531591999998</v>
      </c>
      <c r="N470">
        <v>52.334499134400097</v>
      </c>
      <c r="O470">
        <v>9.6767591127999992</v>
      </c>
      <c r="P470">
        <v>0</v>
      </c>
      <c r="Q470">
        <v>13.011957174599999</v>
      </c>
      <c r="R470">
        <v>35.929004755500003</v>
      </c>
      <c r="S470">
        <v>973.99849454917603</v>
      </c>
    </row>
    <row r="471" spans="1:19" ht="15" x14ac:dyDescent="0.25">
      <c r="A471" t="s">
        <v>648</v>
      </c>
      <c r="B471">
        <v>1191.4431159999999</v>
      </c>
      <c r="C471">
        <v>1133.470372</v>
      </c>
      <c r="D471">
        <v>0</v>
      </c>
      <c r="E471">
        <v>24.761423000000001</v>
      </c>
      <c r="F471">
        <v>140.71915899999999</v>
      </c>
      <c r="G471">
        <v>5</v>
      </c>
      <c r="H471">
        <v>0</v>
      </c>
      <c r="I471">
        <v>25.344556999999998</v>
      </c>
      <c r="J471">
        <v>23.485004</v>
      </c>
      <c r="K471">
        <v>227.523600153514</v>
      </c>
      <c r="L471">
        <v>0</v>
      </c>
      <c r="M471">
        <v>7.1956695238000004</v>
      </c>
      <c r="N471">
        <v>103.7663078466</v>
      </c>
      <c r="O471">
        <v>8.8580000000000005</v>
      </c>
      <c r="P471">
        <v>0</v>
      </c>
      <c r="Q471">
        <v>81.158340425399999</v>
      </c>
      <c r="R471">
        <v>110.860961382</v>
      </c>
      <c r="S471">
        <v>1730.80599533131</v>
      </c>
    </row>
    <row r="472" spans="1:19" ht="15" x14ac:dyDescent="0.25">
      <c r="A472" t="s">
        <v>649</v>
      </c>
      <c r="B472">
        <v>1687.806241</v>
      </c>
      <c r="C472">
        <v>1319.556417</v>
      </c>
      <c r="D472">
        <v>0</v>
      </c>
      <c r="E472">
        <v>46.798374000000003</v>
      </c>
      <c r="F472">
        <v>200.27667099999999</v>
      </c>
      <c r="G472">
        <v>12.756311</v>
      </c>
      <c r="H472">
        <v>1</v>
      </c>
      <c r="I472">
        <v>10.122856000000001</v>
      </c>
      <c r="J472">
        <v>36.221499999999999</v>
      </c>
      <c r="K472">
        <v>216.515694978819</v>
      </c>
      <c r="L472">
        <v>0</v>
      </c>
      <c r="M472">
        <v>13.5996074844</v>
      </c>
      <c r="N472">
        <v>147.6840171954</v>
      </c>
      <c r="O472">
        <v>22.599080567600002</v>
      </c>
      <c r="P472">
        <v>2.3643000000000001</v>
      </c>
      <c r="Q472">
        <v>32.415409483200001</v>
      </c>
      <c r="R472">
        <v>170.98359074999999</v>
      </c>
      <c r="S472">
        <v>2293.9679414594202</v>
      </c>
    </row>
    <row r="473" spans="1:19" ht="15" x14ac:dyDescent="0.25">
      <c r="A473" t="s">
        <v>650</v>
      </c>
      <c r="B473">
        <v>679.33807500000103</v>
      </c>
      <c r="C473">
        <v>656.202495</v>
      </c>
      <c r="D473">
        <v>0</v>
      </c>
      <c r="E473">
        <v>21.652073000000001</v>
      </c>
      <c r="F473">
        <v>69.433188999999999</v>
      </c>
      <c r="G473">
        <v>2.9856539999999998</v>
      </c>
      <c r="H473">
        <v>0</v>
      </c>
      <c r="I473">
        <v>6.129569</v>
      </c>
      <c r="J473">
        <v>13.472813</v>
      </c>
      <c r="K473">
        <v>132.07385185656599</v>
      </c>
      <c r="L473">
        <v>0</v>
      </c>
      <c r="M473">
        <v>6.2920924137999998</v>
      </c>
      <c r="N473">
        <v>51.200033568599999</v>
      </c>
      <c r="O473">
        <v>5.2893846264000004</v>
      </c>
      <c r="P473">
        <v>0</v>
      </c>
      <c r="Q473">
        <v>19.628105851800001</v>
      </c>
      <c r="R473">
        <v>63.598413766500002</v>
      </c>
      <c r="S473">
        <v>957.41995708366699</v>
      </c>
    </row>
    <row r="474" spans="1:19" ht="15" x14ac:dyDescent="0.25">
      <c r="A474" t="s">
        <v>651</v>
      </c>
      <c r="B474">
        <v>3007.6401460000002</v>
      </c>
      <c r="C474">
        <v>146.44818699999999</v>
      </c>
      <c r="D474">
        <v>44.484243999999997</v>
      </c>
      <c r="E474">
        <v>36.992429000000001</v>
      </c>
      <c r="F474">
        <v>261.71214900000001</v>
      </c>
      <c r="G474">
        <v>12.077143</v>
      </c>
      <c r="H474">
        <v>2</v>
      </c>
      <c r="I474">
        <v>25.889582000000001</v>
      </c>
      <c r="J474">
        <v>54.801769</v>
      </c>
      <c r="K474">
        <v>1.50682281711027</v>
      </c>
      <c r="L474">
        <v>12.9271213064</v>
      </c>
      <c r="M474">
        <v>10.7499998674</v>
      </c>
      <c r="N474">
        <v>192.98653867260001</v>
      </c>
      <c r="O474">
        <v>21.3958665388</v>
      </c>
      <c r="P474">
        <v>4.7286000000000001</v>
      </c>
      <c r="Q474">
        <v>82.903619480399996</v>
      </c>
      <c r="R474">
        <v>258.69175056450001</v>
      </c>
      <c r="S474">
        <v>3593.53046524721</v>
      </c>
    </row>
    <row r="475" spans="1:19" ht="15" x14ac:dyDescent="0.25">
      <c r="A475" t="s">
        <v>652</v>
      </c>
      <c r="B475">
        <v>1353.297327</v>
      </c>
      <c r="C475">
        <v>342.55270200000001</v>
      </c>
      <c r="D475">
        <v>3</v>
      </c>
      <c r="E475">
        <v>28.928570000000001</v>
      </c>
      <c r="F475">
        <v>131.33740299999999</v>
      </c>
      <c r="G475">
        <v>10.706896</v>
      </c>
      <c r="H475">
        <v>1</v>
      </c>
      <c r="I475">
        <v>14.425287000000001</v>
      </c>
      <c r="J475">
        <v>25.265896000000001</v>
      </c>
      <c r="K475">
        <v>18.553806863291602</v>
      </c>
      <c r="L475">
        <v>0.87180000000000002</v>
      </c>
      <c r="M475">
        <v>8.4066424420000008</v>
      </c>
      <c r="N475">
        <v>96.848200972199805</v>
      </c>
      <c r="O475">
        <v>18.968336953600001</v>
      </c>
      <c r="P475">
        <v>2.3643000000000001</v>
      </c>
      <c r="Q475">
        <v>46.192654031399996</v>
      </c>
      <c r="R475">
        <v>119.26766206800001</v>
      </c>
      <c r="S475">
        <v>1664.7707303304901</v>
      </c>
    </row>
    <row r="476" spans="1:19" ht="15" x14ac:dyDescent="0.25">
      <c r="A476" t="s">
        <v>653</v>
      </c>
      <c r="B476">
        <v>1891.3117689999999</v>
      </c>
      <c r="C476">
        <v>580.53592700000002</v>
      </c>
      <c r="D476">
        <v>35.492162</v>
      </c>
      <c r="E476">
        <v>30.785715</v>
      </c>
      <c r="F476">
        <v>172.50823199999999</v>
      </c>
      <c r="G476">
        <v>12.151627</v>
      </c>
      <c r="H476">
        <v>2</v>
      </c>
      <c r="I476">
        <v>11</v>
      </c>
      <c r="J476">
        <v>40.473053999999998</v>
      </c>
      <c r="K476">
        <v>37.891738041334598</v>
      </c>
      <c r="L476">
        <v>10.314022277199999</v>
      </c>
      <c r="M476">
        <v>8.9463287789999999</v>
      </c>
      <c r="N476">
        <v>127.2075702768</v>
      </c>
      <c r="O476">
        <v>21.527822393200001</v>
      </c>
      <c r="P476">
        <v>4.7286000000000001</v>
      </c>
      <c r="Q476">
        <v>35.224200000000003</v>
      </c>
      <c r="R476">
        <v>191.053051407</v>
      </c>
      <c r="S476">
        <v>2328.2051021745301</v>
      </c>
    </row>
    <row r="477" spans="1:19" ht="15" x14ac:dyDescent="0.25">
      <c r="A477" t="s">
        <v>654</v>
      </c>
      <c r="B477">
        <v>1221.210045</v>
      </c>
      <c r="C477">
        <v>335.10043999999999</v>
      </c>
      <c r="D477">
        <v>3</v>
      </c>
      <c r="E477">
        <v>44.216560999999999</v>
      </c>
      <c r="F477">
        <v>114.525272</v>
      </c>
      <c r="G477">
        <v>6.0777979999999996</v>
      </c>
      <c r="H477">
        <v>1</v>
      </c>
      <c r="I477">
        <v>9.2748539999999995</v>
      </c>
      <c r="J477">
        <v>20.823146000000001</v>
      </c>
      <c r="K477">
        <v>19.487784526927999</v>
      </c>
      <c r="L477">
        <v>0.87180000000000002</v>
      </c>
      <c r="M477">
        <v>12.849332626600001</v>
      </c>
      <c r="N477">
        <v>84.450935572799906</v>
      </c>
      <c r="O477">
        <v>10.7674269368</v>
      </c>
      <c r="P477">
        <v>2.3643000000000001</v>
      </c>
      <c r="Q477">
        <v>29.699937478799999</v>
      </c>
      <c r="R477">
        <v>98.295660693000002</v>
      </c>
      <c r="S477">
        <v>1479.99722283493</v>
      </c>
    </row>
    <row r="478" spans="1:19" ht="15" x14ac:dyDescent="0.25">
      <c r="A478" t="s">
        <v>655</v>
      </c>
      <c r="B478">
        <v>974.815471</v>
      </c>
      <c r="C478">
        <v>242.22176200000001</v>
      </c>
      <c r="D478">
        <v>4.2890170000000003</v>
      </c>
      <c r="E478">
        <v>21</v>
      </c>
      <c r="F478">
        <v>102.797686</v>
      </c>
      <c r="G478">
        <v>5</v>
      </c>
      <c r="H478">
        <v>0</v>
      </c>
      <c r="I478">
        <v>1</v>
      </c>
      <c r="J478">
        <v>8.9653179999999999</v>
      </c>
      <c r="K478">
        <v>12.373899683901399</v>
      </c>
      <c r="L478">
        <v>1.2463883402</v>
      </c>
      <c r="M478">
        <v>6.1025999999999998</v>
      </c>
      <c r="N478">
        <v>75.803013656399997</v>
      </c>
      <c r="O478">
        <v>8.8580000000000005</v>
      </c>
      <c r="P478">
        <v>0</v>
      </c>
      <c r="Q478">
        <v>3.2021999999999999</v>
      </c>
      <c r="R478">
        <v>42.320783618999997</v>
      </c>
      <c r="S478">
        <v>1124.7223562995</v>
      </c>
    </row>
    <row r="479" spans="1:19" ht="15" x14ac:dyDescent="0.25">
      <c r="A479" t="s">
        <v>656</v>
      </c>
      <c r="B479">
        <v>1388.3574739999999</v>
      </c>
      <c r="C479">
        <v>576.56710199999998</v>
      </c>
      <c r="D479">
        <v>3</v>
      </c>
      <c r="E479">
        <v>14</v>
      </c>
      <c r="F479">
        <v>102.18673099999999</v>
      </c>
      <c r="G479">
        <v>9.5375720000000008</v>
      </c>
      <c r="H479">
        <v>0</v>
      </c>
      <c r="I479">
        <v>7.9653179999999999</v>
      </c>
      <c r="J479">
        <v>22.693397999999998</v>
      </c>
      <c r="K479">
        <v>49.865002206180797</v>
      </c>
      <c r="L479">
        <v>0.87180000000000002</v>
      </c>
      <c r="M479">
        <v>4.0683999999999996</v>
      </c>
      <c r="N479">
        <v>75.352495439400002</v>
      </c>
      <c r="O479">
        <v>16.896762555199999</v>
      </c>
      <c r="P479">
        <v>0</v>
      </c>
      <c r="Q479">
        <v>25.506541299599998</v>
      </c>
      <c r="R479">
        <v>107.124185259</v>
      </c>
      <c r="S479">
        <v>1668.0426607593799</v>
      </c>
    </row>
    <row r="480" spans="1:19" ht="15" x14ac:dyDescent="0.25">
      <c r="A480" t="s">
        <v>657</v>
      </c>
      <c r="B480">
        <v>1951.780479</v>
      </c>
      <c r="C480">
        <v>644.13143600000001</v>
      </c>
      <c r="D480">
        <v>34.285715000000003</v>
      </c>
      <c r="E480">
        <v>28.571428999999998</v>
      </c>
      <c r="F480">
        <v>173.577383</v>
      </c>
      <c r="G480">
        <v>21.994047999999999</v>
      </c>
      <c r="H480">
        <v>1</v>
      </c>
      <c r="I480">
        <v>15.5</v>
      </c>
      <c r="J480">
        <v>34.583331999999999</v>
      </c>
      <c r="K480">
        <v>45.276540345328101</v>
      </c>
      <c r="L480">
        <v>9.9634287789999991</v>
      </c>
      <c r="M480">
        <v>8.3028572674000003</v>
      </c>
      <c r="N480">
        <v>127.9959622242</v>
      </c>
      <c r="O480">
        <v>38.964655436800001</v>
      </c>
      <c r="P480">
        <v>2.3643000000000001</v>
      </c>
      <c r="Q480">
        <v>49.634099999999997</v>
      </c>
      <c r="R480">
        <v>163.25061870600001</v>
      </c>
      <c r="S480">
        <v>2397.53294175873</v>
      </c>
    </row>
    <row r="481" spans="1:19" ht="15" x14ac:dyDescent="0.25">
      <c r="A481" t="s">
        <v>658</v>
      </c>
      <c r="B481">
        <v>808.16723500000001</v>
      </c>
      <c r="C481">
        <v>326.70828499999999</v>
      </c>
      <c r="D481">
        <v>8</v>
      </c>
      <c r="E481">
        <v>26.710982999999999</v>
      </c>
      <c r="F481">
        <v>67.959536999999997</v>
      </c>
      <c r="G481">
        <v>6</v>
      </c>
      <c r="H481">
        <v>0</v>
      </c>
      <c r="I481">
        <v>11</v>
      </c>
      <c r="J481">
        <v>14.427746000000001</v>
      </c>
      <c r="K481">
        <v>27.825537679257501</v>
      </c>
      <c r="L481">
        <v>2.3248000000000002</v>
      </c>
      <c r="M481">
        <v>7.7622116598000099</v>
      </c>
      <c r="N481">
        <v>50.113362583799997</v>
      </c>
      <c r="O481">
        <v>10.6296</v>
      </c>
      <c r="P481">
        <v>0</v>
      </c>
      <c r="Q481">
        <v>35.224200000000003</v>
      </c>
      <c r="R481">
        <v>68.106174992999996</v>
      </c>
      <c r="S481">
        <v>1010.15312191586</v>
      </c>
    </row>
    <row r="482" spans="1:19" ht="15" x14ac:dyDescent="0.25">
      <c r="A482" t="s">
        <v>659</v>
      </c>
      <c r="B482">
        <v>882.51006399999596</v>
      </c>
      <c r="C482">
        <v>397.24127900000002</v>
      </c>
      <c r="D482">
        <v>0</v>
      </c>
      <c r="E482">
        <v>12.503970000000001</v>
      </c>
      <c r="F482">
        <v>98.945126999999999</v>
      </c>
      <c r="G482">
        <v>2.89</v>
      </c>
      <c r="H482">
        <v>1</v>
      </c>
      <c r="I482">
        <v>9.902037</v>
      </c>
      <c r="J482">
        <v>14.551784</v>
      </c>
      <c r="K482">
        <v>36.974617168553102</v>
      </c>
      <c r="L482">
        <v>0</v>
      </c>
      <c r="M482">
        <v>3.6336536819999998</v>
      </c>
      <c r="N482">
        <v>72.962136649800001</v>
      </c>
      <c r="O482">
        <v>5.1199240000000001</v>
      </c>
      <c r="P482">
        <v>2.3643000000000001</v>
      </c>
      <c r="Q482">
        <v>31.708302881400002</v>
      </c>
      <c r="R482">
        <v>68.691696371999996</v>
      </c>
      <c r="S482">
        <v>1103.9646947537501</v>
      </c>
    </row>
    <row r="483" spans="1:19" ht="15" x14ac:dyDescent="0.25">
      <c r="A483" t="s">
        <v>660</v>
      </c>
      <c r="B483">
        <v>1330.9362960000001</v>
      </c>
      <c r="C483">
        <v>470.899608</v>
      </c>
      <c r="D483">
        <v>2</v>
      </c>
      <c r="E483">
        <v>27.276743</v>
      </c>
      <c r="F483">
        <v>155.174802</v>
      </c>
      <c r="G483">
        <v>5.2827419999999998</v>
      </c>
      <c r="H483">
        <v>1</v>
      </c>
      <c r="I483">
        <v>6.600473</v>
      </c>
      <c r="J483">
        <v>17.5</v>
      </c>
      <c r="K483">
        <v>34.827865712121103</v>
      </c>
      <c r="L483">
        <v>0.58120000000000005</v>
      </c>
      <c r="M483">
        <v>7.9266215158000097</v>
      </c>
      <c r="N483">
        <v>114.42589899479999</v>
      </c>
      <c r="O483">
        <v>9.3589057271999998</v>
      </c>
      <c r="P483">
        <v>2.3643000000000001</v>
      </c>
      <c r="Q483">
        <v>21.136034640599998</v>
      </c>
      <c r="R483">
        <v>82.608750000000001</v>
      </c>
      <c r="S483">
        <v>1604.1658725905199</v>
      </c>
    </row>
    <row r="484" spans="1:19" ht="15" x14ac:dyDescent="0.25">
      <c r="A484" t="s">
        <v>661</v>
      </c>
      <c r="B484">
        <v>746.11029600000097</v>
      </c>
      <c r="C484">
        <v>251.530361</v>
      </c>
      <c r="D484">
        <v>2</v>
      </c>
      <c r="E484">
        <v>9</v>
      </c>
      <c r="F484">
        <v>42.744065999999997</v>
      </c>
      <c r="G484">
        <v>7.4460850000000001</v>
      </c>
      <c r="H484">
        <v>1.9306049999999999</v>
      </c>
      <c r="I484">
        <v>5.5053380000000001</v>
      </c>
      <c r="J484">
        <v>22.207407</v>
      </c>
      <c r="K484">
        <v>17.895637975993701</v>
      </c>
      <c r="L484">
        <v>0.58120000000000005</v>
      </c>
      <c r="M484">
        <v>2.6154000000000002</v>
      </c>
      <c r="N484">
        <v>31.5194742684</v>
      </c>
      <c r="O484">
        <v>13.191484186</v>
      </c>
      <c r="P484">
        <v>4.5645294014999998</v>
      </c>
      <c r="Q484">
        <v>17.629193343600001</v>
      </c>
      <c r="R484">
        <v>104.8300647435</v>
      </c>
      <c r="S484">
        <v>938.93727991899505</v>
      </c>
    </row>
    <row r="485" spans="1:19" ht="15" x14ac:dyDescent="0.25">
      <c r="A485" t="s">
        <v>662</v>
      </c>
      <c r="B485">
        <v>722.86333700000102</v>
      </c>
      <c r="C485">
        <v>168.13592800000001</v>
      </c>
      <c r="D485">
        <v>0</v>
      </c>
      <c r="E485">
        <v>14.161916</v>
      </c>
      <c r="F485">
        <v>76.673703000000003</v>
      </c>
      <c r="G485">
        <v>3</v>
      </c>
      <c r="H485">
        <v>1</v>
      </c>
      <c r="I485">
        <v>13</v>
      </c>
      <c r="J485">
        <v>13.519613</v>
      </c>
      <c r="K485">
        <v>8.3929796949180204</v>
      </c>
      <c r="L485">
        <v>0</v>
      </c>
      <c r="M485">
        <v>4.1154527895999999</v>
      </c>
      <c r="N485">
        <v>56.539188592199999</v>
      </c>
      <c r="O485">
        <v>5.3148</v>
      </c>
      <c r="P485">
        <v>2.3643000000000001</v>
      </c>
      <c r="Q485">
        <v>41.628599999999999</v>
      </c>
      <c r="R485">
        <v>63.819333166500002</v>
      </c>
      <c r="S485">
        <v>905.03799124321904</v>
      </c>
    </row>
    <row r="486" spans="1:19" ht="15" x14ac:dyDescent="0.25">
      <c r="A486" t="s">
        <v>664</v>
      </c>
      <c r="B486">
        <v>451.50971900000002</v>
      </c>
      <c r="C486">
        <v>134.333922</v>
      </c>
      <c r="D486">
        <v>3</v>
      </c>
      <c r="E486">
        <v>11.506859</v>
      </c>
      <c r="F486">
        <v>60.059748999999996</v>
      </c>
      <c r="G486">
        <v>3.7298960000000001</v>
      </c>
      <c r="H486">
        <v>0</v>
      </c>
      <c r="I486">
        <v>5.2053459999999996</v>
      </c>
      <c r="J486">
        <v>7</v>
      </c>
      <c r="K486">
        <v>8.5861894282300195</v>
      </c>
      <c r="L486">
        <v>0.87180000000000002</v>
      </c>
      <c r="M486">
        <v>3.3438932254</v>
      </c>
      <c r="N486">
        <v>44.2880589126</v>
      </c>
      <c r="O486">
        <v>6.6078837536000004</v>
      </c>
      <c r="P486">
        <v>0</v>
      </c>
      <c r="Q486">
        <v>16.668558961199999</v>
      </c>
      <c r="R486">
        <v>33.043500000000002</v>
      </c>
      <c r="S486">
        <v>564.91960328103005</v>
      </c>
    </row>
    <row r="487" spans="1:19" ht="15" x14ac:dyDescent="0.25">
      <c r="A487" t="s">
        <v>665</v>
      </c>
      <c r="B487">
        <v>346.68756400000001</v>
      </c>
      <c r="C487">
        <v>44.460276999999998</v>
      </c>
      <c r="D487">
        <v>0</v>
      </c>
      <c r="E487">
        <v>5.015263</v>
      </c>
      <c r="F487">
        <v>35.364097999999998</v>
      </c>
      <c r="G487">
        <v>2</v>
      </c>
      <c r="H487">
        <v>0</v>
      </c>
      <c r="I487">
        <v>1</v>
      </c>
      <c r="J487">
        <v>1.940801</v>
      </c>
      <c r="K487">
        <v>1.22447879009587</v>
      </c>
      <c r="L487">
        <v>0</v>
      </c>
      <c r="M487">
        <v>1.4574354277999999</v>
      </c>
      <c r="N487">
        <v>26.0774858652</v>
      </c>
      <c r="O487">
        <v>3.5432000000000001</v>
      </c>
      <c r="P487">
        <v>0</v>
      </c>
      <c r="Q487">
        <v>3.2021999999999999</v>
      </c>
      <c r="R487">
        <v>9.1615511205000004</v>
      </c>
      <c r="S487">
        <v>391.35391520359599</v>
      </c>
    </row>
    <row r="488" spans="1:19" ht="15" x14ac:dyDescent="0.25">
      <c r="A488" t="s">
        <v>666</v>
      </c>
      <c r="B488">
        <v>597.99269900000002</v>
      </c>
      <c r="C488">
        <v>35.086649999999999</v>
      </c>
      <c r="D488">
        <v>0</v>
      </c>
      <c r="E488">
        <v>12</v>
      </c>
      <c r="F488">
        <v>40.4</v>
      </c>
      <c r="G488">
        <v>0</v>
      </c>
      <c r="H488">
        <v>1</v>
      </c>
      <c r="I488">
        <v>6</v>
      </c>
      <c r="J488">
        <v>0.29295900000000002</v>
      </c>
      <c r="K488">
        <v>0.46195919993464502</v>
      </c>
      <c r="L488">
        <v>0</v>
      </c>
      <c r="M488">
        <v>3.4872000000000001</v>
      </c>
      <c r="N488">
        <v>29.790959999999998</v>
      </c>
      <c r="O488">
        <v>0</v>
      </c>
      <c r="P488">
        <v>2.3643000000000001</v>
      </c>
      <c r="Q488">
        <v>19.213200000000001</v>
      </c>
      <c r="R488">
        <v>1.3829129595</v>
      </c>
      <c r="S488">
        <v>654.69323115943496</v>
      </c>
    </row>
    <row r="489" spans="1:19" ht="15" x14ac:dyDescent="0.25">
      <c r="A489" t="s">
        <v>667</v>
      </c>
      <c r="B489">
        <v>650.08365700000002</v>
      </c>
      <c r="C489">
        <v>222.550892</v>
      </c>
      <c r="D489">
        <v>12.585718</v>
      </c>
      <c r="E489">
        <v>20.189503999999999</v>
      </c>
      <c r="F489">
        <v>76.271045000000001</v>
      </c>
      <c r="G489">
        <v>6</v>
      </c>
      <c r="H489">
        <v>0</v>
      </c>
      <c r="I489">
        <v>11.439351</v>
      </c>
      <c r="J489">
        <v>8</v>
      </c>
      <c r="K489">
        <v>16.137326756944301</v>
      </c>
      <c r="L489">
        <v>3.6574096508</v>
      </c>
      <c r="M489">
        <v>5.8670698624000002</v>
      </c>
      <c r="N489">
        <v>56.242268583000097</v>
      </c>
      <c r="O489">
        <v>10.6296</v>
      </c>
      <c r="P489">
        <v>0</v>
      </c>
      <c r="Q489">
        <v>36.631089772199999</v>
      </c>
      <c r="R489">
        <v>37.764000000000003</v>
      </c>
      <c r="S489">
        <v>817.01242162534402</v>
      </c>
    </row>
    <row r="490" spans="1:19" ht="15" x14ac:dyDescent="0.25">
      <c r="A490" t="s">
        <v>668</v>
      </c>
      <c r="B490">
        <v>509.90039999999999</v>
      </c>
      <c r="C490">
        <v>36.953552000000002</v>
      </c>
      <c r="D490">
        <v>0</v>
      </c>
      <c r="E490">
        <v>10</v>
      </c>
      <c r="F490">
        <v>37.200000000000003</v>
      </c>
      <c r="G490">
        <v>0.6</v>
      </c>
      <c r="H490">
        <v>0</v>
      </c>
      <c r="I490">
        <v>4</v>
      </c>
      <c r="J490">
        <v>5</v>
      </c>
      <c r="K490">
        <v>0.55405440391627503</v>
      </c>
      <c r="L490">
        <v>0</v>
      </c>
      <c r="M490">
        <v>2.9060000000000001</v>
      </c>
      <c r="N490">
        <v>27.431280000000001</v>
      </c>
      <c r="O490">
        <v>1.0629599999999999</v>
      </c>
      <c r="P490">
        <v>0</v>
      </c>
      <c r="Q490">
        <v>12.8088</v>
      </c>
      <c r="R490">
        <v>23.602499999999999</v>
      </c>
      <c r="S490">
        <v>578.26599440391601</v>
      </c>
    </row>
    <row r="491" spans="1:19" ht="15" x14ac:dyDescent="0.25">
      <c r="A491" t="s">
        <v>669</v>
      </c>
      <c r="B491">
        <v>1429.3487970000001</v>
      </c>
      <c r="C491">
        <v>231.16582600000001</v>
      </c>
      <c r="D491">
        <v>2</v>
      </c>
      <c r="E491">
        <v>27.389880999999999</v>
      </c>
      <c r="F491">
        <v>181.40558799999999</v>
      </c>
      <c r="G491">
        <v>6.1398809999999999</v>
      </c>
      <c r="H491">
        <v>0</v>
      </c>
      <c r="I491">
        <v>11.176197999999999</v>
      </c>
      <c r="J491">
        <v>18.069638999999999</v>
      </c>
      <c r="K491">
        <v>7.8760682527518702</v>
      </c>
      <c r="L491">
        <v>0.58120000000000005</v>
      </c>
      <c r="M491">
        <v>7.9594994186000099</v>
      </c>
      <c r="N491">
        <v>133.76848059119999</v>
      </c>
      <c r="O491">
        <v>10.8774131796</v>
      </c>
      <c r="P491">
        <v>0</v>
      </c>
      <c r="Q491">
        <v>35.788421235599998</v>
      </c>
      <c r="R491">
        <v>85.297730899499996</v>
      </c>
      <c r="S491">
        <v>1711.49761057725</v>
      </c>
    </row>
    <row r="492" spans="1:19" ht="15" x14ac:dyDescent="0.25">
      <c r="A492" t="s">
        <v>670</v>
      </c>
      <c r="B492">
        <v>482.07835999999998</v>
      </c>
      <c r="C492">
        <v>57.545751000000003</v>
      </c>
      <c r="D492">
        <v>0</v>
      </c>
      <c r="E492">
        <v>9.2871330000000007</v>
      </c>
      <c r="F492">
        <v>46.207177999999999</v>
      </c>
      <c r="G492">
        <v>4.3755459999999999</v>
      </c>
      <c r="H492">
        <v>0</v>
      </c>
      <c r="I492">
        <v>5</v>
      </c>
      <c r="J492">
        <v>6</v>
      </c>
      <c r="K492">
        <v>1.4558225541160901</v>
      </c>
      <c r="L492">
        <v>0</v>
      </c>
      <c r="M492">
        <v>2.6988408497999998</v>
      </c>
      <c r="N492">
        <v>34.073173057200002</v>
      </c>
      <c r="O492">
        <v>7.7517172935999996</v>
      </c>
      <c r="P492">
        <v>0</v>
      </c>
      <c r="Q492">
        <v>16.010999999999999</v>
      </c>
      <c r="R492">
        <v>28.323</v>
      </c>
      <c r="S492">
        <v>572.39191375471603</v>
      </c>
    </row>
    <row r="493" spans="1:19" ht="15" x14ac:dyDescent="0.25">
      <c r="A493" t="s">
        <v>671</v>
      </c>
      <c r="B493">
        <v>509.069005</v>
      </c>
      <c r="C493">
        <v>121.86390299999999</v>
      </c>
      <c r="D493">
        <v>3</v>
      </c>
      <c r="E493">
        <v>9.9461329999999997</v>
      </c>
      <c r="F493">
        <v>61.068232999999999</v>
      </c>
      <c r="G493">
        <v>0</v>
      </c>
      <c r="H493">
        <v>1</v>
      </c>
      <c r="I493">
        <v>2</v>
      </c>
      <c r="J493">
        <v>3.9999989999999999</v>
      </c>
      <c r="K493">
        <v>5.97272248243139</v>
      </c>
      <c r="L493">
        <v>0.87180000000000002</v>
      </c>
      <c r="M493">
        <v>2.8903462497999999</v>
      </c>
      <c r="N493">
        <v>45.031715014200003</v>
      </c>
      <c r="O493">
        <v>0</v>
      </c>
      <c r="P493">
        <v>2.3643000000000001</v>
      </c>
      <c r="Q493">
        <v>6.4043999999999999</v>
      </c>
      <c r="R493">
        <v>18.8819952795</v>
      </c>
      <c r="S493">
        <v>591.48628402593101</v>
      </c>
    </row>
    <row r="494" spans="1:19" ht="15" x14ac:dyDescent="0.25">
      <c r="A494" t="s">
        <v>672</v>
      </c>
      <c r="B494">
        <v>1557.716788</v>
      </c>
      <c r="C494">
        <v>423.29620199999999</v>
      </c>
      <c r="D494">
        <v>0</v>
      </c>
      <c r="E494">
        <v>51.489528</v>
      </c>
      <c r="F494">
        <v>199.715193</v>
      </c>
      <c r="G494">
        <v>9.0230859999999993</v>
      </c>
      <c r="H494">
        <v>0</v>
      </c>
      <c r="I494">
        <v>9.5469290000000004</v>
      </c>
      <c r="J494">
        <v>31.802682000000001</v>
      </c>
      <c r="K494">
        <v>24.489627918177899</v>
      </c>
      <c r="L494">
        <v>0</v>
      </c>
      <c r="M494">
        <v>14.9628568368</v>
      </c>
      <c r="N494">
        <v>147.26998331819999</v>
      </c>
      <c r="O494">
        <v>15.9852991576</v>
      </c>
      <c r="P494">
        <v>0</v>
      </c>
      <c r="Q494">
        <v>30.571176043800001</v>
      </c>
      <c r="R494">
        <v>150.12456038100001</v>
      </c>
      <c r="S494">
        <v>1941.1202916555801</v>
      </c>
    </row>
    <row r="495" spans="1:19" ht="15" x14ac:dyDescent="0.25">
      <c r="A495" t="s">
        <v>673</v>
      </c>
      <c r="B495">
        <v>917.71108300000003</v>
      </c>
      <c r="C495">
        <v>319.07352200000003</v>
      </c>
      <c r="D495">
        <v>4</v>
      </c>
      <c r="E495">
        <v>24.000992</v>
      </c>
      <c r="F495">
        <v>83.691665999999998</v>
      </c>
      <c r="G495">
        <v>1</v>
      </c>
      <c r="H495">
        <v>1</v>
      </c>
      <c r="I495">
        <v>4</v>
      </c>
      <c r="J495">
        <v>11.369565</v>
      </c>
      <c r="K495">
        <v>23.1166354599968</v>
      </c>
      <c r="L495">
        <v>1.1624000000000001</v>
      </c>
      <c r="M495">
        <v>6.9746882752000001</v>
      </c>
      <c r="N495">
        <v>61.714234508400097</v>
      </c>
      <c r="O495">
        <v>1.7716000000000001</v>
      </c>
      <c r="P495">
        <v>2.3643000000000001</v>
      </c>
      <c r="Q495">
        <v>12.8088</v>
      </c>
      <c r="R495">
        <v>53.670031582500002</v>
      </c>
      <c r="S495">
        <v>1081.2937728260999</v>
      </c>
    </row>
    <row r="496" spans="1:19" ht="15" x14ac:dyDescent="0.25">
      <c r="A496" t="s">
        <v>674</v>
      </c>
      <c r="B496">
        <v>2241.0180340000002</v>
      </c>
      <c r="C496">
        <v>478.71621699999997</v>
      </c>
      <c r="D496">
        <v>7.5831090000000003</v>
      </c>
      <c r="E496">
        <v>28.250332</v>
      </c>
      <c r="F496">
        <v>235.23484099999999</v>
      </c>
      <c r="G496">
        <v>5.8329680000000002</v>
      </c>
      <c r="H496">
        <v>1.670893</v>
      </c>
      <c r="I496">
        <v>19.815788000000001</v>
      </c>
      <c r="J496">
        <v>55.536566000000001</v>
      </c>
      <c r="K496">
        <v>21.786082530908299</v>
      </c>
      <c r="L496">
        <v>2.2036514754000001</v>
      </c>
      <c r="M496">
        <v>8.2095464792000001</v>
      </c>
      <c r="N496">
        <v>173.46217175340001</v>
      </c>
      <c r="O496">
        <v>10.3336861088</v>
      </c>
      <c r="P496">
        <v>3.9504923198999999</v>
      </c>
      <c r="Q496">
        <v>63.454116333599998</v>
      </c>
      <c r="R496">
        <v>262.16035980300001</v>
      </c>
      <c r="S496">
        <v>2786.5781408042099</v>
      </c>
    </row>
    <row r="497" spans="1:19" ht="15" x14ac:dyDescent="0.25">
      <c r="A497" t="s">
        <v>675</v>
      </c>
      <c r="B497">
        <v>405.88320599999997</v>
      </c>
      <c r="C497">
        <v>109.413988</v>
      </c>
      <c r="D497">
        <v>0</v>
      </c>
      <c r="E497">
        <v>9.7386359999999996</v>
      </c>
      <c r="F497">
        <v>28.441317000000002</v>
      </c>
      <c r="G497">
        <v>3.0739230000000002</v>
      </c>
      <c r="H497">
        <v>0</v>
      </c>
      <c r="I497">
        <v>0</v>
      </c>
      <c r="J497">
        <v>3.5785100000000001</v>
      </c>
      <c r="K497">
        <v>6.0984632577153901</v>
      </c>
      <c r="L497">
        <v>0</v>
      </c>
      <c r="M497">
        <v>2.8300476215999999</v>
      </c>
      <c r="N497">
        <v>20.972627155800001</v>
      </c>
      <c r="O497">
        <v>5.4457619868</v>
      </c>
      <c r="P497">
        <v>0</v>
      </c>
      <c r="Q497">
        <v>0</v>
      </c>
      <c r="R497">
        <v>16.892356455000002</v>
      </c>
      <c r="S497">
        <v>458.12246247691598</v>
      </c>
    </row>
    <row r="498" spans="1:19" ht="15" x14ac:dyDescent="0.25">
      <c r="A498" t="s">
        <v>676</v>
      </c>
      <c r="B498">
        <v>2728.8588749999999</v>
      </c>
      <c r="C498">
        <v>1452.8505829999999</v>
      </c>
      <c r="D498">
        <v>2.4083969999999999</v>
      </c>
      <c r="E498">
        <v>66.470799</v>
      </c>
      <c r="F498">
        <v>295.43788799999999</v>
      </c>
      <c r="G498">
        <v>37.425655999999996</v>
      </c>
      <c r="H498">
        <v>3.9999989999999999</v>
      </c>
      <c r="I498">
        <v>37.893349999999998</v>
      </c>
      <c r="J498">
        <v>58.150269000000002</v>
      </c>
      <c r="K498">
        <v>165.558122293672</v>
      </c>
      <c r="L498">
        <v>0.69988016819999999</v>
      </c>
      <c r="M498">
        <v>19.3164141894</v>
      </c>
      <c r="N498">
        <v>217.85589861119999</v>
      </c>
      <c r="O498">
        <v>66.303292169599999</v>
      </c>
      <c r="P498">
        <v>9.4571976357</v>
      </c>
      <c r="Q498">
        <v>121.34208537000001</v>
      </c>
      <c r="R498">
        <v>274.4983448145</v>
      </c>
      <c r="S498">
        <v>3603.89011025227</v>
      </c>
    </row>
    <row r="499" spans="1:19" ht="15" x14ac:dyDescent="0.25">
      <c r="A499" t="s">
        <v>677</v>
      </c>
      <c r="B499">
        <v>643.31647599999997</v>
      </c>
      <c r="C499">
        <v>308.50610999999998</v>
      </c>
      <c r="D499">
        <v>0</v>
      </c>
      <c r="E499">
        <v>22.789093000000001</v>
      </c>
      <c r="F499">
        <v>60.038670000000003</v>
      </c>
      <c r="G499">
        <v>6.1017349999999997</v>
      </c>
      <c r="H499">
        <v>0.99999899999999997</v>
      </c>
      <c r="I499">
        <v>4</v>
      </c>
      <c r="J499">
        <v>5.4071429999999996</v>
      </c>
      <c r="K499">
        <v>30.946457131672499</v>
      </c>
      <c r="L499">
        <v>0</v>
      </c>
      <c r="M499">
        <v>6.6225104257999998</v>
      </c>
      <c r="N499">
        <v>44.272515257999999</v>
      </c>
      <c r="O499">
        <v>10.809833726000001</v>
      </c>
      <c r="P499">
        <v>2.3642976356999998</v>
      </c>
      <c r="Q499">
        <v>12.8088</v>
      </c>
      <c r="R499">
        <v>25.5244185315</v>
      </c>
      <c r="S499">
        <v>776.66530870867302</v>
      </c>
    </row>
    <row r="500" spans="1:19" ht="15" x14ac:dyDescent="0.25">
      <c r="A500" t="s">
        <v>678</v>
      </c>
      <c r="B500">
        <v>1920.949627</v>
      </c>
      <c r="C500">
        <v>565.12786400000005</v>
      </c>
      <c r="D500">
        <v>8.9385870000000001</v>
      </c>
      <c r="E500">
        <v>33.234273999999999</v>
      </c>
      <c r="F500">
        <v>134.66154800000001</v>
      </c>
      <c r="G500">
        <v>11.405426</v>
      </c>
      <c r="H500">
        <v>5</v>
      </c>
      <c r="I500">
        <v>11.120169000000001</v>
      </c>
      <c r="J500">
        <v>25.635850000000001</v>
      </c>
      <c r="K500">
        <v>34.523578717209297</v>
      </c>
      <c r="L500">
        <v>2.5975533822000001</v>
      </c>
      <c r="M500">
        <v>9.6578800244000007</v>
      </c>
      <c r="N500">
        <v>99.299425495199799</v>
      </c>
      <c r="O500">
        <v>20.205852701600001</v>
      </c>
      <c r="P500">
        <v>11.8215</v>
      </c>
      <c r="Q500">
        <v>35.6090051718</v>
      </c>
      <c r="R500">
        <v>121.014029925</v>
      </c>
      <c r="S500">
        <v>2255.67845241741</v>
      </c>
    </row>
    <row r="501" spans="1:19" ht="15" x14ac:dyDescent="0.25">
      <c r="A501" t="s">
        <v>679</v>
      </c>
      <c r="B501">
        <v>1139.723082</v>
      </c>
      <c r="C501">
        <v>548.58260600000006</v>
      </c>
      <c r="D501">
        <v>0</v>
      </c>
      <c r="E501">
        <v>30.250855000000001</v>
      </c>
      <c r="F501">
        <v>102.213628</v>
      </c>
      <c r="G501">
        <v>2.2238600000000002</v>
      </c>
      <c r="H501">
        <v>2.8712240000000002</v>
      </c>
      <c r="I501">
        <v>3</v>
      </c>
      <c r="J501">
        <v>8.0886220000000009</v>
      </c>
      <c r="K501">
        <v>53.902756916825297</v>
      </c>
      <c r="L501">
        <v>0</v>
      </c>
      <c r="M501">
        <v>8.7908984629999996</v>
      </c>
      <c r="N501">
        <v>75.372329287200003</v>
      </c>
      <c r="O501">
        <v>3.9397903759999999</v>
      </c>
      <c r="P501">
        <v>6.7884349031999998</v>
      </c>
      <c r="Q501">
        <v>9.6066000000000003</v>
      </c>
      <c r="R501">
        <v>38.182340150999998</v>
      </c>
      <c r="S501">
        <v>1336.3062320972299</v>
      </c>
    </row>
    <row r="502" spans="1:19" ht="15" x14ac:dyDescent="0.25">
      <c r="A502" t="s">
        <v>680</v>
      </c>
      <c r="B502">
        <v>990.27623800000003</v>
      </c>
      <c r="C502">
        <v>953.50242800000001</v>
      </c>
      <c r="D502">
        <v>0</v>
      </c>
      <c r="E502">
        <v>33.913894999999997</v>
      </c>
      <c r="F502">
        <v>87.132609000000002</v>
      </c>
      <c r="G502">
        <v>8.6614869999999993</v>
      </c>
      <c r="H502">
        <v>0</v>
      </c>
      <c r="I502">
        <v>11.007673</v>
      </c>
      <c r="J502">
        <v>13.929511</v>
      </c>
      <c r="K502">
        <v>190.87187962979701</v>
      </c>
      <c r="L502">
        <v>0</v>
      </c>
      <c r="M502">
        <v>9.8553778869999995</v>
      </c>
      <c r="N502">
        <v>64.251585876600004</v>
      </c>
      <c r="O502">
        <v>15.3446903692</v>
      </c>
      <c r="P502">
        <v>0</v>
      </c>
      <c r="Q502">
        <v>35.248770480600001</v>
      </c>
      <c r="R502">
        <v>65.754256675500002</v>
      </c>
      <c r="S502">
        <v>1371.6027989187</v>
      </c>
    </row>
    <row r="503" spans="1:19" ht="15" x14ac:dyDescent="0.25">
      <c r="A503" t="s">
        <v>681</v>
      </c>
      <c r="B503">
        <v>786.89204400000006</v>
      </c>
      <c r="C503">
        <v>761.96597499999996</v>
      </c>
      <c r="D503">
        <v>1</v>
      </c>
      <c r="E503">
        <v>25.759103</v>
      </c>
      <c r="F503">
        <v>43.151434000000002</v>
      </c>
      <c r="G503">
        <v>1.8826849999999999</v>
      </c>
      <c r="H503">
        <v>0</v>
      </c>
      <c r="I503">
        <v>4</v>
      </c>
      <c r="J503">
        <v>6.6718960000000003</v>
      </c>
      <c r="K503">
        <v>150.752361742256</v>
      </c>
      <c r="L503">
        <v>0.29060000000000002</v>
      </c>
      <c r="M503">
        <v>7.4855953317999999</v>
      </c>
      <c r="N503">
        <v>31.819867431599999</v>
      </c>
      <c r="O503">
        <v>3.3353647460000002</v>
      </c>
      <c r="P503">
        <v>0</v>
      </c>
      <c r="Q503">
        <v>12.8088</v>
      </c>
      <c r="R503">
        <v>31.494685067999999</v>
      </c>
      <c r="S503">
        <v>1024.8793183196599</v>
      </c>
    </row>
    <row r="504" spans="1:19" ht="15" x14ac:dyDescent="0.25">
      <c r="A504" t="s">
        <v>682</v>
      </c>
      <c r="B504">
        <v>908.65206600000101</v>
      </c>
      <c r="C504">
        <v>468.085037</v>
      </c>
      <c r="D504">
        <v>0</v>
      </c>
      <c r="E504">
        <v>27.064029999999999</v>
      </c>
      <c r="F504">
        <v>86.756911000000002</v>
      </c>
      <c r="G504">
        <v>3.4280740000000001</v>
      </c>
      <c r="H504">
        <v>2</v>
      </c>
      <c r="I504">
        <v>12.711001</v>
      </c>
      <c r="J504">
        <v>12.840316</v>
      </c>
      <c r="K504">
        <v>50.798602872599602</v>
      </c>
      <c r="L504">
        <v>0</v>
      </c>
      <c r="M504">
        <v>7.8648071180000096</v>
      </c>
      <c r="N504">
        <v>63.9745461714</v>
      </c>
      <c r="O504">
        <v>6.0731758983999997</v>
      </c>
      <c r="P504">
        <v>4.7286000000000001</v>
      </c>
      <c r="Q504">
        <v>40.703167402200002</v>
      </c>
      <c r="R504">
        <v>60.612711677999997</v>
      </c>
      <c r="S504">
        <v>1143.4076771406001</v>
      </c>
    </row>
    <row r="505" spans="1:19" ht="15" x14ac:dyDescent="0.25">
      <c r="A505" t="s">
        <v>683</v>
      </c>
      <c r="B505">
        <v>2025.37556699999</v>
      </c>
      <c r="C505">
        <v>830.59850000000097</v>
      </c>
      <c r="D505">
        <v>6.9725669999999997</v>
      </c>
      <c r="E505">
        <v>33.501995000000001</v>
      </c>
      <c r="F505">
        <v>179.68591799999999</v>
      </c>
      <c r="G505">
        <v>8.5211400000000008</v>
      </c>
      <c r="H505">
        <v>0</v>
      </c>
      <c r="I505">
        <v>7.4746230000000002</v>
      </c>
      <c r="J505">
        <v>28.474672000000002</v>
      </c>
      <c r="K505">
        <v>70.357863682036594</v>
      </c>
      <c r="L505">
        <v>2.0262279701999999</v>
      </c>
      <c r="M505">
        <v>9.7356797470000007</v>
      </c>
      <c r="N505">
        <v>132.5003959332</v>
      </c>
      <c r="O505">
        <v>15.096051623999999</v>
      </c>
      <c r="P505">
        <v>0</v>
      </c>
      <c r="Q505">
        <v>23.935237770600001</v>
      </c>
      <c r="R505">
        <v>134.414689176</v>
      </c>
      <c r="S505">
        <v>2413.4417129030298</v>
      </c>
    </row>
    <row r="506" spans="1:19" ht="15" x14ac:dyDescent="0.25">
      <c r="A506" t="s">
        <v>684</v>
      </c>
      <c r="B506">
        <v>1211.856524</v>
      </c>
      <c r="C506">
        <v>446.544895</v>
      </c>
      <c r="D506">
        <v>0.351939</v>
      </c>
      <c r="E506">
        <v>24.346074999999999</v>
      </c>
      <c r="F506">
        <v>127.591054</v>
      </c>
      <c r="G506">
        <v>9.9826920000000001</v>
      </c>
      <c r="H506">
        <v>0</v>
      </c>
      <c r="I506">
        <v>10.87</v>
      </c>
      <c r="J506">
        <v>17.642354999999998</v>
      </c>
      <c r="K506">
        <v>34.882742391539502</v>
      </c>
      <c r="L506">
        <v>0.1022734734</v>
      </c>
      <c r="M506">
        <v>7.0749693950000001</v>
      </c>
      <c r="N506">
        <v>94.085643219599902</v>
      </c>
      <c r="O506">
        <v>17.685337147199998</v>
      </c>
      <c r="P506">
        <v>0</v>
      </c>
      <c r="Q506">
        <v>34.807913999999997</v>
      </c>
      <c r="R506">
        <v>83.280736777499996</v>
      </c>
      <c r="S506">
        <v>1483.7761404042401</v>
      </c>
    </row>
    <row r="507" spans="1:19" ht="15" x14ac:dyDescent="0.25">
      <c r="A507" t="s">
        <v>685</v>
      </c>
      <c r="B507">
        <v>951.92195400000003</v>
      </c>
      <c r="C507">
        <v>340.094582</v>
      </c>
      <c r="D507">
        <v>2</v>
      </c>
      <c r="E507">
        <v>20.6675</v>
      </c>
      <c r="F507">
        <v>84.240351000000004</v>
      </c>
      <c r="G507">
        <v>3</v>
      </c>
      <c r="H507">
        <v>0</v>
      </c>
      <c r="I507">
        <v>1</v>
      </c>
      <c r="J507">
        <v>7.4603120000000001</v>
      </c>
      <c r="K507">
        <v>24.725164336039398</v>
      </c>
      <c r="L507">
        <v>0.58120000000000005</v>
      </c>
      <c r="M507">
        <v>6.0059754999999999</v>
      </c>
      <c r="N507">
        <v>62.118834827400001</v>
      </c>
      <c r="O507">
        <v>5.3148</v>
      </c>
      <c r="P507">
        <v>0</v>
      </c>
      <c r="Q507">
        <v>3.2021999999999999</v>
      </c>
      <c r="R507">
        <v>35.216402795999997</v>
      </c>
      <c r="S507">
        <v>1089.08653145944</v>
      </c>
    </row>
    <row r="508" spans="1:19" ht="15" x14ac:dyDescent="0.25">
      <c r="A508" t="s">
        <v>686</v>
      </c>
      <c r="B508">
        <v>915.97557099999995</v>
      </c>
      <c r="C508">
        <v>200.28457800000001</v>
      </c>
      <c r="D508">
        <v>2.9331209999999999</v>
      </c>
      <c r="E508">
        <v>25.691177</v>
      </c>
      <c r="F508">
        <v>69.558205999999998</v>
      </c>
      <c r="G508">
        <v>7.3279420000000002</v>
      </c>
      <c r="H508">
        <v>0</v>
      </c>
      <c r="I508">
        <v>6.2359400000000003</v>
      </c>
      <c r="J508">
        <v>21.939689000000001</v>
      </c>
      <c r="K508">
        <v>9.3472112477751192</v>
      </c>
      <c r="L508">
        <v>0.85236496260000005</v>
      </c>
      <c r="M508">
        <v>7.4658560361999999</v>
      </c>
      <c r="N508">
        <v>51.292221104399999</v>
      </c>
      <c r="O508">
        <v>12.9821820472</v>
      </c>
      <c r="P508">
        <v>0</v>
      </c>
      <c r="Q508">
        <v>19.968727068</v>
      </c>
      <c r="R508">
        <v>103.5663019245</v>
      </c>
      <c r="S508">
        <v>1121.45043539068</v>
      </c>
    </row>
    <row r="509" spans="1:19" ht="15" x14ac:dyDescent="0.25">
      <c r="A509" t="s">
        <v>687</v>
      </c>
      <c r="B509">
        <v>779.90798800000096</v>
      </c>
      <c r="C509">
        <v>348.58509500000002</v>
      </c>
      <c r="D509">
        <v>1.8684719999999999</v>
      </c>
      <c r="E509">
        <v>25</v>
      </c>
      <c r="F509">
        <v>50.076649000000003</v>
      </c>
      <c r="G509">
        <v>5.2945989999999998</v>
      </c>
      <c r="H509">
        <v>0.67504799999999998</v>
      </c>
      <c r="I509">
        <v>16.329425000000001</v>
      </c>
      <c r="J509">
        <v>14.293265</v>
      </c>
      <c r="K509">
        <v>33.796201926129299</v>
      </c>
      <c r="L509">
        <v>0.54297796320000002</v>
      </c>
      <c r="M509">
        <v>7.2650000000000103</v>
      </c>
      <c r="N509">
        <v>36.926520972600002</v>
      </c>
      <c r="O509">
        <v>9.3799115884000006</v>
      </c>
      <c r="P509">
        <v>1.5960159864000001</v>
      </c>
      <c r="Q509">
        <v>52.290084735000001</v>
      </c>
      <c r="R509">
        <v>67.4713574325</v>
      </c>
      <c r="S509">
        <v>989.17605860422998</v>
      </c>
    </row>
    <row r="510" spans="1:19" ht="15" x14ac:dyDescent="0.25">
      <c r="A510" t="s">
        <v>688</v>
      </c>
      <c r="B510">
        <v>611.52214000000004</v>
      </c>
      <c r="C510">
        <v>364.57743900000003</v>
      </c>
      <c r="D510">
        <v>1</v>
      </c>
      <c r="E510">
        <v>11</v>
      </c>
      <c r="F510">
        <v>41.872509000000001</v>
      </c>
      <c r="G510">
        <v>5.6101159999999997</v>
      </c>
      <c r="H510">
        <v>1.6447719999999999</v>
      </c>
      <c r="I510">
        <v>4</v>
      </c>
      <c r="J510">
        <v>7.286689</v>
      </c>
      <c r="K510">
        <v>45.236521569933402</v>
      </c>
      <c r="L510">
        <v>0.29060000000000002</v>
      </c>
      <c r="M510">
        <v>3.1966000000000001</v>
      </c>
      <c r="N510">
        <v>30.876788136599998</v>
      </c>
      <c r="O510">
        <v>9.9388815055999995</v>
      </c>
      <c r="P510">
        <v>3.8887344395999999</v>
      </c>
      <c r="Q510">
        <v>12.8088</v>
      </c>
      <c r="R510">
        <v>34.396815424499998</v>
      </c>
      <c r="S510">
        <v>752.15588107623398</v>
      </c>
    </row>
    <row r="511" spans="1:19" ht="15" x14ac:dyDescent="0.25">
      <c r="A511" t="s">
        <v>689</v>
      </c>
      <c r="B511">
        <v>495.88858099999999</v>
      </c>
      <c r="C511">
        <v>271.67178000000001</v>
      </c>
      <c r="D511">
        <v>0</v>
      </c>
      <c r="E511">
        <v>18.173241000000001</v>
      </c>
      <c r="F511">
        <v>33.292257999999997</v>
      </c>
      <c r="G511">
        <v>3.9346589999999999</v>
      </c>
      <c r="H511">
        <v>1.820262</v>
      </c>
      <c r="I511">
        <v>5.9678899999999997</v>
      </c>
      <c r="J511">
        <v>5.61</v>
      </c>
      <c r="K511">
        <v>31.309736680940201</v>
      </c>
      <c r="L511">
        <v>0</v>
      </c>
      <c r="M511">
        <v>5.2811438345999999</v>
      </c>
      <c r="N511">
        <v>24.549711049199999</v>
      </c>
      <c r="O511">
        <v>6.9706418844</v>
      </c>
      <c r="P511">
        <v>4.3036454466</v>
      </c>
      <c r="Q511">
        <v>19.110377358000001</v>
      </c>
      <c r="R511">
        <v>26.482005000000001</v>
      </c>
      <c r="S511">
        <v>613.89584225374097</v>
      </c>
    </row>
    <row r="512" spans="1:19" ht="15" x14ac:dyDescent="0.25">
      <c r="A512" t="s">
        <v>690</v>
      </c>
      <c r="B512">
        <v>1214.5906789999999</v>
      </c>
      <c r="C512">
        <v>575.57104800000002</v>
      </c>
      <c r="D512">
        <v>0</v>
      </c>
      <c r="E512">
        <v>15</v>
      </c>
      <c r="F512">
        <v>142.688693</v>
      </c>
      <c r="G512">
        <v>18.031427000000001</v>
      </c>
      <c r="H512">
        <v>0</v>
      </c>
      <c r="I512">
        <v>20.543289999999999</v>
      </c>
      <c r="J512">
        <v>15.822877</v>
      </c>
      <c r="K512">
        <v>58.532991124812199</v>
      </c>
      <c r="L512">
        <v>0</v>
      </c>
      <c r="M512">
        <v>4.359</v>
      </c>
      <c r="N512">
        <v>105.2186422182</v>
      </c>
      <c r="O512">
        <v>31.944476073200001</v>
      </c>
      <c r="P512">
        <v>0</v>
      </c>
      <c r="Q512">
        <v>65.783723237999993</v>
      </c>
      <c r="R512">
        <v>74.691890878500004</v>
      </c>
      <c r="S512">
        <v>1555.1214025327099</v>
      </c>
    </row>
    <row r="513" spans="1:19" ht="15" x14ac:dyDescent="0.25">
      <c r="A513" t="s">
        <v>691</v>
      </c>
      <c r="B513">
        <v>1207.29089</v>
      </c>
      <c r="C513">
        <v>904.03977499999996</v>
      </c>
      <c r="D513">
        <v>0</v>
      </c>
      <c r="E513">
        <v>48.810093999999999</v>
      </c>
      <c r="F513">
        <v>120.299578</v>
      </c>
      <c r="G513">
        <v>9.4118169999999992</v>
      </c>
      <c r="H513">
        <v>1.994229</v>
      </c>
      <c r="I513">
        <v>14.831016999999999</v>
      </c>
      <c r="J513">
        <v>28.825154000000001</v>
      </c>
      <c r="K513">
        <v>143.39524686777401</v>
      </c>
      <c r="L513">
        <v>0</v>
      </c>
      <c r="M513">
        <v>14.184213316399999</v>
      </c>
      <c r="N513">
        <v>88.708908817199898</v>
      </c>
      <c r="O513">
        <v>16.673974997199998</v>
      </c>
      <c r="P513">
        <v>4.7149556247</v>
      </c>
      <c r="Q513">
        <v>47.491882637400003</v>
      </c>
      <c r="R513">
        <v>136.06913945700001</v>
      </c>
      <c r="S513">
        <v>1658.52921171767</v>
      </c>
    </row>
    <row r="514" spans="1:19" ht="15" x14ac:dyDescent="0.25">
      <c r="A514" t="s">
        <v>692</v>
      </c>
      <c r="B514">
        <v>982.16317700000002</v>
      </c>
      <c r="C514">
        <v>381.56259</v>
      </c>
      <c r="D514">
        <v>0</v>
      </c>
      <c r="E514">
        <v>25.692174000000001</v>
      </c>
      <c r="F514">
        <v>61.535727000000001</v>
      </c>
      <c r="G514">
        <v>6.3323090000000004</v>
      </c>
      <c r="H514">
        <v>0</v>
      </c>
      <c r="I514">
        <v>14.899118</v>
      </c>
      <c r="J514">
        <v>12.926042000000001</v>
      </c>
      <c r="K514">
        <v>31.592302031914201</v>
      </c>
      <c r="L514">
        <v>0</v>
      </c>
      <c r="M514">
        <v>7.4661457644000002</v>
      </c>
      <c r="N514">
        <v>45.376445089800001</v>
      </c>
      <c r="O514">
        <v>11.2183186244</v>
      </c>
      <c r="P514">
        <v>0</v>
      </c>
      <c r="Q514">
        <v>47.709955659599999</v>
      </c>
      <c r="R514">
        <v>61.017381260999997</v>
      </c>
      <c r="S514">
        <v>1186.54372543111</v>
      </c>
    </row>
    <row r="515" spans="1:19" ht="15" x14ac:dyDescent="0.25">
      <c r="A515" t="s">
        <v>693</v>
      </c>
      <c r="B515">
        <v>1190.3634360000001</v>
      </c>
      <c r="C515">
        <v>1090.77196</v>
      </c>
      <c r="D515">
        <v>2</v>
      </c>
      <c r="E515">
        <v>39.760420000000003</v>
      </c>
      <c r="F515">
        <v>102.990066</v>
      </c>
      <c r="G515">
        <v>19.832231</v>
      </c>
      <c r="H515">
        <v>0</v>
      </c>
      <c r="I515">
        <v>23.123111999999999</v>
      </c>
      <c r="J515">
        <v>31.575512</v>
      </c>
      <c r="K515">
        <v>214.68573865907001</v>
      </c>
      <c r="L515">
        <v>0.58120000000000005</v>
      </c>
      <c r="M515">
        <v>11.554378052000001</v>
      </c>
      <c r="N515">
        <v>75.944874668399905</v>
      </c>
      <c r="O515">
        <v>35.1347804396</v>
      </c>
      <c r="P515">
        <v>0</v>
      </c>
      <c r="Q515">
        <v>74.044829246399999</v>
      </c>
      <c r="R515">
        <v>149.05220439600001</v>
      </c>
      <c r="S515">
        <v>1751.3614414614699</v>
      </c>
    </row>
    <row r="516" spans="1:19" ht="15" x14ac:dyDescent="0.25">
      <c r="A516" t="s">
        <v>694</v>
      </c>
      <c r="B516">
        <v>1543.2576039999999</v>
      </c>
      <c r="C516">
        <v>507.59770800000001</v>
      </c>
      <c r="D516">
        <v>4.243652</v>
      </c>
      <c r="E516">
        <v>15.965317000000001</v>
      </c>
      <c r="F516">
        <v>102.740247</v>
      </c>
      <c r="G516">
        <v>12.887622</v>
      </c>
      <c r="H516">
        <v>2</v>
      </c>
      <c r="I516">
        <v>10.791154000000001</v>
      </c>
      <c r="J516">
        <v>20.043845999999998</v>
      </c>
      <c r="K516">
        <v>35.286086861039202</v>
      </c>
      <c r="L516">
        <v>1.2332052711999999</v>
      </c>
      <c r="M516">
        <v>4.6395211202000004</v>
      </c>
      <c r="N516">
        <v>75.760658137799993</v>
      </c>
      <c r="O516">
        <v>22.831711135199999</v>
      </c>
      <c r="P516">
        <v>4.7286000000000001</v>
      </c>
      <c r="Q516">
        <v>34.5554333388</v>
      </c>
      <c r="R516">
        <v>94.616975042999997</v>
      </c>
      <c r="S516">
        <v>1816.90979490724</v>
      </c>
    </row>
    <row r="517" spans="1:19" ht="15" x14ac:dyDescent="0.25">
      <c r="A517" t="s">
        <v>695</v>
      </c>
      <c r="B517">
        <v>785.04185199999995</v>
      </c>
      <c r="C517">
        <v>187.41328999999999</v>
      </c>
      <c r="D517">
        <v>1</v>
      </c>
      <c r="E517">
        <v>22.853957999999999</v>
      </c>
      <c r="F517">
        <v>78.754548</v>
      </c>
      <c r="G517">
        <v>0</v>
      </c>
      <c r="H517">
        <v>0</v>
      </c>
      <c r="I517">
        <v>1</v>
      </c>
      <c r="J517">
        <v>6</v>
      </c>
      <c r="K517">
        <v>9.0604184331721793</v>
      </c>
      <c r="L517">
        <v>0.29060000000000002</v>
      </c>
      <c r="M517">
        <v>6.6413601947999998</v>
      </c>
      <c r="N517">
        <v>58.073603695199999</v>
      </c>
      <c r="O517">
        <v>0</v>
      </c>
      <c r="P517">
        <v>0</v>
      </c>
      <c r="Q517">
        <v>3.2021999999999999</v>
      </c>
      <c r="R517">
        <v>28.323</v>
      </c>
      <c r="S517">
        <v>890.63303432317196</v>
      </c>
    </row>
    <row r="518" spans="1:19" ht="15" x14ac:dyDescent="0.25">
      <c r="A518" t="s">
        <v>696</v>
      </c>
      <c r="B518">
        <v>730.93339899999796</v>
      </c>
      <c r="C518">
        <v>157.437782</v>
      </c>
      <c r="D518">
        <v>3.2992880000000002</v>
      </c>
      <c r="E518">
        <v>25</v>
      </c>
      <c r="F518">
        <v>62.819881000000002</v>
      </c>
      <c r="G518">
        <v>3.4718789999999999</v>
      </c>
      <c r="H518">
        <v>0</v>
      </c>
      <c r="I518">
        <v>1.3285690000000001</v>
      </c>
      <c r="J518">
        <v>5.2614970000000003</v>
      </c>
      <c r="K518">
        <v>6.9813984195452701</v>
      </c>
      <c r="L518">
        <v>0.9587730928</v>
      </c>
      <c r="M518">
        <v>7.2650000000000103</v>
      </c>
      <c r="N518">
        <v>46.323380249400003</v>
      </c>
      <c r="O518">
        <v>6.1507808364000001</v>
      </c>
      <c r="P518">
        <v>0</v>
      </c>
      <c r="Q518">
        <v>4.2543436518000002</v>
      </c>
      <c r="R518">
        <v>24.8368965885</v>
      </c>
      <c r="S518">
        <v>827.70397183844398</v>
      </c>
    </row>
    <row r="519" spans="1:19" ht="15" x14ac:dyDescent="0.25">
      <c r="A519" t="s">
        <v>697</v>
      </c>
      <c r="B519">
        <v>380.69341300000002</v>
      </c>
      <c r="C519">
        <v>68.553274000000002</v>
      </c>
      <c r="D519">
        <v>0</v>
      </c>
      <c r="E519">
        <v>10.076338</v>
      </c>
      <c r="F519">
        <v>31.190808000000001</v>
      </c>
      <c r="G519">
        <v>0</v>
      </c>
      <c r="H519">
        <v>0.945183</v>
      </c>
      <c r="I519">
        <v>1</v>
      </c>
      <c r="J519">
        <v>4</v>
      </c>
      <c r="K519">
        <v>2.5571817579638698</v>
      </c>
      <c r="L519">
        <v>0</v>
      </c>
      <c r="M519">
        <v>2.9281838227999999</v>
      </c>
      <c r="N519">
        <v>23.000101819200001</v>
      </c>
      <c r="O519">
        <v>0</v>
      </c>
      <c r="P519">
        <v>2.2346961669000001</v>
      </c>
      <c r="Q519">
        <v>3.2021999999999999</v>
      </c>
      <c r="R519">
        <v>18.882000000000001</v>
      </c>
      <c r="S519">
        <v>433.49777656686399</v>
      </c>
    </row>
    <row r="520" spans="1:19" ht="15" x14ac:dyDescent="0.25">
      <c r="A520" t="s">
        <v>698</v>
      </c>
      <c r="B520">
        <v>689.211952</v>
      </c>
      <c r="C520">
        <v>202.773672</v>
      </c>
      <c r="D520">
        <v>0</v>
      </c>
      <c r="E520">
        <v>10.272147</v>
      </c>
      <c r="F520">
        <v>73.428376999999998</v>
      </c>
      <c r="G520">
        <v>3.005782</v>
      </c>
      <c r="H520">
        <v>0</v>
      </c>
      <c r="I520">
        <v>2</v>
      </c>
      <c r="J520">
        <v>12.54562</v>
      </c>
      <c r="K520">
        <v>12.553170434196501</v>
      </c>
      <c r="L520">
        <v>0</v>
      </c>
      <c r="M520">
        <v>2.9850859181999998</v>
      </c>
      <c r="N520">
        <v>54.146085199799998</v>
      </c>
      <c r="O520">
        <v>5.3250433912000004</v>
      </c>
      <c r="P520">
        <v>0</v>
      </c>
      <c r="Q520">
        <v>6.4043999999999999</v>
      </c>
      <c r="R520">
        <v>59.221599210000001</v>
      </c>
      <c r="S520">
        <v>829.84733615339701</v>
      </c>
    </row>
    <row r="521" spans="1:19" ht="15" x14ac:dyDescent="0.25">
      <c r="A521" t="s">
        <v>699</v>
      </c>
      <c r="B521">
        <v>1084.0904579999999</v>
      </c>
      <c r="C521">
        <v>122.665458</v>
      </c>
      <c r="D521">
        <v>2</v>
      </c>
      <c r="E521">
        <v>29.970495</v>
      </c>
      <c r="F521">
        <v>69.686273</v>
      </c>
      <c r="G521">
        <v>0</v>
      </c>
      <c r="H521">
        <v>1</v>
      </c>
      <c r="I521">
        <v>14</v>
      </c>
      <c r="J521">
        <v>9</v>
      </c>
      <c r="K521">
        <v>2.8413978487720999</v>
      </c>
      <c r="L521">
        <v>0.58120000000000005</v>
      </c>
      <c r="M521">
        <v>8.7094258470000003</v>
      </c>
      <c r="N521">
        <v>51.386657710199998</v>
      </c>
      <c r="O521">
        <v>0</v>
      </c>
      <c r="P521">
        <v>2.3643000000000001</v>
      </c>
      <c r="Q521">
        <v>44.830800000000004</v>
      </c>
      <c r="R521">
        <v>42.484499999999997</v>
      </c>
      <c r="S521">
        <v>1237.2887394059701</v>
      </c>
    </row>
    <row r="522" spans="1:19" ht="15" x14ac:dyDescent="0.25">
      <c r="A522" t="s">
        <v>700</v>
      </c>
      <c r="B522">
        <v>615.25615100000005</v>
      </c>
      <c r="C522">
        <v>71.160538000000003</v>
      </c>
      <c r="D522">
        <v>1</v>
      </c>
      <c r="E522">
        <v>13.671301</v>
      </c>
      <c r="F522">
        <v>27.986383</v>
      </c>
      <c r="G522">
        <v>1</v>
      </c>
      <c r="H522">
        <v>0</v>
      </c>
      <c r="I522">
        <v>8.4774790000000007</v>
      </c>
      <c r="J522">
        <v>8</v>
      </c>
      <c r="K522">
        <v>1.7277674101884699</v>
      </c>
      <c r="L522">
        <v>0.29060000000000002</v>
      </c>
      <c r="M522">
        <v>3.9728800706</v>
      </c>
      <c r="N522">
        <v>20.6371588242</v>
      </c>
      <c r="O522">
        <v>1.7716000000000001</v>
      </c>
      <c r="P522">
        <v>0</v>
      </c>
      <c r="Q522">
        <v>27.146583253799999</v>
      </c>
      <c r="R522">
        <v>37.764000000000003</v>
      </c>
      <c r="S522">
        <v>708.56674055878796</v>
      </c>
    </row>
    <row r="523" spans="1:19" ht="15" x14ac:dyDescent="0.25">
      <c r="A523" t="s">
        <v>701</v>
      </c>
      <c r="B523">
        <v>535.82524100000001</v>
      </c>
      <c r="C523">
        <v>140.06817599999999</v>
      </c>
      <c r="D523">
        <v>0</v>
      </c>
      <c r="E523">
        <v>20.707169</v>
      </c>
      <c r="F523">
        <v>58.640487</v>
      </c>
      <c r="G523">
        <v>2</v>
      </c>
      <c r="H523">
        <v>0</v>
      </c>
      <c r="I523">
        <v>3</v>
      </c>
      <c r="J523">
        <v>5.5825690000000003</v>
      </c>
      <c r="K523">
        <v>7.5706911417437999</v>
      </c>
      <c r="L523">
        <v>0</v>
      </c>
      <c r="M523">
        <v>6.0175033113999996</v>
      </c>
      <c r="N523">
        <v>43.241495113799999</v>
      </c>
      <c r="O523">
        <v>3.5432000000000001</v>
      </c>
      <c r="P523">
        <v>0</v>
      </c>
      <c r="Q523">
        <v>9.6066000000000003</v>
      </c>
      <c r="R523">
        <v>26.352516964500001</v>
      </c>
      <c r="S523">
        <v>632.15724753144298</v>
      </c>
    </row>
    <row r="524" spans="1:19" ht="15" x14ac:dyDescent="0.25">
      <c r="A524" t="s">
        <v>702</v>
      </c>
      <c r="B524">
        <v>671.08874500000002</v>
      </c>
      <c r="C524">
        <v>31.066797000000001</v>
      </c>
      <c r="D524">
        <v>0</v>
      </c>
      <c r="E524">
        <v>12.850858000000001</v>
      </c>
      <c r="F524">
        <v>51.963858000000002</v>
      </c>
      <c r="G524">
        <v>1</v>
      </c>
      <c r="H524">
        <v>1</v>
      </c>
      <c r="I524">
        <v>3.8833880000000001</v>
      </c>
      <c r="J524">
        <v>3</v>
      </c>
      <c r="K524">
        <v>0.28969576845585299</v>
      </c>
      <c r="L524">
        <v>0</v>
      </c>
      <c r="M524">
        <v>3.7344593347999999</v>
      </c>
      <c r="N524">
        <v>38.318148889200003</v>
      </c>
      <c r="O524">
        <v>1.7716000000000001</v>
      </c>
      <c r="P524">
        <v>2.3643000000000001</v>
      </c>
      <c r="Q524">
        <v>12.435385053599999</v>
      </c>
      <c r="R524">
        <v>14.1615</v>
      </c>
      <c r="S524">
        <v>744.16383404605597</v>
      </c>
    </row>
    <row r="525" spans="1:19" ht="15" x14ac:dyDescent="0.25">
      <c r="A525" t="s">
        <v>703</v>
      </c>
      <c r="B525">
        <v>701.36635099999899</v>
      </c>
      <c r="C525">
        <v>228.954262</v>
      </c>
      <c r="D525">
        <v>0</v>
      </c>
      <c r="E525">
        <v>24.569372000000001</v>
      </c>
      <c r="F525">
        <v>63.493163000000003</v>
      </c>
      <c r="G525">
        <v>6.6087559999999996</v>
      </c>
      <c r="H525">
        <v>0</v>
      </c>
      <c r="I525">
        <v>3.4515359999999999</v>
      </c>
      <c r="J525">
        <v>7.1103160000000001</v>
      </c>
      <c r="K525">
        <v>15.555228425709</v>
      </c>
      <c r="L525">
        <v>0</v>
      </c>
      <c r="M525">
        <v>7.1398595032000003</v>
      </c>
      <c r="N525">
        <v>46.819858396199997</v>
      </c>
      <c r="O525">
        <v>11.7080721296</v>
      </c>
      <c r="P525">
        <v>0</v>
      </c>
      <c r="Q525">
        <v>11.0525085792</v>
      </c>
      <c r="R525">
        <v>33.564246678000003</v>
      </c>
      <c r="S525">
        <v>827.20612471190805</v>
      </c>
    </row>
    <row r="526" spans="1:19" ht="15" x14ac:dyDescent="0.25">
      <c r="A526" t="s">
        <v>704</v>
      </c>
      <c r="B526">
        <v>496.68556599999999</v>
      </c>
      <c r="C526">
        <v>129.65729300000001</v>
      </c>
      <c r="D526">
        <v>0</v>
      </c>
      <c r="E526">
        <v>8.8121740000000006</v>
      </c>
      <c r="F526">
        <v>51.145339999999997</v>
      </c>
      <c r="G526">
        <v>8.5396649999999994</v>
      </c>
      <c r="H526">
        <v>0</v>
      </c>
      <c r="I526">
        <v>4</v>
      </c>
      <c r="J526">
        <v>7.1984979999999998</v>
      </c>
      <c r="K526">
        <v>7.2983525424721796</v>
      </c>
      <c r="L526">
        <v>0</v>
      </c>
      <c r="M526">
        <v>2.5608177643999999</v>
      </c>
      <c r="N526">
        <v>37.714573715999997</v>
      </c>
      <c r="O526">
        <v>15.128870514000001</v>
      </c>
      <c r="P526">
        <v>0</v>
      </c>
      <c r="Q526">
        <v>12.8088</v>
      </c>
      <c r="R526">
        <v>33.980509808999997</v>
      </c>
      <c r="S526">
        <v>606.177490345872</v>
      </c>
    </row>
    <row r="527" spans="1:19" ht="15" x14ac:dyDescent="0.25">
      <c r="A527" t="s">
        <v>705</v>
      </c>
      <c r="B527">
        <v>400.45176300000003</v>
      </c>
      <c r="C527">
        <v>23.675564999999999</v>
      </c>
      <c r="D527">
        <v>0</v>
      </c>
      <c r="E527">
        <v>8</v>
      </c>
      <c r="F527">
        <v>16.123214000000001</v>
      </c>
      <c r="G527">
        <v>1</v>
      </c>
      <c r="H527">
        <v>0</v>
      </c>
      <c r="I527">
        <v>2.9900669999999998</v>
      </c>
      <c r="J527">
        <v>3.130001</v>
      </c>
      <c r="K527">
        <v>0.29308335220729098</v>
      </c>
      <c r="L527">
        <v>0</v>
      </c>
      <c r="M527">
        <v>2.3248000000000002</v>
      </c>
      <c r="N527">
        <v>11.8892580036</v>
      </c>
      <c r="O527">
        <v>1.7716000000000001</v>
      </c>
      <c r="P527">
        <v>0</v>
      </c>
      <c r="Q527">
        <v>9.5747925473999995</v>
      </c>
      <c r="R527">
        <v>14.775169720499999</v>
      </c>
      <c r="S527">
        <v>441.08046662370703</v>
      </c>
    </row>
    <row r="528" spans="1:19" ht="15" x14ac:dyDescent="0.25">
      <c r="A528" t="s">
        <v>706</v>
      </c>
      <c r="B528">
        <v>1857.103278</v>
      </c>
      <c r="C528">
        <v>1420.4572720000001</v>
      </c>
      <c r="D528">
        <v>5.1839089999999999</v>
      </c>
      <c r="E528">
        <v>39.436681</v>
      </c>
      <c r="F528">
        <v>196.76910799999999</v>
      </c>
      <c r="G528">
        <v>19.902562</v>
      </c>
      <c r="H528">
        <v>0.63</v>
      </c>
      <c r="I528">
        <v>11.034084</v>
      </c>
      <c r="J528">
        <v>25.286835</v>
      </c>
      <c r="K528">
        <v>226.01312024172199</v>
      </c>
      <c r="L528">
        <v>1.5064439554</v>
      </c>
      <c r="M528">
        <v>11.4602994986</v>
      </c>
      <c r="N528">
        <v>145.09754023919999</v>
      </c>
      <c r="O528">
        <v>35.259378839199996</v>
      </c>
      <c r="P528">
        <v>1.489509</v>
      </c>
      <c r="Q528">
        <v>35.3333437848</v>
      </c>
      <c r="R528">
        <v>119.3665046175</v>
      </c>
      <c r="S528">
        <v>2432.6294181764201</v>
      </c>
    </row>
    <row r="529" spans="1:19" ht="15" x14ac:dyDescent="0.25">
      <c r="A529" t="s">
        <v>707</v>
      </c>
      <c r="B529">
        <v>1238.445669</v>
      </c>
      <c r="C529">
        <v>466.67144999999999</v>
      </c>
      <c r="D529">
        <v>2</v>
      </c>
      <c r="E529">
        <v>38.965516000000001</v>
      </c>
      <c r="F529">
        <v>118.73520000000001</v>
      </c>
      <c r="G529">
        <v>5.4137930000000001</v>
      </c>
      <c r="H529">
        <v>0</v>
      </c>
      <c r="I529">
        <v>9.0574709999999996</v>
      </c>
      <c r="J529">
        <v>25.401069</v>
      </c>
      <c r="K529">
        <v>37.127782409761501</v>
      </c>
      <c r="L529">
        <v>0.58120000000000005</v>
      </c>
      <c r="M529">
        <v>11.3233789496</v>
      </c>
      <c r="N529">
        <v>87.555336479999895</v>
      </c>
      <c r="O529">
        <v>9.5910756787999993</v>
      </c>
      <c r="P529">
        <v>0</v>
      </c>
      <c r="Q529">
        <v>29.0038336362</v>
      </c>
      <c r="R529">
        <v>119.9057462145</v>
      </c>
      <c r="S529">
        <v>1533.53402236886</v>
      </c>
    </row>
    <row r="530" spans="1:19" ht="15" x14ac:dyDescent="0.25">
      <c r="A530" t="s">
        <v>708</v>
      </c>
      <c r="B530">
        <v>5891.5127160000002</v>
      </c>
      <c r="C530">
        <v>1051.7465110000001</v>
      </c>
      <c r="D530">
        <v>49.235633</v>
      </c>
      <c r="E530">
        <v>47.609195999999997</v>
      </c>
      <c r="F530">
        <v>547.75130899999999</v>
      </c>
      <c r="G530">
        <v>35.377875000000003</v>
      </c>
      <c r="H530">
        <v>7.0000010000000001</v>
      </c>
      <c r="I530">
        <v>34.150920999999997</v>
      </c>
      <c r="J530">
        <v>84.839423999999994</v>
      </c>
      <c r="K530">
        <v>39.658442789876197</v>
      </c>
      <c r="L530">
        <v>14.3078749498</v>
      </c>
      <c r="M530">
        <v>13.835232357600001</v>
      </c>
      <c r="N530">
        <v>403.91181525659698</v>
      </c>
      <c r="O530">
        <v>62.675443350000002</v>
      </c>
      <c r="P530">
        <v>16.550102364299999</v>
      </c>
      <c r="Q530">
        <v>109.3580792262</v>
      </c>
      <c r="R530">
        <v>400.48450099199999</v>
      </c>
      <c r="S530">
        <v>6952.2942072863698</v>
      </c>
    </row>
    <row r="531" spans="1:19" ht="15" x14ac:dyDescent="0.25">
      <c r="A531" t="s">
        <v>709</v>
      </c>
      <c r="B531">
        <v>3305.6374249999999</v>
      </c>
      <c r="C531">
        <v>472.80708299999998</v>
      </c>
      <c r="D531">
        <v>26.757358</v>
      </c>
      <c r="E531">
        <v>33.301774999999999</v>
      </c>
      <c r="F531">
        <v>254.86218700000001</v>
      </c>
      <c r="G531">
        <v>14.723041</v>
      </c>
      <c r="H531">
        <v>3</v>
      </c>
      <c r="I531">
        <v>21.520230999999999</v>
      </c>
      <c r="J531">
        <v>48.494537000000001</v>
      </c>
      <c r="K531">
        <v>14.183276873327101</v>
      </c>
      <c r="L531">
        <v>7.7756882347999996</v>
      </c>
      <c r="M531">
        <v>9.6774958150000003</v>
      </c>
      <c r="N531">
        <v>187.93537669380001</v>
      </c>
      <c r="O531">
        <v>26.083339435599999</v>
      </c>
      <c r="P531">
        <v>7.0929000000000002</v>
      </c>
      <c r="Q531">
        <v>68.912083708200001</v>
      </c>
      <c r="R531">
        <v>228.91846190850001</v>
      </c>
      <c r="S531">
        <v>3856.2160476692302</v>
      </c>
    </row>
    <row r="532" spans="1:19" ht="15" x14ac:dyDescent="0.25">
      <c r="A532" t="s">
        <v>710</v>
      </c>
      <c r="B532">
        <v>2739.9141599999998</v>
      </c>
      <c r="C532">
        <v>838.71949300000006</v>
      </c>
      <c r="D532">
        <v>3.6179779999999999</v>
      </c>
      <c r="E532">
        <v>62.352808000000003</v>
      </c>
      <c r="F532">
        <v>299.43237199999999</v>
      </c>
      <c r="G532">
        <v>5.005617</v>
      </c>
      <c r="H532">
        <v>3</v>
      </c>
      <c r="I532">
        <v>18.290476000000002</v>
      </c>
      <c r="J532">
        <v>32.177528000000002</v>
      </c>
      <c r="K532">
        <v>53.178902892603098</v>
      </c>
      <c r="L532">
        <v>1.0513844068</v>
      </c>
      <c r="M532">
        <v>18.1197260048</v>
      </c>
      <c r="N532">
        <v>220.801431112801</v>
      </c>
      <c r="O532">
        <v>8.8679510772000008</v>
      </c>
      <c r="P532">
        <v>7.0929000000000002</v>
      </c>
      <c r="Q532">
        <v>58.569762247200003</v>
      </c>
      <c r="R532">
        <v>151.89402092399999</v>
      </c>
      <c r="S532">
        <v>3259.4902386653998</v>
      </c>
    </row>
    <row r="533" spans="1:19" ht="15" x14ac:dyDescent="0.25">
      <c r="A533" t="s">
        <v>711</v>
      </c>
      <c r="B533">
        <v>1856.4881379999999</v>
      </c>
      <c r="C533">
        <v>693.53996299999994</v>
      </c>
      <c r="D533">
        <v>12.408067000000001</v>
      </c>
      <c r="E533">
        <v>26.58792</v>
      </c>
      <c r="F533">
        <v>167.688773</v>
      </c>
      <c r="G533">
        <v>9.4943179999999998</v>
      </c>
      <c r="H533">
        <v>0</v>
      </c>
      <c r="I533">
        <v>5.9779039999999997</v>
      </c>
      <c r="J533">
        <v>21.961590999999999</v>
      </c>
      <c r="K533">
        <v>53.647622670886904</v>
      </c>
      <c r="L533">
        <v>3.6057842702</v>
      </c>
      <c r="M533">
        <v>7.7264495520000098</v>
      </c>
      <c r="N533">
        <v>123.6537012102</v>
      </c>
      <c r="O533">
        <v>16.820133768800002</v>
      </c>
      <c r="P533">
        <v>0</v>
      </c>
      <c r="Q533">
        <v>19.142444188799999</v>
      </c>
      <c r="R533">
        <v>103.66969031550001</v>
      </c>
      <c r="S533">
        <v>2184.75396397639</v>
      </c>
    </row>
    <row r="534" spans="1:19" ht="15" x14ac:dyDescent="0.25">
      <c r="A534" t="s">
        <v>712</v>
      </c>
      <c r="B534">
        <v>1673.9609700000001</v>
      </c>
      <c r="C534">
        <v>693.59200199999998</v>
      </c>
      <c r="D534">
        <v>0</v>
      </c>
      <c r="E534">
        <v>43.634832000000003</v>
      </c>
      <c r="F534">
        <v>137.754107</v>
      </c>
      <c r="G534">
        <v>12.248875999999999</v>
      </c>
      <c r="H534">
        <v>0</v>
      </c>
      <c r="I534">
        <v>17.792134000000001</v>
      </c>
      <c r="J534">
        <v>38.177100000000003</v>
      </c>
      <c r="K534">
        <v>60.548450962327799</v>
      </c>
      <c r="L534">
        <v>0</v>
      </c>
      <c r="M534">
        <v>12.680282179200001</v>
      </c>
      <c r="N534">
        <v>101.5798785018</v>
      </c>
      <c r="O534">
        <v>21.700108721599999</v>
      </c>
      <c r="P534">
        <v>0</v>
      </c>
      <c r="Q534">
        <v>56.973971494799997</v>
      </c>
      <c r="R534">
        <v>180.21500055000001</v>
      </c>
      <c r="S534">
        <v>2107.6586624097299</v>
      </c>
    </row>
    <row r="535" spans="1:19" ht="15" x14ac:dyDescent="0.25">
      <c r="A535" t="s">
        <v>713</v>
      </c>
      <c r="B535">
        <v>1720.0104249999999</v>
      </c>
      <c r="C535">
        <v>431.31897300000003</v>
      </c>
      <c r="D535">
        <v>2</v>
      </c>
      <c r="E535">
        <v>22.623891</v>
      </c>
      <c r="F535">
        <v>161.44687099999999</v>
      </c>
      <c r="G535">
        <v>8.3991880000000005</v>
      </c>
      <c r="H535">
        <v>1</v>
      </c>
      <c r="I535">
        <v>8.3276839999999996</v>
      </c>
      <c r="J535">
        <v>19.583780000000001</v>
      </c>
      <c r="K535">
        <v>22.457673705838999</v>
      </c>
      <c r="L535">
        <v>0.58120000000000005</v>
      </c>
      <c r="M535">
        <v>6.5745027246000003</v>
      </c>
      <c r="N535">
        <v>119.0509226754</v>
      </c>
      <c r="O535">
        <v>14.880001460800001</v>
      </c>
      <c r="P535">
        <v>2.3643000000000001</v>
      </c>
      <c r="Q535">
        <v>26.666909704799998</v>
      </c>
      <c r="R535">
        <v>92.445233490000007</v>
      </c>
      <c r="S535">
        <v>2005.0311687614401</v>
      </c>
    </row>
    <row r="536" spans="1:19" ht="15" x14ac:dyDescent="0.25">
      <c r="A536" t="s">
        <v>714</v>
      </c>
      <c r="B536">
        <v>888.35635100000002</v>
      </c>
      <c r="C536">
        <v>384.385627</v>
      </c>
      <c r="D536">
        <v>3</v>
      </c>
      <c r="E536">
        <v>22.373135000000001</v>
      </c>
      <c r="F536">
        <v>70.732586999999995</v>
      </c>
      <c r="G536">
        <v>5.6915430000000002</v>
      </c>
      <c r="H536">
        <v>0</v>
      </c>
      <c r="I536">
        <v>5</v>
      </c>
      <c r="J536">
        <v>9.6032019999999996</v>
      </c>
      <c r="K536">
        <v>34.3828698468581</v>
      </c>
      <c r="L536">
        <v>0.87180000000000002</v>
      </c>
      <c r="M536">
        <v>6.5016330309999999</v>
      </c>
      <c r="N536">
        <v>52.1582096538</v>
      </c>
      <c r="O536">
        <v>10.083137578800001</v>
      </c>
      <c r="P536">
        <v>0</v>
      </c>
      <c r="Q536">
        <v>16.010999999999999</v>
      </c>
      <c r="R536">
        <v>45.331915041000002</v>
      </c>
      <c r="S536">
        <v>1053.6969161514601</v>
      </c>
    </row>
    <row r="537" spans="1:19" ht="15" x14ac:dyDescent="0.25">
      <c r="A537" t="s">
        <v>715</v>
      </c>
      <c r="B537">
        <v>4260.3136749999803</v>
      </c>
      <c r="C537">
        <v>1529.89714</v>
      </c>
      <c r="D537">
        <v>22.686046000000001</v>
      </c>
      <c r="E537">
        <v>46.209721000000002</v>
      </c>
      <c r="F537">
        <v>331.244597</v>
      </c>
      <c r="G537">
        <v>23.789156999999999</v>
      </c>
      <c r="H537">
        <v>2.37</v>
      </c>
      <c r="I537">
        <v>17.514970000000002</v>
      </c>
      <c r="J537">
        <v>61.504325000000001</v>
      </c>
      <c r="K537">
        <v>114.31801767770899</v>
      </c>
      <c r="L537">
        <v>6.5925649676000004</v>
      </c>
      <c r="M537">
        <v>13.4285449226</v>
      </c>
      <c r="N537">
        <v>244.259765827801</v>
      </c>
      <c r="O537">
        <v>42.1448705412</v>
      </c>
      <c r="P537">
        <v>5.6033910000000002</v>
      </c>
      <c r="Q537">
        <v>56.086436933999998</v>
      </c>
      <c r="R537">
        <v>290.33116616249998</v>
      </c>
      <c r="S537">
        <v>5033.07843303339</v>
      </c>
    </row>
    <row r="538" spans="1:19" ht="15" x14ac:dyDescent="0.25">
      <c r="A538" t="s">
        <v>716</v>
      </c>
      <c r="B538">
        <v>5874.1491679999899</v>
      </c>
      <c r="C538">
        <v>2445.307143</v>
      </c>
      <c r="D538">
        <v>52.699460999999999</v>
      </c>
      <c r="E538">
        <v>51.753197</v>
      </c>
      <c r="F538">
        <v>547.27768100000003</v>
      </c>
      <c r="G538">
        <v>33.273338000000003</v>
      </c>
      <c r="H538">
        <v>0</v>
      </c>
      <c r="I538">
        <v>41.372404000000003</v>
      </c>
      <c r="J538">
        <v>117.583124</v>
      </c>
      <c r="K538">
        <v>214.045080208272</v>
      </c>
      <c r="L538">
        <v>15.3144633666</v>
      </c>
      <c r="M538">
        <v>15.0394790482</v>
      </c>
      <c r="N538">
        <v>403.562561969397</v>
      </c>
      <c r="O538">
        <v>58.947045600800003</v>
      </c>
      <c r="P538">
        <v>0</v>
      </c>
      <c r="Q538">
        <v>132.48271208880001</v>
      </c>
      <c r="R538">
        <v>555.05113684200103</v>
      </c>
      <c r="S538">
        <v>7268.5916471240598</v>
      </c>
    </row>
    <row r="539" spans="1:19" ht="15" x14ac:dyDescent="0.25">
      <c r="A539" t="s">
        <v>717</v>
      </c>
      <c r="B539">
        <v>1211.1520109999999</v>
      </c>
      <c r="C539">
        <v>508.21237300000001</v>
      </c>
      <c r="D539">
        <v>3.1319810000000001</v>
      </c>
      <c r="E539">
        <v>31.179023999999998</v>
      </c>
      <c r="F539">
        <v>112.08026</v>
      </c>
      <c r="G539">
        <v>5.2530200000000002</v>
      </c>
      <c r="H539">
        <v>1</v>
      </c>
      <c r="I539">
        <v>7</v>
      </c>
      <c r="J539">
        <v>23.611429000000001</v>
      </c>
      <c r="K539">
        <v>44.921134639393998</v>
      </c>
      <c r="L539">
        <v>0.91015367859999996</v>
      </c>
      <c r="M539">
        <v>9.0606243743999997</v>
      </c>
      <c r="N539">
        <v>82.6479837239999</v>
      </c>
      <c r="O539">
        <v>9.306250232</v>
      </c>
      <c r="P539">
        <v>2.3643000000000001</v>
      </c>
      <c r="Q539">
        <v>22.415400000000002</v>
      </c>
      <c r="R539">
        <v>111.4577505945</v>
      </c>
      <c r="S539">
        <v>1494.2356082428901</v>
      </c>
    </row>
    <row r="540" spans="1:19" ht="15" x14ac:dyDescent="0.25">
      <c r="A540" t="s">
        <v>718</v>
      </c>
      <c r="B540">
        <v>1225.468852</v>
      </c>
      <c r="C540">
        <v>278.22954499999997</v>
      </c>
      <c r="D540">
        <v>1.9829540000000001</v>
      </c>
      <c r="E540">
        <v>37.210227000000003</v>
      </c>
      <c r="F540">
        <v>114.545255</v>
      </c>
      <c r="G540">
        <v>10</v>
      </c>
      <c r="H540">
        <v>0</v>
      </c>
      <c r="I540">
        <v>6.0738640000000004</v>
      </c>
      <c r="J540">
        <v>10.5</v>
      </c>
      <c r="K540">
        <v>13.1163931298893</v>
      </c>
      <c r="L540">
        <v>0.57624643239999995</v>
      </c>
      <c r="M540">
        <v>10.8132919662</v>
      </c>
      <c r="N540">
        <v>84.465671036999893</v>
      </c>
      <c r="O540">
        <v>17.716000000000001</v>
      </c>
      <c r="P540">
        <v>0</v>
      </c>
      <c r="Q540">
        <v>19.449727300799999</v>
      </c>
      <c r="R540">
        <v>49.565249999999999</v>
      </c>
      <c r="S540">
        <v>1421.17143186629</v>
      </c>
    </row>
    <row r="541" spans="1:19" ht="15" x14ac:dyDescent="0.25">
      <c r="A541" t="s">
        <v>719</v>
      </c>
      <c r="B541">
        <v>1878.9820769999999</v>
      </c>
      <c r="C541">
        <v>798.33275799999899</v>
      </c>
      <c r="D541">
        <v>64.674419</v>
      </c>
      <c r="E541">
        <v>23.761631000000001</v>
      </c>
      <c r="F541">
        <v>187.049419</v>
      </c>
      <c r="G541">
        <v>24.417382</v>
      </c>
      <c r="H541">
        <v>0</v>
      </c>
      <c r="I541">
        <v>7.6279070000000004</v>
      </c>
      <c r="J541">
        <v>39.436047000000002</v>
      </c>
      <c r="K541">
        <v>71.383500266017407</v>
      </c>
      <c r="L541">
        <v>18.794386161399999</v>
      </c>
      <c r="M541">
        <v>6.9051299685999998</v>
      </c>
      <c r="N541">
        <v>137.9302415706</v>
      </c>
      <c r="O541">
        <v>43.257833951199999</v>
      </c>
      <c r="P541">
        <v>0</v>
      </c>
      <c r="Q541">
        <v>24.4260837954</v>
      </c>
      <c r="R541">
        <v>186.15785986349999</v>
      </c>
      <c r="S541">
        <v>2367.8371125767098</v>
      </c>
    </row>
    <row r="542" spans="1:19" ht="15" x14ac:dyDescent="0.25">
      <c r="A542" t="s">
        <v>720</v>
      </c>
      <c r="B542">
        <v>2664.7767530000001</v>
      </c>
      <c r="C542">
        <v>386.866849</v>
      </c>
      <c r="D542">
        <v>40.155847000000001</v>
      </c>
      <c r="E542">
        <v>23.611429000000001</v>
      </c>
      <c r="F542">
        <v>220.72662600000001</v>
      </c>
      <c r="G542">
        <v>16.750001000000001</v>
      </c>
      <c r="H542">
        <v>2</v>
      </c>
      <c r="I542">
        <v>11.83</v>
      </c>
      <c r="J542">
        <v>43.596913999999998</v>
      </c>
      <c r="K542">
        <v>11.683158657184901</v>
      </c>
      <c r="L542">
        <v>11.6692891382</v>
      </c>
      <c r="M542">
        <v>6.8614812674000003</v>
      </c>
      <c r="N542">
        <v>162.76381401239999</v>
      </c>
      <c r="O542">
        <v>29.6743017716</v>
      </c>
      <c r="P542">
        <v>4.7286000000000001</v>
      </c>
      <c r="Q542">
        <v>37.882026000000003</v>
      </c>
      <c r="R542">
        <v>205.79923253699999</v>
      </c>
      <c r="S542">
        <v>3135.8386563837798</v>
      </c>
    </row>
    <row r="543" spans="1:19" ht="15" x14ac:dyDescent="0.25">
      <c r="A543" t="s">
        <v>721</v>
      </c>
      <c r="B543">
        <v>1451.874442</v>
      </c>
      <c r="C543">
        <v>762.17566399999998</v>
      </c>
      <c r="D543">
        <v>9.3848599999999998</v>
      </c>
      <c r="E543">
        <v>24.333963000000001</v>
      </c>
      <c r="F543">
        <v>234.02948499999999</v>
      </c>
      <c r="G543">
        <v>3.9168669999999999</v>
      </c>
      <c r="H543">
        <v>1</v>
      </c>
      <c r="I543">
        <v>8.6094830000000009</v>
      </c>
      <c r="J543">
        <v>28.412648000000001</v>
      </c>
      <c r="K543">
        <v>82.641830140911594</v>
      </c>
      <c r="L543">
        <v>2.7272403160000001</v>
      </c>
      <c r="M543">
        <v>7.0714496477999997</v>
      </c>
      <c r="N543">
        <v>172.573342239</v>
      </c>
      <c r="O543">
        <v>6.9391215771999999</v>
      </c>
      <c r="P543">
        <v>2.3643000000000001</v>
      </c>
      <c r="Q543">
        <v>27.569286462600001</v>
      </c>
      <c r="R543">
        <v>134.121904884</v>
      </c>
      <c r="S543">
        <v>1887.88291726751</v>
      </c>
    </row>
    <row r="544" spans="1:19" ht="15" x14ac:dyDescent="0.25">
      <c r="A544" t="s">
        <v>722</v>
      </c>
      <c r="B544">
        <v>1250.454704</v>
      </c>
      <c r="C544">
        <v>338.899742</v>
      </c>
      <c r="D544">
        <v>0.78212300000000001</v>
      </c>
      <c r="E544">
        <v>28.386465000000001</v>
      </c>
      <c r="F544">
        <v>150.92832799999999</v>
      </c>
      <c r="G544">
        <v>2</v>
      </c>
      <c r="H544">
        <v>1</v>
      </c>
      <c r="I544">
        <v>7.256983</v>
      </c>
      <c r="J544">
        <v>15.670391</v>
      </c>
      <c r="K544">
        <v>18.824949985550798</v>
      </c>
      <c r="L544">
        <v>0.2272849438</v>
      </c>
      <c r="M544">
        <v>8.2491067289999993</v>
      </c>
      <c r="N544">
        <v>111.29454906719999</v>
      </c>
      <c r="O544">
        <v>3.5432000000000001</v>
      </c>
      <c r="P544">
        <v>2.3643000000000001</v>
      </c>
      <c r="Q544">
        <v>23.2383109626</v>
      </c>
      <c r="R544">
        <v>73.972080715499999</v>
      </c>
      <c r="S544">
        <v>1492.1684864036499</v>
      </c>
    </row>
    <row r="545" spans="1:19" ht="15" x14ac:dyDescent="0.25">
      <c r="A545" t="s">
        <v>723</v>
      </c>
      <c r="B545">
        <v>3903.4329990000001</v>
      </c>
      <c r="C545">
        <v>759.65823</v>
      </c>
      <c r="D545">
        <v>19.133859000000001</v>
      </c>
      <c r="E545">
        <v>42.449438999999998</v>
      </c>
      <c r="F545">
        <v>425.54405600000001</v>
      </c>
      <c r="G545">
        <v>15.575923</v>
      </c>
      <c r="H545">
        <v>5.9160839999999997</v>
      </c>
      <c r="I545">
        <v>24</v>
      </c>
      <c r="J545">
        <v>72.343463</v>
      </c>
      <c r="K545">
        <v>31.2483509253411</v>
      </c>
      <c r="L545">
        <v>5.5602994254000002</v>
      </c>
      <c r="M545">
        <v>12.3358069734</v>
      </c>
      <c r="N545">
        <v>313.796186894399</v>
      </c>
      <c r="O545">
        <v>27.5943051868</v>
      </c>
      <c r="P545">
        <v>13.987397401200001</v>
      </c>
      <c r="Q545">
        <v>76.852800000000002</v>
      </c>
      <c r="R545">
        <v>341.49731709150001</v>
      </c>
      <c r="S545">
        <v>4726.3054628980399</v>
      </c>
    </row>
    <row r="546" spans="1:19" ht="15" x14ac:dyDescent="0.25">
      <c r="A546" t="s">
        <v>724</v>
      </c>
      <c r="B546">
        <v>4555.8446459999996</v>
      </c>
      <c r="C546">
        <v>228.07191700000001</v>
      </c>
      <c r="D546">
        <v>65.280045000000001</v>
      </c>
      <c r="E546">
        <v>45.930554999999998</v>
      </c>
      <c r="F546">
        <v>428.85385600000001</v>
      </c>
      <c r="G546">
        <v>32.901319000000001</v>
      </c>
      <c r="H546">
        <v>1.7853110000000001</v>
      </c>
      <c r="I546">
        <v>34.335227000000003</v>
      </c>
      <c r="J546">
        <v>65.451459999999997</v>
      </c>
      <c r="K546">
        <v>2.49738820934357</v>
      </c>
      <c r="L546">
        <v>18.970381076999999</v>
      </c>
      <c r="M546">
        <v>13.347419283000001</v>
      </c>
      <c r="N546">
        <v>316.23683341439897</v>
      </c>
      <c r="O546">
        <v>58.287976740399998</v>
      </c>
      <c r="P546">
        <v>4.2210107973</v>
      </c>
      <c r="Q546">
        <v>109.9482638994</v>
      </c>
      <c r="R546">
        <v>308.96361693</v>
      </c>
      <c r="S546">
        <v>5388.3175363508399</v>
      </c>
    </row>
    <row r="547" spans="1:19" ht="15" x14ac:dyDescent="0.25">
      <c r="A547" t="s">
        <v>725</v>
      </c>
      <c r="B547">
        <v>766.14871900000003</v>
      </c>
      <c r="C547">
        <v>199.11316500000001</v>
      </c>
      <c r="D547">
        <v>0</v>
      </c>
      <c r="E547">
        <v>15</v>
      </c>
      <c r="F547">
        <v>88.159132</v>
      </c>
      <c r="G547">
        <v>4.0338979999999998</v>
      </c>
      <c r="H547">
        <v>3</v>
      </c>
      <c r="I547">
        <v>7.1117319999999999</v>
      </c>
      <c r="J547">
        <v>7</v>
      </c>
      <c r="K547">
        <v>10.632958457156001</v>
      </c>
      <c r="L547">
        <v>0</v>
      </c>
      <c r="M547">
        <v>4.359</v>
      </c>
      <c r="N547">
        <v>65.008543936800095</v>
      </c>
      <c r="O547">
        <v>7.1464536968000001</v>
      </c>
      <c r="P547">
        <v>7.0929000000000002</v>
      </c>
      <c r="Q547">
        <v>22.773188210400001</v>
      </c>
      <c r="R547">
        <v>33.043500000000002</v>
      </c>
      <c r="S547">
        <v>916.20526330115604</v>
      </c>
    </row>
    <row r="548" spans="1:19" ht="15" x14ac:dyDescent="0.25">
      <c r="A548" t="s">
        <v>726</v>
      </c>
      <c r="B548">
        <v>3293.5188170000001</v>
      </c>
      <c r="C548">
        <v>485.92950100000002</v>
      </c>
      <c r="D548">
        <v>24.731750000000002</v>
      </c>
      <c r="E548">
        <v>70.022503</v>
      </c>
      <c r="F548">
        <v>295.85552200000001</v>
      </c>
      <c r="G548">
        <v>26.295112</v>
      </c>
      <c r="H548">
        <v>0</v>
      </c>
      <c r="I548">
        <v>19.5</v>
      </c>
      <c r="J548">
        <v>45.805636</v>
      </c>
      <c r="K548">
        <v>15.1065715030226</v>
      </c>
      <c r="L548">
        <v>7.1870465499999998</v>
      </c>
      <c r="M548">
        <v>20.348539371800001</v>
      </c>
      <c r="N548">
        <v>218.16386192280001</v>
      </c>
      <c r="O548">
        <v>46.584420419200001</v>
      </c>
      <c r="P548">
        <v>0</v>
      </c>
      <c r="Q548">
        <v>62.442900000000002</v>
      </c>
      <c r="R548">
        <v>216.22550473800001</v>
      </c>
      <c r="S548">
        <v>3879.5776615048198</v>
      </c>
    </row>
    <row r="549" spans="1:19" ht="15" x14ac:dyDescent="0.25">
      <c r="A549" t="s">
        <v>727</v>
      </c>
      <c r="B549">
        <v>2817.418048</v>
      </c>
      <c r="C549">
        <v>126.466145</v>
      </c>
      <c r="D549">
        <v>10.348717000000001</v>
      </c>
      <c r="E549">
        <v>16.573862999999999</v>
      </c>
      <c r="F549">
        <v>167.05991299999999</v>
      </c>
      <c r="G549">
        <v>8.3409089999999999</v>
      </c>
      <c r="H549">
        <v>3</v>
      </c>
      <c r="I549">
        <v>7.810416</v>
      </c>
      <c r="J549">
        <v>46.758975999999997</v>
      </c>
      <c r="K549">
        <v>1.27005871612399</v>
      </c>
      <c r="L549">
        <v>3.0073371602000001</v>
      </c>
      <c r="M549">
        <v>4.8163645877999999</v>
      </c>
      <c r="N549">
        <v>123.1899798462</v>
      </c>
      <c r="O549">
        <v>14.7767543844</v>
      </c>
      <c r="P549">
        <v>7.0929000000000002</v>
      </c>
      <c r="Q549">
        <v>25.010514115199999</v>
      </c>
      <c r="R549">
        <v>220.725746208</v>
      </c>
      <c r="S549">
        <v>3217.3077030179202</v>
      </c>
    </row>
    <row r="550" spans="1:19" ht="15" x14ac:dyDescent="0.25">
      <c r="A550" t="s">
        <v>728</v>
      </c>
      <c r="B550">
        <v>1711.0970560000001</v>
      </c>
      <c r="C550">
        <v>843.43479100000002</v>
      </c>
      <c r="D550">
        <v>36.348703</v>
      </c>
      <c r="E550">
        <v>43.613345000000002</v>
      </c>
      <c r="F550">
        <v>230.382148</v>
      </c>
      <c r="G550">
        <v>22.179804000000001</v>
      </c>
      <c r="H550">
        <v>2</v>
      </c>
      <c r="I550">
        <v>16.920439999999999</v>
      </c>
      <c r="J550">
        <v>38.322673000000002</v>
      </c>
      <c r="K550">
        <v>87.2617188941053</v>
      </c>
      <c r="L550">
        <v>10.5629330918</v>
      </c>
      <c r="M550">
        <v>12.674038057000001</v>
      </c>
      <c r="N550">
        <v>169.8837959352</v>
      </c>
      <c r="O550">
        <v>39.293740766399999</v>
      </c>
      <c r="P550">
        <v>4.7286000000000001</v>
      </c>
      <c r="Q550">
        <v>54.182632968</v>
      </c>
      <c r="R550">
        <v>180.90217789650001</v>
      </c>
      <c r="S550">
        <v>2270.5866936090001</v>
      </c>
    </row>
    <row r="551" spans="1:19" ht="15" x14ac:dyDescent="0.25">
      <c r="A551" t="s">
        <v>729</v>
      </c>
      <c r="B551">
        <v>3982.0347590000001</v>
      </c>
      <c r="C551">
        <v>718.60822299999995</v>
      </c>
      <c r="D551">
        <v>97.083978000000002</v>
      </c>
      <c r="E551">
        <v>41.411651999999997</v>
      </c>
      <c r="F551">
        <v>307.12422600000002</v>
      </c>
      <c r="G551">
        <v>35.886119000000001</v>
      </c>
      <c r="H551">
        <v>0</v>
      </c>
      <c r="I551">
        <v>16.171600999999999</v>
      </c>
      <c r="J551">
        <v>69.974599999999995</v>
      </c>
      <c r="K551">
        <v>27.534992041435899</v>
      </c>
      <c r="L551">
        <v>28.212604006799999</v>
      </c>
      <c r="M551">
        <v>12.034226071200001</v>
      </c>
      <c r="N551">
        <v>226.4734042524</v>
      </c>
      <c r="O551">
        <v>63.5758484204</v>
      </c>
      <c r="P551">
        <v>0</v>
      </c>
      <c r="Q551">
        <v>51.7847007222</v>
      </c>
      <c r="R551">
        <v>330.31509929999999</v>
      </c>
      <c r="S551">
        <v>4721.9656338144396</v>
      </c>
    </row>
    <row r="552" spans="1:19" ht="15" x14ac:dyDescent="0.25">
      <c r="A552" t="s">
        <v>730</v>
      </c>
      <c r="B552">
        <v>205.623447</v>
      </c>
      <c r="C552">
        <v>118.49005</v>
      </c>
      <c r="D552">
        <v>18.733235000000001</v>
      </c>
      <c r="E552">
        <v>5.4548110000000003</v>
      </c>
      <c r="F552">
        <v>27.831472000000002</v>
      </c>
      <c r="G552">
        <v>3.0482320000000001</v>
      </c>
      <c r="H552">
        <v>0</v>
      </c>
      <c r="I552">
        <v>0</v>
      </c>
      <c r="J552">
        <v>2.4635030000000002</v>
      </c>
      <c r="K552">
        <v>14.208196963150399</v>
      </c>
      <c r="L552">
        <v>5.4438780910000002</v>
      </c>
      <c r="M552">
        <v>1.5851680766</v>
      </c>
      <c r="N552">
        <v>20.522927452800001</v>
      </c>
      <c r="O552">
        <v>5.4002478111999999</v>
      </c>
      <c r="P552">
        <v>0</v>
      </c>
      <c r="Q552">
        <v>0</v>
      </c>
      <c r="R552">
        <v>11.6289659115</v>
      </c>
      <c r="S552">
        <v>264.41283130624998</v>
      </c>
    </row>
    <row r="553" spans="1:19" ht="15" x14ac:dyDescent="0.25">
      <c r="A553" t="s">
        <v>731</v>
      </c>
      <c r="B553">
        <v>466.32858299999998</v>
      </c>
      <c r="C553">
        <v>174.84749099999999</v>
      </c>
      <c r="D553">
        <v>15.704381</v>
      </c>
      <c r="E553">
        <v>4</v>
      </c>
      <c r="F553">
        <v>67.829751999999999</v>
      </c>
      <c r="G553">
        <v>5.1971429999999996</v>
      </c>
      <c r="H553">
        <v>2</v>
      </c>
      <c r="I553">
        <v>6.0030950000000001</v>
      </c>
      <c r="J553">
        <v>5</v>
      </c>
      <c r="K553">
        <v>14.1161604354198</v>
      </c>
      <c r="L553">
        <v>4.5636931185999998</v>
      </c>
      <c r="M553">
        <v>1.1624000000000001</v>
      </c>
      <c r="N553">
        <v>50.017659124799998</v>
      </c>
      <c r="O553">
        <v>9.2072585387999997</v>
      </c>
      <c r="P553">
        <v>4.7286000000000001</v>
      </c>
      <c r="Q553">
        <v>19.223110809000001</v>
      </c>
      <c r="R553">
        <v>23.602499999999999</v>
      </c>
      <c r="S553">
        <v>592.94996502662002</v>
      </c>
    </row>
    <row r="554" spans="1:19" ht="15" x14ac:dyDescent="0.25">
      <c r="A554" t="s">
        <v>732</v>
      </c>
      <c r="B554">
        <v>981.125632</v>
      </c>
      <c r="C554">
        <v>498.14060799999999</v>
      </c>
      <c r="D554">
        <v>4</v>
      </c>
      <c r="E554">
        <v>24.137930999999998</v>
      </c>
      <c r="F554">
        <v>73.425580999999994</v>
      </c>
      <c r="G554">
        <v>16.714662000000001</v>
      </c>
      <c r="H554">
        <v>1</v>
      </c>
      <c r="I554">
        <v>8</v>
      </c>
      <c r="J554">
        <v>10.186747</v>
      </c>
      <c r="K554">
        <v>53.523761002097501</v>
      </c>
      <c r="L554">
        <v>1.1624000000000001</v>
      </c>
      <c r="M554">
        <v>7.0144827485999999</v>
      </c>
      <c r="N554">
        <v>54.1440234294001</v>
      </c>
      <c r="O554">
        <v>29.6116951992</v>
      </c>
      <c r="P554">
        <v>2.3643000000000001</v>
      </c>
      <c r="Q554">
        <v>25.617599999999999</v>
      </c>
      <c r="R554">
        <v>48.086539213499996</v>
      </c>
      <c r="S554">
        <v>1202.6504335928</v>
      </c>
    </row>
    <row r="555" spans="1:19" ht="15" x14ac:dyDescent="0.25">
      <c r="A555" t="s">
        <v>733</v>
      </c>
      <c r="B555">
        <v>1231.321569</v>
      </c>
      <c r="C555">
        <v>366.59633000000002</v>
      </c>
      <c r="D555">
        <v>6.557525</v>
      </c>
      <c r="E555">
        <v>7.7817189999999998</v>
      </c>
      <c r="F555">
        <v>101.750471</v>
      </c>
      <c r="G555">
        <v>17.307431000000001</v>
      </c>
      <c r="H555">
        <v>3</v>
      </c>
      <c r="I555">
        <v>8</v>
      </c>
      <c r="J555">
        <v>8.6</v>
      </c>
      <c r="K555">
        <v>23.004892961372899</v>
      </c>
      <c r="L555">
        <v>1.905616765</v>
      </c>
      <c r="M555">
        <v>2.2613675413999998</v>
      </c>
      <c r="N555">
        <v>75.030797315399994</v>
      </c>
      <c r="O555">
        <v>30.661844759600001</v>
      </c>
      <c r="P555">
        <v>7.0929000000000002</v>
      </c>
      <c r="Q555">
        <v>25.617599999999999</v>
      </c>
      <c r="R555">
        <v>40.596299999999999</v>
      </c>
      <c r="S555">
        <v>1437.4928883427699</v>
      </c>
    </row>
    <row r="556" spans="1:19" ht="15" x14ac:dyDescent="0.25">
      <c r="A556" t="s">
        <v>734</v>
      </c>
      <c r="B556">
        <v>614.37926200000004</v>
      </c>
      <c r="C556">
        <v>263.12981600000001</v>
      </c>
      <c r="D556">
        <v>0</v>
      </c>
      <c r="E556">
        <v>18.359925</v>
      </c>
      <c r="F556">
        <v>53.91028</v>
      </c>
      <c r="G556">
        <v>8.687087</v>
      </c>
      <c r="H556">
        <v>0</v>
      </c>
      <c r="I556">
        <v>3.707865</v>
      </c>
      <c r="J556">
        <v>4.2191010000000002</v>
      </c>
      <c r="K556">
        <v>23.616039296376499</v>
      </c>
      <c r="L556">
        <v>0</v>
      </c>
      <c r="M556">
        <v>5.3353942050000001</v>
      </c>
      <c r="N556">
        <v>39.753440472000001</v>
      </c>
      <c r="O556">
        <v>15.390043329199999</v>
      </c>
      <c r="P556">
        <v>0</v>
      </c>
      <c r="Q556">
        <v>11.873325303</v>
      </c>
      <c r="R556">
        <v>19.9162662705</v>
      </c>
      <c r="S556">
        <v>730.26377087607602</v>
      </c>
    </row>
    <row r="557" spans="1:19" ht="15" x14ac:dyDescent="0.25">
      <c r="A557" t="s">
        <v>735</v>
      </c>
      <c r="B557">
        <v>2383.7336890000001</v>
      </c>
      <c r="C557">
        <v>793.69847400000003</v>
      </c>
      <c r="D557">
        <v>13.830871999999999</v>
      </c>
      <c r="E557">
        <v>34.052278000000001</v>
      </c>
      <c r="F557">
        <v>198.23298299999999</v>
      </c>
      <c r="G557">
        <v>16.710139000000002</v>
      </c>
      <c r="H557">
        <v>0</v>
      </c>
      <c r="I557">
        <v>16.314382999999999</v>
      </c>
      <c r="J557">
        <v>32.240825999999998</v>
      </c>
      <c r="K557">
        <v>55.041865202463498</v>
      </c>
      <c r="L557">
        <v>4.0192514032000002</v>
      </c>
      <c r="M557">
        <v>9.8955919867999995</v>
      </c>
      <c r="N557">
        <v>146.17700166419999</v>
      </c>
      <c r="O557">
        <v>29.603682252399999</v>
      </c>
      <c r="P557">
        <v>0</v>
      </c>
      <c r="Q557">
        <v>52.241917242600003</v>
      </c>
      <c r="R557">
        <v>152.192819133</v>
      </c>
      <c r="S557">
        <v>2832.9058178846599</v>
      </c>
    </row>
    <row r="558" spans="1:19" ht="15" x14ac:dyDescent="0.25">
      <c r="A558" t="s">
        <v>736</v>
      </c>
      <c r="B558">
        <v>643.64485300000001</v>
      </c>
      <c r="C558">
        <v>260.05884500000002</v>
      </c>
      <c r="D558">
        <v>0</v>
      </c>
      <c r="E558">
        <v>16</v>
      </c>
      <c r="F558">
        <v>84.075220000000002</v>
      </c>
      <c r="G558">
        <v>7.0895659999999996</v>
      </c>
      <c r="H558">
        <v>2.5677620000000001</v>
      </c>
      <c r="I558">
        <v>14.074408999999999</v>
      </c>
      <c r="J558">
        <v>7</v>
      </c>
      <c r="K558">
        <v>22.8174872581626</v>
      </c>
      <c r="L558">
        <v>0</v>
      </c>
      <c r="M558">
        <v>4.6496000000000004</v>
      </c>
      <c r="N558">
        <v>61.997067228000098</v>
      </c>
      <c r="O558">
        <v>12.5598751256</v>
      </c>
      <c r="P558">
        <v>6.0709596966000001</v>
      </c>
      <c r="Q558">
        <v>45.069072499800001</v>
      </c>
      <c r="R558">
        <v>33.043500000000002</v>
      </c>
      <c r="S558">
        <v>829.85241480816296</v>
      </c>
    </row>
    <row r="559" spans="1:19" ht="15" x14ac:dyDescent="0.25">
      <c r="A559" t="s">
        <v>737</v>
      </c>
      <c r="B559">
        <v>1517.703966</v>
      </c>
      <c r="C559">
        <v>363.72835199999997</v>
      </c>
      <c r="D559">
        <v>10.128344</v>
      </c>
      <c r="E559">
        <v>21.653182000000001</v>
      </c>
      <c r="F559">
        <v>103.578913</v>
      </c>
      <c r="G559">
        <v>7</v>
      </c>
      <c r="H559">
        <v>0</v>
      </c>
      <c r="I559">
        <v>7.5535709999999998</v>
      </c>
      <c r="J559">
        <v>16.389203999999999</v>
      </c>
      <c r="K559">
        <v>18.0871216723258</v>
      </c>
      <c r="L559">
        <v>2.9432967664</v>
      </c>
      <c r="M559">
        <v>6.2924146892000001</v>
      </c>
      <c r="N559">
        <v>76.379090446199996</v>
      </c>
      <c r="O559">
        <v>12.401199999999999</v>
      </c>
      <c r="P559">
        <v>0</v>
      </c>
      <c r="Q559">
        <v>24.1880450562</v>
      </c>
      <c r="R559">
        <v>77.365237481999998</v>
      </c>
      <c r="S559">
        <v>1735.36037211232</v>
      </c>
    </row>
    <row r="560" spans="1:19" ht="15" x14ac:dyDescent="0.25">
      <c r="A560" t="s">
        <v>738</v>
      </c>
      <c r="B560">
        <v>1227.195455</v>
      </c>
      <c r="C560">
        <v>792.881077</v>
      </c>
      <c r="D560">
        <v>21.356615000000001</v>
      </c>
      <c r="E560">
        <v>26.508243</v>
      </c>
      <c r="F560">
        <v>117.723375</v>
      </c>
      <c r="G560">
        <v>15.397062999999999</v>
      </c>
      <c r="H560">
        <v>0</v>
      </c>
      <c r="I560">
        <v>20.040671</v>
      </c>
      <c r="J560">
        <v>19.196147</v>
      </c>
      <c r="K560">
        <v>108.372475118726</v>
      </c>
      <c r="L560">
        <v>6.2062323189999997</v>
      </c>
      <c r="M560">
        <v>7.7032954158000004</v>
      </c>
      <c r="N560">
        <v>86.809216724999899</v>
      </c>
      <c r="O560">
        <v>27.277436810800001</v>
      </c>
      <c r="P560">
        <v>0</v>
      </c>
      <c r="Q560">
        <v>64.174236676199996</v>
      </c>
      <c r="R560">
        <v>90.615411913499997</v>
      </c>
      <c r="S560">
        <v>1618.35375997903</v>
      </c>
    </row>
    <row r="561" spans="1:19" ht="15" x14ac:dyDescent="0.25">
      <c r="A561" t="s">
        <v>739</v>
      </c>
      <c r="B561">
        <v>406.30632100000003</v>
      </c>
      <c r="C561">
        <v>288.242907</v>
      </c>
      <c r="D561">
        <v>2</v>
      </c>
      <c r="E561">
        <v>18.299845999999999</v>
      </c>
      <c r="F561">
        <v>53.655574000000001</v>
      </c>
      <c r="G561">
        <v>8</v>
      </c>
      <c r="H561">
        <v>2</v>
      </c>
      <c r="I561">
        <v>5.3836740000000001</v>
      </c>
      <c r="J561">
        <v>5.2463430000000004</v>
      </c>
      <c r="K561">
        <v>43.5287057067655</v>
      </c>
      <c r="L561">
        <v>0.58120000000000005</v>
      </c>
      <c r="M561">
        <v>5.3179352476000004</v>
      </c>
      <c r="N561">
        <v>39.565620267600004</v>
      </c>
      <c r="O561">
        <v>14.172800000000001</v>
      </c>
      <c r="P561">
        <v>4.7286000000000001</v>
      </c>
      <c r="Q561">
        <v>17.239600882800001</v>
      </c>
      <c r="R561">
        <v>24.765362131500002</v>
      </c>
      <c r="S561">
        <v>556.20614523626602</v>
      </c>
    </row>
    <row r="562" spans="1:19" ht="15" x14ac:dyDescent="0.25">
      <c r="A562" t="s">
        <v>740</v>
      </c>
      <c r="B562">
        <v>603.95807300000001</v>
      </c>
      <c r="C562">
        <v>197.66144700000001</v>
      </c>
      <c r="D562">
        <v>0</v>
      </c>
      <c r="E562">
        <v>13</v>
      </c>
      <c r="F562">
        <v>49.874786</v>
      </c>
      <c r="G562">
        <v>6</v>
      </c>
      <c r="H562">
        <v>0.54472399999999999</v>
      </c>
      <c r="I562">
        <v>8.1606950000000005</v>
      </c>
      <c r="J562">
        <v>6.976191</v>
      </c>
      <c r="K562">
        <v>13.7542522363585</v>
      </c>
      <c r="L562">
        <v>0</v>
      </c>
      <c r="M562">
        <v>3.7778</v>
      </c>
      <c r="N562">
        <v>36.777667196400003</v>
      </c>
      <c r="O562">
        <v>10.6296</v>
      </c>
      <c r="P562">
        <v>1.2878909532</v>
      </c>
      <c r="Q562">
        <v>26.132177529</v>
      </c>
      <c r="R562">
        <v>32.931109615499999</v>
      </c>
      <c r="S562">
        <v>729.24857053045798</v>
      </c>
    </row>
    <row r="563" spans="1:19" ht="15" x14ac:dyDescent="0.25">
      <c r="A563" t="s">
        <v>741</v>
      </c>
      <c r="B563">
        <v>723.14141700000005</v>
      </c>
      <c r="C563">
        <v>242.96010999999999</v>
      </c>
      <c r="D563">
        <v>0</v>
      </c>
      <c r="E563">
        <v>20.606413</v>
      </c>
      <c r="F563">
        <v>51.070388999999999</v>
      </c>
      <c r="G563">
        <v>7.6079829999999999</v>
      </c>
      <c r="H563">
        <v>0</v>
      </c>
      <c r="I563">
        <v>3</v>
      </c>
      <c r="J563">
        <v>12</v>
      </c>
      <c r="K563">
        <v>17.110728854879198</v>
      </c>
      <c r="L563">
        <v>0</v>
      </c>
      <c r="M563">
        <v>5.9882236178000001</v>
      </c>
      <c r="N563">
        <v>37.659304848600001</v>
      </c>
      <c r="O563">
        <v>13.478302682800001</v>
      </c>
      <c r="P563">
        <v>0</v>
      </c>
      <c r="Q563">
        <v>9.6066000000000003</v>
      </c>
      <c r="R563">
        <v>56.646000000000001</v>
      </c>
      <c r="S563">
        <v>863.63057700407899</v>
      </c>
    </row>
    <row r="564" spans="1:19" ht="15" x14ac:dyDescent="0.25">
      <c r="A564" t="s">
        <v>742</v>
      </c>
      <c r="B564">
        <v>413.79109599999998</v>
      </c>
      <c r="C564">
        <v>148.258048</v>
      </c>
      <c r="D564">
        <v>3.7872059999999999</v>
      </c>
      <c r="E564">
        <v>8.1438009999999998</v>
      </c>
      <c r="F564">
        <v>36.476894000000001</v>
      </c>
      <c r="G564">
        <v>6.2965470000000003</v>
      </c>
      <c r="H564">
        <v>1</v>
      </c>
      <c r="I564">
        <v>10.895349</v>
      </c>
      <c r="J564">
        <v>2.7239260000000001</v>
      </c>
      <c r="K564">
        <v>11.5310480648035</v>
      </c>
      <c r="L564">
        <v>1.1005620636</v>
      </c>
      <c r="M564">
        <v>2.3665885705999998</v>
      </c>
      <c r="N564">
        <v>26.898061635600001</v>
      </c>
      <c r="O564">
        <v>11.154962665199999</v>
      </c>
      <c r="P564">
        <v>2.3643000000000001</v>
      </c>
      <c r="Q564">
        <v>34.8890865678</v>
      </c>
      <c r="R564">
        <v>12.858292683</v>
      </c>
      <c r="S564">
        <v>516.95399825060304</v>
      </c>
    </row>
    <row r="565" spans="1:19" ht="15" x14ac:dyDescent="0.25">
      <c r="A565" t="s">
        <v>743</v>
      </c>
      <c r="B565">
        <v>983.81852200000003</v>
      </c>
      <c r="C565">
        <v>510.07837899999998</v>
      </c>
      <c r="D565">
        <v>0</v>
      </c>
      <c r="E565">
        <v>14.999999000000001</v>
      </c>
      <c r="F565">
        <v>79.484069000000005</v>
      </c>
      <c r="G565">
        <v>14.938598000000001</v>
      </c>
      <c r="H565">
        <v>0</v>
      </c>
      <c r="I565">
        <v>9.6555619999999998</v>
      </c>
      <c r="J565">
        <v>11</v>
      </c>
      <c r="K565">
        <v>56.048041508148003</v>
      </c>
      <c r="L565">
        <v>0</v>
      </c>
      <c r="M565">
        <v>4.3589997093999999</v>
      </c>
      <c r="N565">
        <v>58.611552480600103</v>
      </c>
      <c r="O565">
        <v>26.465220216799999</v>
      </c>
      <c r="P565">
        <v>0</v>
      </c>
      <c r="Q565">
        <v>30.919040636399998</v>
      </c>
      <c r="R565">
        <v>51.9255</v>
      </c>
      <c r="S565">
        <v>1212.14687655135</v>
      </c>
    </row>
    <row r="566" spans="1:19" ht="15" x14ac:dyDescent="0.25">
      <c r="A566" t="s">
        <v>744</v>
      </c>
      <c r="B566">
        <v>902.93852200000003</v>
      </c>
      <c r="C566">
        <v>352.58497599999998</v>
      </c>
      <c r="D566">
        <v>0</v>
      </c>
      <c r="E566">
        <v>16</v>
      </c>
      <c r="F566">
        <v>96.508418000000006</v>
      </c>
      <c r="G566">
        <v>5.8663600000000002</v>
      </c>
      <c r="H566">
        <v>1.1627909999999999</v>
      </c>
      <c r="I566">
        <v>8</v>
      </c>
      <c r="J566">
        <v>10.487389</v>
      </c>
      <c r="K566">
        <v>28.7934954364815</v>
      </c>
      <c r="L566">
        <v>0</v>
      </c>
      <c r="M566">
        <v>4.6496000000000004</v>
      </c>
      <c r="N566">
        <v>71.165307433199999</v>
      </c>
      <c r="O566">
        <v>10.392843376</v>
      </c>
      <c r="P566">
        <v>2.7491867612999998</v>
      </c>
      <c r="Q566">
        <v>25.617599999999999</v>
      </c>
      <c r="R566">
        <v>49.505719774500001</v>
      </c>
      <c r="S566">
        <v>1095.81227478148</v>
      </c>
    </row>
    <row r="567" spans="1:19" ht="15" x14ac:dyDescent="0.25">
      <c r="A567" t="s">
        <v>745</v>
      </c>
      <c r="B567">
        <v>1062.427852</v>
      </c>
      <c r="C567">
        <v>311.76968399999998</v>
      </c>
      <c r="D567">
        <v>23.238516000000001</v>
      </c>
      <c r="E567">
        <v>17</v>
      </c>
      <c r="F567">
        <v>103.80652000000001</v>
      </c>
      <c r="G567">
        <v>5</v>
      </c>
      <c r="H567">
        <v>1</v>
      </c>
      <c r="I567">
        <v>15</v>
      </c>
      <c r="J567">
        <v>7.9999989999999999</v>
      </c>
      <c r="K567">
        <v>19.433693361970501</v>
      </c>
      <c r="L567">
        <v>6.7531127495999996</v>
      </c>
      <c r="M567">
        <v>4.9401999999999999</v>
      </c>
      <c r="N567">
        <v>76.546927847999996</v>
      </c>
      <c r="O567">
        <v>8.8580000000000005</v>
      </c>
      <c r="P567">
        <v>2.3643000000000001</v>
      </c>
      <c r="Q567">
        <v>48.033000000000001</v>
      </c>
      <c r="R567">
        <v>37.763995279500001</v>
      </c>
      <c r="S567">
        <v>1267.12108123907</v>
      </c>
    </row>
    <row r="568" spans="1:19" ht="15" x14ac:dyDescent="0.25">
      <c r="A568" t="s">
        <v>746</v>
      </c>
      <c r="B568">
        <v>1697.4680350000001</v>
      </c>
      <c r="C568">
        <v>643.95854799999995</v>
      </c>
      <c r="D568">
        <v>1</v>
      </c>
      <c r="E568">
        <v>31.495702999999999</v>
      </c>
      <c r="F568">
        <v>160.051106</v>
      </c>
      <c r="G568">
        <v>14</v>
      </c>
      <c r="H568">
        <v>0</v>
      </c>
      <c r="I568">
        <v>10.403890000000001</v>
      </c>
      <c r="J568">
        <v>19.162822999999999</v>
      </c>
      <c r="K568">
        <v>51.055298396799003</v>
      </c>
      <c r="L568">
        <v>0.29060000000000002</v>
      </c>
      <c r="M568">
        <v>9.1526512918000105</v>
      </c>
      <c r="N568">
        <v>118.0216855644</v>
      </c>
      <c r="O568">
        <v>24.802399999999999</v>
      </c>
      <c r="P568">
        <v>0</v>
      </c>
      <c r="Q568">
        <v>33.315336557999998</v>
      </c>
      <c r="R568">
        <v>90.458105971500004</v>
      </c>
      <c r="S568">
        <v>2024.5641127824999</v>
      </c>
    </row>
    <row r="569" spans="1:19" ht="15" x14ac:dyDescent="0.25">
      <c r="A569" t="s">
        <v>747</v>
      </c>
      <c r="B569">
        <v>525.769994</v>
      </c>
      <c r="C569">
        <v>117.935541</v>
      </c>
      <c r="D569">
        <v>7.7282330000000004</v>
      </c>
      <c r="E569">
        <v>10.696526</v>
      </c>
      <c r="F569">
        <v>67.691406999999998</v>
      </c>
      <c r="G569">
        <v>2</v>
      </c>
      <c r="H569">
        <v>0</v>
      </c>
      <c r="I569">
        <v>4</v>
      </c>
      <c r="J569">
        <v>7.5693619999999999</v>
      </c>
      <c r="K569">
        <v>5.5094514910809798</v>
      </c>
      <c r="L569">
        <v>2.2458245097999998</v>
      </c>
      <c r="M569">
        <v>3.1084104556000001</v>
      </c>
      <c r="N569">
        <v>49.9156435218</v>
      </c>
      <c r="O569">
        <v>3.5432000000000001</v>
      </c>
      <c r="P569">
        <v>0</v>
      </c>
      <c r="Q569">
        <v>12.8088</v>
      </c>
      <c r="R569">
        <v>35.731173321</v>
      </c>
      <c r="S569">
        <v>638.632497299281</v>
      </c>
    </row>
    <row r="570" spans="1:19" ht="15" x14ac:dyDescent="0.25">
      <c r="A570" t="s">
        <v>748</v>
      </c>
      <c r="B570">
        <v>1247.7909850000001</v>
      </c>
      <c r="C570">
        <v>393.44230299999998</v>
      </c>
      <c r="D570">
        <v>3</v>
      </c>
      <c r="E570">
        <v>38.267007</v>
      </c>
      <c r="F570">
        <v>73.308995999999993</v>
      </c>
      <c r="G570">
        <v>3.6243180000000002</v>
      </c>
      <c r="H570">
        <v>0</v>
      </c>
      <c r="I570">
        <v>9.5738640000000004</v>
      </c>
      <c r="J570">
        <v>14.622559000000001</v>
      </c>
      <c r="K570">
        <v>25.5097287262351</v>
      </c>
      <c r="L570">
        <v>0.87180000000000002</v>
      </c>
      <c r="M570">
        <v>11.120392234200001</v>
      </c>
      <c r="N570">
        <v>54.058053650399998</v>
      </c>
      <c r="O570">
        <v>6.4208417687999999</v>
      </c>
      <c r="P570">
        <v>0</v>
      </c>
      <c r="Q570">
        <v>30.657427300799998</v>
      </c>
      <c r="R570">
        <v>69.0257897595</v>
      </c>
      <c r="S570">
        <v>1445.45501843994</v>
      </c>
    </row>
    <row r="571" spans="1:19" ht="15" x14ac:dyDescent="0.25">
      <c r="A571" t="s">
        <v>749</v>
      </c>
      <c r="B571">
        <v>1046.914706</v>
      </c>
      <c r="C571">
        <v>141.54498799999999</v>
      </c>
      <c r="D571">
        <v>3.126487</v>
      </c>
      <c r="E571">
        <v>21.664919000000001</v>
      </c>
      <c r="F571">
        <v>102.728596</v>
      </c>
      <c r="G571">
        <v>3.86</v>
      </c>
      <c r="H571">
        <v>0</v>
      </c>
      <c r="I571">
        <v>6.9338160000000002</v>
      </c>
      <c r="J571">
        <v>13.373817000000001</v>
      </c>
      <c r="K571">
        <v>4.1497049106233197</v>
      </c>
      <c r="L571">
        <v>0.90855712219999996</v>
      </c>
      <c r="M571">
        <v>6.2958254613999998</v>
      </c>
      <c r="N571">
        <v>75.7520666904</v>
      </c>
      <c r="O571">
        <v>6.8383760000000002</v>
      </c>
      <c r="P571">
        <v>0</v>
      </c>
      <c r="Q571">
        <v>22.203465595200001</v>
      </c>
      <c r="R571">
        <v>63.131103148500003</v>
      </c>
      <c r="S571">
        <v>1226.1938049283201</v>
      </c>
    </row>
    <row r="572" spans="1:19" ht="15" x14ac:dyDescent="0.25">
      <c r="A572" t="s">
        <v>750</v>
      </c>
      <c r="B572">
        <v>1403.2597960000001</v>
      </c>
      <c r="C572">
        <v>473.35898200000003</v>
      </c>
      <c r="D572">
        <v>4</v>
      </c>
      <c r="E572">
        <v>27.588235000000001</v>
      </c>
      <c r="F572">
        <v>136.059978</v>
      </c>
      <c r="G572">
        <v>9.3756880000000002</v>
      </c>
      <c r="H572">
        <v>1</v>
      </c>
      <c r="I572">
        <v>4.3678900000000001</v>
      </c>
      <c r="J572">
        <v>24.434912000000001</v>
      </c>
      <c r="K572">
        <v>33.6214536376079</v>
      </c>
      <c r="L572">
        <v>1.1624000000000001</v>
      </c>
      <c r="M572">
        <v>8.0171410909999992</v>
      </c>
      <c r="N572">
        <v>100.33062777719999</v>
      </c>
      <c r="O572">
        <v>16.609968860799999</v>
      </c>
      <c r="P572">
        <v>2.3643000000000001</v>
      </c>
      <c r="Q572">
        <v>13.986857358</v>
      </c>
      <c r="R572">
        <v>115.345002096</v>
      </c>
      <c r="S572">
        <v>1694.6975468206099</v>
      </c>
    </row>
    <row r="573" spans="1:19" ht="15" x14ac:dyDescent="0.25">
      <c r="A573" t="s">
        <v>751</v>
      </c>
      <c r="B573">
        <v>928.92725700000005</v>
      </c>
      <c r="C573">
        <v>262.016683</v>
      </c>
      <c r="D573">
        <v>2.74125</v>
      </c>
      <c r="E573">
        <v>37</v>
      </c>
      <c r="F573">
        <v>95.460614000000007</v>
      </c>
      <c r="G573">
        <v>3</v>
      </c>
      <c r="H573">
        <v>1.2318000000000001E-2</v>
      </c>
      <c r="I573">
        <v>7</v>
      </c>
      <c r="J573">
        <v>6.9573169999999998</v>
      </c>
      <c r="K573">
        <v>15.2853534146684</v>
      </c>
      <c r="L573">
        <v>0.79660724999999999</v>
      </c>
      <c r="M573">
        <v>10.7522</v>
      </c>
      <c r="N573">
        <v>70.392656763600002</v>
      </c>
      <c r="O573">
        <v>5.3148</v>
      </c>
      <c r="P573">
        <v>2.9123447399999999E-2</v>
      </c>
      <c r="Q573">
        <v>22.415400000000002</v>
      </c>
      <c r="R573">
        <v>32.842014898499997</v>
      </c>
      <c r="S573">
        <v>1086.7554127741701</v>
      </c>
    </row>
    <row r="574" spans="1:19" ht="15" x14ac:dyDescent="0.25">
      <c r="A574" t="s">
        <v>752</v>
      </c>
      <c r="B574">
        <v>821.66968499999996</v>
      </c>
      <c r="C574">
        <v>237.71432200000001</v>
      </c>
      <c r="D574">
        <v>0</v>
      </c>
      <c r="E574">
        <v>22.311321</v>
      </c>
      <c r="F574">
        <v>79.109514000000004</v>
      </c>
      <c r="G574">
        <v>9.3958490000000001</v>
      </c>
      <c r="H574">
        <v>2</v>
      </c>
      <c r="I574">
        <v>3.011771</v>
      </c>
      <c r="J574">
        <v>9.5914079999999995</v>
      </c>
      <c r="K574">
        <v>14.739394027022801</v>
      </c>
      <c r="L574">
        <v>0</v>
      </c>
      <c r="M574">
        <v>6.4836698826000001</v>
      </c>
      <c r="N574">
        <v>58.335355623600002</v>
      </c>
      <c r="O574">
        <v>16.645686088400002</v>
      </c>
      <c r="P574">
        <v>4.7286000000000001</v>
      </c>
      <c r="Q574">
        <v>9.6442930962000002</v>
      </c>
      <c r="R574">
        <v>45.276241464000002</v>
      </c>
      <c r="S574">
        <v>977.52292518182298</v>
      </c>
    </row>
    <row r="575" spans="1:19" ht="15" x14ac:dyDescent="0.25">
      <c r="A575" t="s">
        <v>753</v>
      </c>
      <c r="B575">
        <v>1722.6285620000001</v>
      </c>
      <c r="C575">
        <v>1660.7251639999999</v>
      </c>
      <c r="D575">
        <v>0.85906499999999997</v>
      </c>
      <c r="E575">
        <v>62.161647000000002</v>
      </c>
      <c r="F575">
        <v>199.34848199999999</v>
      </c>
      <c r="G575">
        <v>2.87</v>
      </c>
      <c r="H575">
        <v>2</v>
      </c>
      <c r="I575">
        <v>24.899837999999999</v>
      </c>
      <c r="J575">
        <v>29.519466000000001</v>
      </c>
      <c r="K575">
        <v>334.01607637735799</v>
      </c>
      <c r="L575">
        <v>0.24964428899999999</v>
      </c>
      <c r="M575">
        <v>18.064174618199999</v>
      </c>
      <c r="N575">
        <v>146.99957062679999</v>
      </c>
      <c r="O575">
        <v>5.084492</v>
      </c>
      <c r="P575">
        <v>4.7286000000000001</v>
      </c>
      <c r="Q575">
        <v>79.734261243600002</v>
      </c>
      <c r="R575">
        <v>139.34663925300001</v>
      </c>
      <c r="S575">
        <v>2450.85202040795</v>
      </c>
    </row>
    <row r="576" spans="1:19" ht="15" x14ac:dyDescent="0.25">
      <c r="A576" t="s">
        <v>755</v>
      </c>
      <c r="B576">
        <v>1523.8260210000001</v>
      </c>
      <c r="C576">
        <v>514.64880300000004</v>
      </c>
      <c r="D576">
        <v>2</v>
      </c>
      <c r="E576">
        <v>26.940497000000001</v>
      </c>
      <c r="F576">
        <v>115.098941</v>
      </c>
      <c r="G576">
        <v>9.6120649999999994</v>
      </c>
      <c r="H576">
        <v>2</v>
      </c>
      <c r="I576">
        <v>10.261585999999999</v>
      </c>
      <c r="J576">
        <v>19.798259000000002</v>
      </c>
      <c r="K576">
        <v>36.046313363875903</v>
      </c>
      <c r="L576">
        <v>0.58120000000000005</v>
      </c>
      <c r="M576">
        <v>7.8289084282000001</v>
      </c>
      <c r="N576">
        <v>84.873959093399904</v>
      </c>
      <c r="O576">
        <v>17.028734354000001</v>
      </c>
      <c r="P576">
        <v>4.7286000000000001</v>
      </c>
      <c r="Q576">
        <v>32.859650689200002</v>
      </c>
      <c r="R576">
        <v>93.4576816095</v>
      </c>
      <c r="S576">
        <v>1801.2310685381799</v>
      </c>
    </row>
    <row r="577" spans="1:19" ht="15" x14ac:dyDescent="0.25">
      <c r="A577" t="s">
        <v>756</v>
      </c>
      <c r="B577">
        <v>5765.9576499999803</v>
      </c>
      <c r="C577">
        <v>484.56857300000001</v>
      </c>
      <c r="D577">
        <v>26.863886000000001</v>
      </c>
      <c r="E577">
        <v>114.80105399999999</v>
      </c>
      <c r="F577">
        <v>418.45427100000001</v>
      </c>
      <c r="G577">
        <v>23.256665000000002</v>
      </c>
      <c r="H577">
        <v>1</v>
      </c>
      <c r="I577">
        <v>24.925312999999999</v>
      </c>
      <c r="J577">
        <v>90.374015999999997</v>
      </c>
      <c r="K577">
        <v>8.49919907576807</v>
      </c>
      <c r="L577">
        <v>7.8066452716000097</v>
      </c>
      <c r="M577">
        <v>33.361186292399999</v>
      </c>
      <c r="N577">
        <v>308.56817943539897</v>
      </c>
      <c r="O577">
        <v>41.201507714000002</v>
      </c>
      <c r="P577">
        <v>2.3643000000000001</v>
      </c>
      <c r="Q577">
        <v>79.815837288599994</v>
      </c>
      <c r="R577">
        <v>426.610542528</v>
      </c>
      <c r="S577">
        <v>6674.1850476057498</v>
      </c>
    </row>
    <row r="578" spans="1:19" ht="15" x14ac:dyDescent="0.25">
      <c r="A578" t="s">
        <v>757</v>
      </c>
      <c r="B578">
        <v>4805.6285369999796</v>
      </c>
      <c r="C578">
        <v>789.37783100000104</v>
      </c>
      <c r="D578">
        <v>251.130021</v>
      </c>
      <c r="E578">
        <v>138.35554200000001</v>
      </c>
      <c r="F578">
        <v>395.74636299999997</v>
      </c>
      <c r="G578">
        <v>38.092146999999997</v>
      </c>
      <c r="H578">
        <v>3.2908559999999998</v>
      </c>
      <c r="I578">
        <v>17.731928</v>
      </c>
      <c r="J578">
        <v>120.140494</v>
      </c>
      <c r="K578">
        <v>27.198940722606501</v>
      </c>
      <c r="L578">
        <v>72.978384102599804</v>
      </c>
      <c r="M578">
        <v>40.206120505199998</v>
      </c>
      <c r="N578">
        <v>291.82336807619998</v>
      </c>
      <c r="O578">
        <v>67.484047625200006</v>
      </c>
      <c r="P578">
        <v>7.7805708408000003</v>
      </c>
      <c r="Q578">
        <v>56.7811798416</v>
      </c>
      <c r="R578">
        <v>567.12320192700099</v>
      </c>
      <c r="S578">
        <v>5937.0043506411903</v>
      </c>
    </row>
    <row r="579" spans="1:19" ht="15" x14ac:dyDescent="0.25">
      <c r="A579" t="s">
        <v>758</v>
      </c>
      <c r="B579">
        <v>5109.8434790000401</v>
      </c>
      <c r="C579">
        <v>879.67002500000001</v>
      </c>
      <c r="D579">
        <v>95.608059999999995</v>
      </c>
      <c r="E579">
        <v>98.865241999999995</v>
      </c>
      <c r="F579">
        <v>347.19506100000001</v>
      </c>
      <c r="G579">
        <v>22.694289000000001</v>
      </c>
      <c r="H579">
        <v>3</v>
      </c>
      <c r="I579">
        <v>27.854203999999999</v>
      </c>
      <c r="J579">
        <v>78.040901000000005</v>
      </c>
      <c r="K579">
        <v>31.505571600398401</v>
      </c>
      <c r="L579">
        <v>27.783702236</v>
      </c>
      <c r="M579">
        <v>28.730239325199999</v>
      </c>
      <c r="N579">
        <v>256.021637981401</v>
      </c>
      <c r="O579">
        <v>40.205202392399997</v>
      </c>
      <c r="P579">
        <v>7.0929000000000002</v>
      </c>
      <c r="Q579">
        <v>89.194732048800006</v>
      </c>
      <c r="R579">
        <v>368.3920731705</v>
      </c>
      <c r="S579">
        <v>5958.7695377547398</v>
      </c>
    </row>
    <row r="580" spans="1:19" ht="15" x14ac:dyDescent="0.25">
      <c r="A580" t="s">
        <v>759</v>
      </c>
      <c r="B580">
        <v>9886.9286529999899</v>
      </c>
      <c r="C580">
        <v>965.45286399999895</v>
      </c>
      <c r="D580">
        <v>768.43055200000003</v>
      </c>
      <c r="E580">
        <v>95.508453000000003</v>
      </c>
      <c r="F580">
        <v>528.07546200000002</v>
      </c>
      <c r="G580">
        <v>50.777469000000004</v>
      </c>
      <c r="H580">
        <v>4.9613259999999997</v>
      </c>
      <c r="I580">
        <v>62.631751000000001</v>
      </c>
      <c r="J580">
        <v>184.160865</v>
      </c>
      <c r="K580">
        <v>19.8602066470641</v>
      </c>
      <c r="L580">
        <v>223.30591841120199</v>
      </c>
      <c r="M580">
        <v>27.754756441800001</v>
      </c>
      <c r="N580">
        <v>389.40284567879797</v>
      </c>
      <c r="O580">
        <v>89.957364080400097</v>
      </c>
      <c r="P580">
        <v>11.730063061799999</v>
      </c>
      <c r="Q580">
        <v>200.55939305219999</v>
      </c>
      <c r="R580">
        <v>869.33136323250096</v>
      </c>
      <c r="S580">
        <v>11718.830563605799</v>
      </c>
    </row>
    <row r="581" spans="1:19" ht="15" x14ac:dyDescent="0.25">
      <c r="A581" t="s">
        <v>760</v>
      </c>
      <c r="B581">
        <v>1515.4496939999999</v>
      </c>
      <c r="C581">
        <v>170.18574100000001</v>
      </c>
      <c r="D581">
        <v>15.645212000000001</v>
      </c>
      <c r="E581">
        <v>21.640142000000001</v>
      </c>
      <c r="F581">
        <v>94.549436999999998</v>
      </c>
      <c r="G581">
        <v>7.5314569999999996</v>
      </c>
      <c r="H581">
        <v>0</v>
      </c>
      <c r="I581">
        <v>6.5748110000000004</v>
      </c>
      <c r="J581">
        <v>9.1412960000000005</v>
      </c>
      <c r="K581">
        <v>3.9230408860557899</v>
      </c>
      <c r="L581">
        <v>4.5464986072000002</v>
      </c>
      <c r="M581">
        <v>6.2886252652000003</v>
      </c>
      <c r="N581">
        <v>69.720754843799995</v>
      </c>
      <c r="O581">
        <v>13.342729221200001</v>
      </c>
      <c r="P581">
        <v>0</v>
      </c>
      <c r="Q581">
        <v>21.0538597842</v>
      </c>
      <c r="R581">
        <v>43.151487768000003</v>
      </c>
      <c r="S581">
        <v>1677.4766903756599</v>
      </c>
    </row>
    <row r="582" spans="1:19" ht="15" x14ac:dyDescent="0.25">
      <c r="A582" t="s">
        <v>761</v>
      </c>
      <c r="B582">
        <v>903.71066299999995</v>
      </c>
      <c r="C582">
        <v>392.27826700000003</v>
      </c>
      <c r="D582">
        <v>0</v>
      </c>
      <c r="E582">
        <v>23.447904999999999</v>
      </c>
      <c r="F582">
        <v>138.81582900000001</v>
      </c>
      <c r="G582">
        <v>3.8375189999999999</v>
      </c>
      <c r="H582">
        <v>1.524621</v>
      </c>
      <c r="I582">
        <v>4</v>
      </c>
      <c r="J582">
        <v>12.802365</v>
      </c>
      <c r="K582">
        <v>35.205567173895503</v>
      </c>
      <c r="L582">
        <v>0</v>
      </c>
      <c r="M582">
        <v>6.8139611929999999</v>
      </c>
      <c r="N582">
        <v>102.36279230460001</v>
      </c>
      <c r="O582">
        <v>6.7985486603999998</v>
      </c>
      <c r="P582">
        <v>3.6046614303000002</v>
      </c>
      <c r="Q582">
        <v>12.8088</v>
      </c>
      <c r="R582">
        <v>60.433563982499997</v>
      </c>
      <c r="S582">
        <v>1131.7385577447001</v>
      </c>
    </row>
    <row r="583" spans="1:19" ht="15" x14ac:dyDescent="0.25">
      <c r="A583" t="s">
        <v>762</v>
      </c>
      <c r="B583">
        <v>520.658816</v>
      </c>
      <c r="C583">
        <v>154.32058000000001</v>
      </c>
      <c r="D583">
        <v>0</v>
      </c>
      <c r="E583">
        <v>14.716737</v>
      </c>
      <c r="F583">
        <v>93.086731</v>
      </c>
      <c r="G583">
        <v>3.988966</v>
      </c>
      <c r="H583">
        <v>1</v>
      </c>
      <c r="I583">
        <v>1</v>
      </c>
      <c r="J583">
        <v>9.8516189999999995</v>
      </c>
      <c r="K583">
        <v>9.6325283164750104</v>
      </c>
      <c r="L583">
        <v>0</v>
      </c>
      <c r="M583">
        <v>4.2766837722000002</v>
      </c>
      <c r="N583">
        <v>68.6421554394</v>
      </c>
      <c r="O583">
        <v>7.0668521656000003</v>
      </c>
      <c r="P583">
        <v>2.3643000000000001</v>
      </c>
      <c r="Q583">
        <v>3.2021999999999999</v>
      </c>
      <c r="R583">
        <v>46.504567489499998</v>
      </c>
      <c r="S583">
        <v>662.348103183175</v>
      </c>
    </row>
    <row r="584" spans="1:19" ht="15" x14ac:dyDescent="0.25">
      <c r="A584" t="s">
        <v>763</v>
      </c>
      <c r="B584">
        <v>1999.003074</v>
      </c>
      <c r="C584">
        <v>651.29570899999999</v>
      </c>
      <c r="D584">
        <v>0</v>
      </c>
      <c r="E584">
        <v>27.825049</v>
      </c>
      <c r="F584">
        <v>159.53818999999999</v>
      </c>
      <c r="G584">
        <v>7.4658759999999997</v>
      </c>
      <c r="H584">
        <v>2.9705620000000001</v>
      </c>
      <c r="I584">
        <v>13.960145000000001</v>
      </c>
      <c r="J584">
        <v>27.991527999999999</v>
      </c>
      <c r="K584">
        <v>44.286954738421997</v>
      </c>
      <c r="L584">
        <v>0</v>
      </c>
      <c r="M584">
        <v>8.0859592394000099</v>
      </c>
      <c r="N584">
        <v>117.64346130600001</v>
      </c>
      <c r="O584">
        <v>13.2265459216</v>
      </c>
      <c r="P584">
        <v>7.0232997366000003</v>
      </c>
      <c r="Q584">
        <v>44.703176319000001</v>
      </c>
      <c r="R584">
        <v>132.134007924</v>
      </c>
      <c r="S584">
        <v>2366.1064791850199</v>
      </c>
    </row>
    <row r="585" spans="1:19" ht="15" x14ac:dyDescent="0.25">
      <c r="A585" t="s">
        <v>764</v>
      </c>
      <c r="B585">
        <v>578.40103499999998</v>
      </c>
      <c r="C585">
        <v>166.48043000000001</v>
      </c>
      <c r="D585">
        <v>1</v>
      </c>
      <c r="E585">
        <v>11</v>
      </c>
      <c r="F585">
        <v>86.849215999999998</v>
      </c>
      <c r="G585">
        <v>1</v>
      </c>
      <c r="H585">
        <v>0</v>
      </c>
      <c r="I585">
        <v>2</v>
      </c>
      <c r="J585">
        <v>4</v>
      </c>
      <c r="K585">
        <v>9.8261373920425896</v>
      </c>
      <c r="L585">
        <v>0.29060000000000002</v>
      </c>
      <c r="M585">
        <v>3.1966000000000001</v>
      </c>
      <c r="N585">
        <v>64.042611878400095</v>
      </c>
      <c r="O585">
        <v>1.7716000000000001</v>
      </c>
      <c r="P585">
        <v>0</v>
      </c>
      <c r="Q585">
        <v>6.4043999999999999</v>
      </c>
      <c r="R585">
        <v>18.882000000000001</v>
      </c>
      <c r="S585">
        <v>682.81498427044301</v>
      </c>
    </row>
    <row r="586" spans="1:19" ht="15" x14ac:dyDescent="0.25">
      <c r="A586" t="s">
        <v>765</v>
      </c>
      <c r="B586">
        <v>1230.491577</v>
      </c>
      <c r="C586">
        <v>334.58263099999999</v>
      </c>
      <c r="D586">
        <v>0</v>
      </c>
      <c r="E586">
        <v>30.327586</v>
      </c>
      <c r="F586">
        <v>74.303982000000005</v>
      </c>
      <c r="G586">
        <v>3</v>
      </c>
      <c r="H586">
        <v>1</v>
      </c>
      <c r="I586">
        <v>7</v>
      </c>
      <c r="J586">
        <v>12</v>
      </c>
      <c r="K586">
        <v>18.9280467949064</v>
      </c>
      <c r="L586">
        <v>0</v>
      </c>
      <c r="M586">
        <v>8.8131964915999994</v>
      </c>
      <c r="N586">
        <v>54.791756326800098</v>
      </c>
      <c r="O586">
        <v>5.3148</v>
      </c>
      <c r="P586">
        <v>2.3643000000000001</v>
      </c>
      <c r="Q586">
        <v>22.415400000000002</v>
      </c>
      <c r="R586">
        <v>56.646000000000001</v>
      </c>
      <c r="S586">
        <v>1399.7650766133099</v>
      </c>
    </row>
    <row r="587" spans="1:19" ht="15" x14ac:dyDescent="0.25">
      <c r="A587" t="s">
        <v>766</v>
      </c>
      <c r="B587">
        <v>880.97485400000005</v>
      </c>
      <c r="C587">
        <v>181.13588200000001</v>
      </c>
      <c r="D587">
        <v>22.924579999999999</v>
      </c>
      <c r="E587">
        <v>8</v>
      </c>
      <c r="F587">
        <v>57.242353000000001</v>
      </c>
      <c r="G587">
        <v>5</v>
      </c>
      <c r="H587">
        <v>1</v>
      </c>
      <c r="I587">
        <v>5</v>
      </c>
      <c r="J587">
        <v>14</v>
      </c>
      <c r="K587">
        <v>7.8332872818647798</v>
      </c>
      <c r="L587">
        <v>6.6618829479999997</v>
      </c>
      <c r="M587">
        <v>2.3248000000000002</v>
      </c>
      <c r="N587">
        <v>42.210511102200002</v>
      </c>
      <c r="O587">
        <v>8.8580000000000005</v>
      </c>
      <c r="P587">
        <v>2.3643000000000001</v>
      </c>
      <c r="Q587">
        <v>16.010999999999999</v>
      </c>
      <c r="R587">
        <v>66.087000000000003</v>
      </c>
      <c r="S587">
        <v>1033.3256353320601</v>
      </c>
    </row>
    <row r="588" spans="1:19" ht="15" x14ac:dyDescent="0.25">
      <c r="A588" t="s">
        <v>767</v>
      </c>
      <c r="B588">
        <v>1018.422139</v>
      </c>
      <c r="C588">
        <v>257.578892</v>
      </c>
      <c r="D588">
        <v>14.555248000000001</v>
      </c>
      <c r="E588">
        <v>14.910634</v>
      </c>
      <c r="F588">
        <v>82.954840000000004</v>
      </c>
      <c r="G588">
        <v>3</v>
      </c>
      <c r="H588">
        <v>0</v>
      </c>
      <c r="I588">
        <v>0</v>
      </c>
      <c r="J588">
        <v>6</v>
      </c>
      <c r="K588">
        <v>13.3264441162273</v>
      </c>
      <c r="L588">
        <v>4.2297550688000003</v>
      </c>
      <c r="M588">
        <v>4.3330302404000003</v>
      </c>
      <c r="N588">
        <v>61.170899016</v>
      </c>
      <c r="O588">
        <v>5.3148</v>
      </c>
      <c r="P588">
        <v>0</v>
      </c>
      <c r="Q588">
        <v>0</v>
      </c>
      <c r="R588">
        <v>28.323</v>
      </c>
      <c r="S588">
        <v>1135.1200674414299</v>
      </c>
    </row>
    <row r="589" spans="1:19" ht="15" x14ac:dyDescent="0.25">
      <c r="A589" t="s">
        <v>768</v>
      </c>
      <c r="B589">
        <v>1273.2364669999999</v>
      </c>
      <c r="C589">
        <v>331.89684999999997</v>
      </c>
      <c r="D589">
        <v>9.6457139999999999</v>
      </c>
      <c r="E589">
        <v>25.482758</v>
      </c>
      <c r="F589">
        <v>125.908185</v>
      </c>
      <c r="G589">
        <v>2.5852300000000001</v>
      </c>
      <c r="H589">
        <v>0</v>
      </c>
      <c r="I589">
        <v>6</v>
      </c>
      <c r="J589">
        <v>15.982154</v>
      </c>
      <c r="K589">
        <v>18.080432617517602</v>
      </c>
      <c r="L589">
        <v>2.8030444883999999</v>
      </c>
      <c r="M589">
        <v>7.4052894748</v>
      </c>
      <c r="N589">
        <v>92.844695618999793</v>
      </c>
      <c r="O589">
        <v>4.5799934679999996</v>
      </c>
      <c r="P589">
        <v>0</v>
      </c>
      <c r="Q589">
        <v>19.213200000000001</v>
      </c>
      <c r="R589">
        <v>75.443757957000003</v>
      </c>
      <c r="S589">
        <v>1493.6068806247199</v>
      </c>
    </row>
    <row r="590" spans="1:19" ht="15" x14ac:dyDescent="0.25">
      <c r="A590" t="s">
        <v>769</v>
      </c>
      <c r="B590">
        <v>1255.5892819999999</v>
      </c>
      <c r="C590">
        <v>424.43429200000003</v>
      </c>
      <c r="D590">
        <v>2.463276</v>
      </c>
      <c r="E590">
        <v>25.728812999999999</v>
      </c>
      <c r="F590">
        <v>87.602018000000001</v>
      </c>
      <c r="G590">
        <v>9.4067799999999995</v>
      </c>
      <c r="H590">
        <v>1</v>
      </c>
      <c r="I590">
        <v>6</v>
      </c>
      <c r="J590">
        <v>9</v>
      </c>
      <c r="K590">
        <v>29.881285729001601</v>
      </c>
      <c r="L590">
        <v>0.71582800560000004</v>
      </c>
      <c r="M590">
        <v>7.4767930578000001</v>
      </c>
      <c r="N590">
        <v>64.597728073200102</v>
      </c>
      <c r="O590">
        <v>16.665051448</v>
      </c>
      <c r="P590">
        <v>2.3643000000000001</v>
      </c>
      <c r="Q590">
        <v>19.213200000000001</v>
      </c>
      <c r="R590">
        <v>42.484499999999997</v>
      </c>
      <c r="S590">
        <v>1438.9879683136</v>
      </c>
    </row>
    <row r="591" spans="1:19" ht="15" x14ac:dyDescent="0.25">
      <c r="A591" t="s">
        <v>770</v>
      </c>
      <c r="B591">
        <v>1215.7077019999999</v>
      </c>
      <c r="C591">
        <v>374.49968200000001</v>
      </c>
      <c r="D591">
        <v>68.395478999999995</v>
      </c>
      <c r="E591">
        <v>24.995954999999999</v>
      </c>
      <c r="F591">
        <v>102.123912</v>
      </c>
      <c r="G591">
        <v>13.378532</v>
      </c>
      <c r="H591">
        <v>1</v>
      </c>
      <c r="I591">
        <v>15</v>
      </c>
      <c r="J591">
        <v>11.643389000000001</v>
      </c>
      <c r="K591">
        <v>24.092216632355001</v>
      </c>
      <c r="L591">
        <v>19.875726197399999</v>
      </c>
      <c r="M591">
        <v>7.2638245230000003</v>
      </c>
      <c r="N591">
        <v>75.306172708800005</v>
      </c>
      <c r="O591">
        <v>23.701407291199999</v>
      </c>
      <c r="P591">
        <v>2.3643000000000001</v>
      </c>
      <c r="Q591">
        <v>48.033000000000001</v>
      </c>
      <c r="R591">
        <v>54.962617774500004</v>
      </c>
      <c r="S591">
        <v>1471.3069671272599</v>
      </c>
    </row>
    <row r="592" spans="1:19" ht="15" x14ac:dyDescent="0.25">
      <c r="A592" t="s">
        <v>771</v>
      </c>
      <c r="B592">
        <v>1413.418784</v>
      </c>
      <c r="C592">
        <v>443.57846899999998</v>
      </c>
      <c r="D592">
        <v>7.1486099999999997</v>
      </c>
      <c r="E592">
        <v>40.615639000000002</v>
      </c>
      <c r="F592">
        <v>148.31024600000001</v>
      </c>
      <c r="G592">
        <v>11.792248000000001</v>
      </c>
      <c r="H592">
        <v>1</v>
      </c>
      <c r="I592">
        <v>8</v>
      </c>
      <c r="J592">
        <v>13.999999000000001</v>
      </c>
      <c r="K592">
        <v>29.1160446944297</v>
      </c>
      <c r="L592">
        <v>2.0773860659999999</v>
      </c>
      <c r="M592">
        <v>11.8029046934</v>
      </c>
      <c r="N592">
        <v>109.36397540039999</v>
      </c>
      <c r="O592">
        <v>20.891146556799999</v>
      </c>
      <c r="P592">
        <v>2.3643000000000001</v>
      </c>
      <c r="Q592">
        <v>25.617599999999999</v>
      </c>
      <c r="R592">
        <v>66.086995279500002</v>
      </c>
      <c r="S592">
        <v>1680.7391366905299</v>
      </c>
    </row>
    <row r="593" spans="1:19" ht="15" x14ac:dyDescent="0.25">
      <c r="A593" t="s">
        <v>772</v>
      </c>
      <c r="B593">
        <v>512.75804800000003</v>
      </c>
      <c r="C593">
        <v>168.94149300000001</v>
      </c>
      <c r="D593">
        <v>0</v>
      </c>
      <c r="E593">
        <v>13.005843</v>
      </c>
      <c r="F593">
        <v>37.358341000000003</v>
      </c>
      <c r="G593">
        <v>6.74</v>
      </c>
      <c r="H593">
        <v>0</v>
      </c>
      <c r="I593">
        <v>1</v>
      </c>
      <c r="J593">
        <v>7.5731229999999998</v>
      </c>
      <c r="K593">
        <v>11.659475211612801</v>
      </c>
      <c r="L593">
        <v>0</v>
      </c>
      <c r="M593">
        <v>3.7794979758</v>
      </c>
      <c r="N593">
        <v>27.548040653400001</v>
      </c>
      <c r="O593">
        <v>11.940583999999999</v>
      </c>
      <c r="P593">
        <v>0</v>
      </c>
      <c r="Q593">
        <v>3.2021999999999999</v>
      </c>
      <c r="R593">
        <v>35.748927121500003</v>
      </c>
      <c r="S593">
        <v>606.63677296231299</v>
      </c>
    </row>
    <row r="594" spans="1:19" ht="15" x14ac:dyDescent="0.25">
      <c r="A594" t="s">
        <v>773</v>
      </c>
      <c r="B594">
        <v>534.50349900000003</v>
      </c>
      <c r="C594">
        <v>164.93867700000001</v>
      </c>
      <c r="D594">
        <v>0</v>
      </c>
      <c r="E594">
        <v>14.099290999999999</v>
      </c>
      <c r="F594">
        <v>66.282155000000003</v>
      </c>
      <c r="G594">
        <v>3.6999550000000001</v>
      </c>
      <c r="H594">
        <v>1</v>
      </c>
      <c r="I594">
        <v>4</v>
      </c>
      <c r="J594">
        <v>4.9985239999999997</v>
      </c>
      <c r="K594">
        <v>10.8386804121235</v>
      </c>
      <c r="L594">
        <v>0</v>
      </c>
      <c r="M594">
        <v>4.0972539646000001</v>
      </c>
      <c r="N594">
        <v>48.876461097000004</v>
      </c>
      <c r="O594">
        <v>6.5548402780000004</v>
      </c>
      <c r="P594">
        <v>2.3643000000000001</v>
      </c>
      <c r="Q594">
        <v>12.8088</v>
      </c>
      <c r="R594">
        <v>23.595532542000001</v>
      </c>
      <c r="S594">
        <v>643.63936729372404</v>
      </c>
    </row>
    <row r="595" spans="1:19" ht="15" x14ac:dyDescent="0.25">
      <c r="A595" t="s">
        <v>774</v>
      </c>
      <c r="B595">
        <v>494.475255</v>
      </c>
      <c r="C595">
        <v>189.63637900000001</v>
      </c>
      <c r="D595">
        <v>0.173321</v>
      </c>
      <c r="E595">
        <v>13.892014</v>
      </c>
      <c r="F595">
        <v>71.496247999999994</v>
      </c>
      <c r="G595">
        <v>5.0258620000000001</v>
      </c>
      <c r="H595">
        <v>0</v>
      </c>
      <c r="I595">
        <v>2</v>
      </c>
      <c r="J595">
        <v>8.0036299999999994</v>
      </c>
      <c r="K595">
        <v>15.229828178243199</v>
      </c>
      <c r="L595">
        <v>5.0367082600000002E-2</v>
      </c>
      <c r="M595">
        <v>4.0370192683999999</v>
      </c>
      <c r="N595">
        <v>52.721333275200003</v>
      </c>
      <c r="O595">
        <v>8.9038171191999993</v>
      </c>
      <c r="P595">
        <v>0</v>
      </c>
      <c r="Q595">
        <v>6.4043999999999999</v>
      </c>
      <c r="R595">
        <v>37.781135415000001</v>
      </c>
      <c r="S595">
        <v>619.60315533864298</v>
      </c>
    </row>
    <row r="596" spans="1:19" ht="15" x14ac:dyDescent="0.25">
      <c r="A596" t="s">
        <v>775</v>
      </c>
      <c r="B596">
        <v>538.46957399999997</v>
      </c>
      <c r="C596">
        <v>123.41156700000001</v>
      </c>
      <c r="D596">
        <v>5.9996580000000002</v>
      </c>
      <c r="E596">
        <v>6.2878910000000001</v>
      </c>
      <c r="F596">
        <v>59.183396000000002</v>
      </c>
      <c r="G596">
        <v>4.7289159999999999</v>
      </c>
      <c r="H596">
        <v>0</v>
      </c>
      <c r="I596">
        <v>2.8810790000000002</v>
      </c>
      <c r="J596">
        <v>4</v>
      </c>
      <c r="K596">
        <v>5.9553052678332303</v>
      </c>
      <c r="L596">
        <v>1.7435006148000001</v>
      </c>
      <c r="M596">
        <v>1.8272611245999999</v>
      </c>
      <c r="N596">
        <v>43.641836210400001</v>
      </c>
      <c r="O596">
        <v>8.3777475855999999</v>
      </c>
      <c r="P596">
        <v>0</v>
      </c>
      <c r="Q596">
        <v>9.2257911737999994</v>
      </c>
      <c r="R596">
        <v>18.882000000000001</v>
      </c>
      <c r="S596">
        <v>628.12301597703299</v>
      </c>
    </row>
    <row r="597" spans="1:19" ht="15" x14ac:dyDescent="0.25">
      <c r="A597" t="s">
        <v>776</v>
      </c>
      <c r="B597">
        <v>391.80544900000001</v>
      </c>
      <c r="C597">
        <v>142.99225300000001</v>
      </c>
      <c r="D597">
        <v>0.86906700000000003</v>
      </c>
      <c r="E597">
        <v>6.982456</v>
      </c>
      <c r="F597">
        <v>44.030349999999999</v>
      </c>
      <c r="G597">
        <v>4</v>
      </c>
      <c r="H597">
        <v>0</v>
      </c>
      <c r="I597">
        <v>3</v>
      </c>
      <c r="J597">
        <v>2.5134599999999998</v>
      </c>
      <c r="K597">
        <v>10.879530819116701</v>
      </c>
      <c r="L597">
        <v>0.2525508702</v>
      </c>
      <c r="M597">
        <v>2.0291017135999998</v>
      </c>
      <c r="N597">
        <v>32.467980089999998</v>
      </c>
      <c r="O597">
        <v>7.0864000000000003</v>
      </c>
      <c r="P597">
        <v>0</v>
      </c>
      <c r="Q597">
        <v>9.6066000000000003</v>
      </c>
      <c r="R597">
        <v>11.86478793</v>
      </c>
      <c r="S597">
        <v>465.992400422917</v>
      </c>
    </row>
    <row r="598" spans="1:19" ht="15" x14ac:dyDescent="0.25">
      <c r="A598" t="s">
        <v>777</v>
      </c>
      <c r="B598">
        <v>1372.672053</v>
      </c>
      <c r="C598">
        <v>333.684888</v>
      </c>
      <c r="D598">
        <v>0</v>
      </c>
      <c r="E598">
        <v>26.218833</v>
      </c>
      <c r="F598">
        <v>109.583246</v>
      </c>
      <c r="G598">
        <v>7.786848</v>
      </c>
      <c r="H598">
        <v>1</v>
      </c>
      <c r="I598">
        <v>8.9883430000000004</v>
      </c>
      <c r="J598">
        <v>27.939243000000001</v>
      </c>
      <c r="K598">
        <v>16.8780060246924</v>
      </c>
      <c r="L598">
        <v>0</v>
      </c>
      <c r="M598">
        <v>7.6191928698</v>
      </c>
      <c r="N598">
        <v>80.806685600399902</v>
      </c>
      <c r="O598">
        <v>13.7951799168</v>
      </c>
      <c r="P598">
        <v>2.3643000000000001</v>
      </c>
      <c r="Q598">
        <v>28.782471954599998</v>
      </c>
      <c r="R598">
        <v>131.88719658150001</v>
      </c>
      <c r="S598">
        <v>1654.8050859477901</v>
      </c>
    </row>
    <row r="599" spans="1:19" ht="15" x14ac:dyDescent="0.25">
      <c r="A599" t="s">
        <v>778</v>
      </c>
      <c r="B599">
        <v>1193.8986030000001</v>
      </c>
      <c r="C599">
        <v>338.973162</v>
      </c>
      <c r="D599">
        <v>0</v>
      </c>
      <c r="E599">
        <v>23.27647</v>
      </c>
      <c r="F599">
        <v>117.680691</v>
      </c>
      <c r="G599">
        <v>5</v>
      </c>
      <c r="H599">
        <v>1</v>
      </c>
      <c r="I599">
        <v>10</v>
      </c>
      <c r="J599">
        <v>26.669163999999999</v>
      </c>
      <c r="K599">
        <v>20.854227041303801</v>
      </c>
      <c r="L599">
        <v>0</v>
      </c>
      <c r="M599">
        <v>6.7641421819999996</v>
      </c>
      <c r="N599">
        <v>86.777741543399898</v>
      </c>
      <c r="O599">
        <v>8.8580000000000005</v>
      </c>
      <c r="P599">
        <v>2.3643000000000001</v>
      </c>
      <c r="Q599">
        <v>32.021999999999998</v>
      </c>
      <c r="R599">
        <v>125.891788662</v>
      </c>
      <c r="S599">
        <v>1477.4308024287</v>
      </c>
    </row>
    <row r="600" spans="1:19" ht="15" x14ac:dyDescent="0.25">
      <c r="A600" t="s">
        <v>779</v>
      </c>
      <c r="B600">
        <v>1551.253078</v>
      </c>
      <c r="C600">
        <v>509.11665699999998</v>
      </c>
      <c r="D600">
        <v>9</v>
      </c>
      <c r="E600">
        <v>33.969135999999999</v>
      </c>
      <c r="F600">
        <v>75.798195000000007</v>
      </c>
      <c r="G600">
        <v>9.4083880000000004</v>
      </c>
      <c r="H600">
        <v>1</v>
      </c>
      <c r="I600">
        <v>17</v>
      </c>
      <c r="J600">
        <v>23.502268000000001</v>
      </c>
      <c r="K600">
        <v>35.441995084734998</v>
      </c>
      <c r="L600">
        <v>2.6154000000000002</v>
      </c>
      <c r="M600">
        <v>9.8714309216</v>
      </c>
      <c r="N600">
        <v>55.893588993000101</v>
      </c>
      <c r="O600">
        <v>16.6679001808</v>
      </c>
      <c r="P600">
        <v>2.3643000000000001</v>
      </c>
      <c r="Q600">
        <v>54.437399999999997</v>
      </c>
      <c r="R600">
        <v>110.94245609399999</v>
      </c>
      <c r="S600">
        <v>1839.4875492741401</v>
      </c>
    </row>
    <row r="601" spans="1:19" ht="15" x14ac:dyDescent="0.25">
      <c r="A601" t="s">
        <v>780</v>
      </c>
      <c r="B601">
        <v>572.11474499999997</v>
      </c>
      <c r="C601">
        <v>247.214146</v>
      </c>
      <c r="D601">
        <v>3.0701749999999999</v>
      </c>
      <c r="E601">
        <v>16.352827000000001</v>
      </c>
      <c r="F601">
        <v>75.591859999999997</v>
      </c>
      <c r="G601">
        <v>5.2846010000000003</v>
      </c>
      <c r="H601">
        <v>1</v>
      </c>
      <c r="I601">
        <v>5</v>
      </c>
      <c r="J601">
        <v>8.7245109999999997</v>
      </c>
      <c r="K601">
        <v>22.4939298360874</v>
      </c>
      <c r="L601">
        <v>0.89219285500000001</v>
      </c>
      <c r="M601">
        <v>4.7521315262000003</v>
      </c>
      <c r="N601">
        <v>55.741437564000101</v>
      </c>
      <c r="O601">
        <v>9.3621991316000006</v>
      </c>
      <c r="P601">
        <v>2.3643000000000001</v>
      </c>
      <c r="Q601">
        <v>16.010999999999999</v>
      </c>
      <c r="R601">
        <v>41.184054175500002</v>
      </c>
      <c r="S601">
        <v>724.91599008838796</v>
      </c>
    </row>
    <row r="602" spans="1:19" ht="15" x14ac:dyDescent="0.25">
      <c r="A602" t="s">
        <v>781</v>
      </c>
      <c r="B602">
        <v>860.20683400000098</v>
      </c>
      <c r="C602">
        <v>338.21426700000001</v>
      </c>
      <c r="D602">
        <v>0.59731900000000004</v>
      </c>
      <c r="E602">
        <v>7</v>
      </c>
      <c r="F602">
        <v>86.022580000000005</v>
      </c>
      <c r="G602">
        <v>6</v>
      </c>
      <c r="H602">
        <v>1</v>
      </c>
      <c r="I602">
        <v>6</v>
      </c>
      <c r="J602">
        <v>16.980868999999998</v>
      </c>
      <c r="K602">
        <v>28.111924901084699</v>
      </c>
      <c r="L602">
        <v>0.17358090139999999</v>
      </c>
      <c r="M602">
        <v>2.0341999999999998</v>
      </c>
      <c r="N602">
        <v>63.433050492</v>
      </c>
      <c r="O602">
        <v>10.6296</v>
      </c>
      <c r="P602">
        <v>2.3643000000000001</v>
      </c>
      <c r="Q602">
        <v>19.213200000000001</v>
      </c>
      <c r="R602">
        <v>80.158192114499997</v>
      </c>
      <c r="S602">
        <v>1066.3248824089901</v>
      </c>
    </row>
    <row r="603" spans="1:19" ht="15" x14ac:dyDescent="0.25">
      <c r="A603" t="s">
        <v>782</v>
      </c>
      <c r="B603">
        <v>1539.7471150000099</v>
      </c>
      <c r="C603">
        <v>335.31205199999999</v>
      </c>
      <c r="D603">
        <v>3.8259089999999998</v>
      </c>
      <c r="E603">
        <v>50.959054000000002</v>
      </c>
      <c r="F603">
        <v>157.89971399999999</v>
      </c>
      <c r="G603">
        <v>4</v>
      </c>
      <c r="H603">
        <v>1</v>
      </c>
      <c r="I603">
        <v>4.9918750000000003</v>
      </c>
      <c r="J603">
        <v>24.489252</v>
      </c>
      <c r="K603">
        <v>14.8685007596139</v>
      </c>
      <c r="L603">
        <v>1.1118091554</v>
      </c>
      <c r="M603">
        <v>14.8087010924</v>
      </c>
      <c r="N603">
        <v>116.4352491036</v>
      </c>
      <c r="O603">
        <v>7.0864000000000003</v>
      </c>
      <c r="P603">
        <v>2.3643000000000001</v>
      </c>
      <c r="Q603">
        <v>15.984982125</v>
      </c>
      <c r="R603">
        <v>115.60151406599999</v>
      </c>
      <c r="S603">
        <v>1828.0085713020301</v>
      </c>
    </row>
    <row r="604" spans="1:19" ht="15" x14ac:dyDescent="0.25">
      <c r="A604" t="s">
        <v>783</v>
      </c>
      <c r="B604">
        <v>833.88593600000002</v>
      </c>
      <c r="C604">
        <v>181.61682400000001</v>
      </c>
      <c r="D604">
        <v>0.91857999999999995</v>
      </c>
      <c r="E604">
        <v>39</v>
      </c>
      <c r="F604">
        <v>65.465007</v>
      </c>
      <c r="G604">
        <v>1.639284</v>
      </c>
      <c r="H604">
        <v>0</v>
      </c>
      <c r="I604">
        <v>8.1051450000000003</v>
      </c>
      <c r="J604">
        <v>12.65893</v>
      </c>
      <c r="K604">
        <v>8.2033595977649103</v>
      </c>
      <c r="L604">
        <v>0.26693934800000002</v>
      </c>
      <c r="M604">
        <v>11.333399999999999</v>
      </c>
      <c r="N604">
        <v>48.273896161800003</v>
      </c>
      <c r="O604">
        <v>2.9041555344000001</v>
      </c>
      <c r="P604">
        <v>0</v>
      </c>
      <c r="Q604">
        <v>25.954295319</v>
      </c>
      <c r="R604">
        <v>59.756479065000001</v>
      </c>
      <c r="S604">
        <v>990.578461025965</v>
      </c>
    </row>
    <row r="605" spans="1:19" ht="15" x14ac:dyDescent="0.25">
      <c r="A605" t="s">
        <v>784</v>
      </c>
      <c r="B605">
        <v>3509.0425019999998</v>
      </c>
      <c r="C605">
        <v>1781.12871</v>
      </c>
      <c r="D605">
        <v>2</v>
      </c>
      <c r="E605">
        <v>100.417551</v>
      </c>
      <c r="F605">
        <v>409.71343000000002</v>
      </c>
      <c r="G605">
        <v>31.468162</v>
      </c>
      <c r="H605">
        <v>5.9999989999999999</v>
      </c>
      <c r="I605">
        <v>28.309009</v>
      </c>
      <c r="J605">
        <v>68.227143999999996</v>
      </c>
      <c r="K605">
        <v>190.979334033578</v>
      </c>
      <c r="L605">
        <v>0.58120000000000005</v>
      </c>
      <c r="M605">
        <v>29.1813403206</v>
      </c>
      <c r="N605">
        <v>302.12268328200003</v>
      </c>
      <c r="O605">
        <v>55.748995799200003</v>
      </c>
      <c r="P605">
        <v>14.1857976357</v>
      </c>
      <c r="Q605">
        <v>90.651108619799999</v>
      </c>
      <c r="R605">
        <v>322.06623325200002</v>
      </c>
      <c r="S605">
        <v>4514.5591949428699</v>
      </c>
    </row>
    <row r="606" spans="1:19" ht="15" x14ac:dyDescent="0.25">
      <c r="A606" t="s">
        <v>912</v>
      </c>
      <c r="B606">
        <v>128.049249</v>
      </c>
      <c r="C606">
        <v>36.091819999999998</v>
      </c>
      <c r="D606">
        <v>0</v>
      </c>
      <c r="E606">
        <v>8</v>
      </c>
      <c r="F606">
        <v>17.091819999999998</v>
      </c>
      <c r="G606">
        <v>1</v>
      </c>
      <c r="H606">
        <v>2.5029219999999999</v>
      </c>
      <c r="I606">
        <v>1</v>
      </c>
      <c r="J606">
        <v>1</v>
      </c>
      <c r="K606">
        <v>2.16268176303049</v>
      </c>
      <c r="L606">
        <v>0</v>
      </c>
      <c r="M606">
        <v>2.3248000000000002</v>
      </c>
      <c r="N606">
        <v>12.603508068</v>
      </c>
      <c r="O606">
        <v>1.7716000000000001</v>
      </c>
      <c r="P606">
        <v>5.9176584846000004</v>
      </c>
      <c r="Q606">
        <v>3.2021999999999999</v>
      </c>
      <c r="R606">
        <v>4.7205000000000004</v>
      </c>
      <c r="S606">
        <v>160.75219731563001</v>
      </c>
    </row>
    <row r="607" spans="1:19" ht="15" x14ac:dyDescent="0.25">
      <c r="A607" t="s">
        <v>785</v>
      </c>
      <c r="B607">
        <v>2140.494866</v>
      </c>
      <c r="C607">
        <v>2078.7280529999998</v>
      </c>
      <c r="D607">
        <v>0</v>
      </c>
      <c r="E607">
        <v>84.937864000000005</v>
      </c>
      <c r="F607">
        <v>262.37837000000002</v>
      </c>
      <c r="G607">
        <v>21.243565</v>
      </c>
      <c r="H607">
        <v>3</v>
      </c>
      <c r="I607">
        <v>2.7506590000000002</v>
      </c>
      <c r="J607">
        <v>34.772589000000004</v>
      </c>
      <c r="K607">
        <v>418.723007421288</v>
      </c>
      <c r="L607">
        <v>0</v>
      </c>
      <c r="M607">
        <v>24.6829432784</v>
      </c>
      <c r="N607">
        <v>193.477810038</v>
      </c>
      <c r="O607">
        <v>37.635099754000002</v>
      </c>
      <c r="P607">
        <v>7.0929000000000002</v>
      </c>
      <c r="Q607">
        <v>8.8081602498000002</v>
      </c>
      <c r="R607">
        <v>164.14400637450001</v>
      </c>
      <c r="S607">
        <v>2995.0587931159898</v>
      </c>
    </row>
    <row r="608" spans="1:19" ht="15" x14ac:dyDescent="0.25">
      <c r="A608" t="s">
        <v>786</v>
      </c>
      <c r="B608">
        <v>1052.7630879999999</v>
      </c>
      <c r="C608">
        <v>469.588908</v>
      </c>
      <c r="D608">
        <v>1.92821</v>
      </c>
      <c r="E608">
        <v>34.520803999999998</v>
      </c>
      <c r="F608">
        <v>90.707735</v>
      </c>
      <c r="G608">
        <v>7.4065909999999997</v>
      </c>
      <c r="H608">
        <v>1</v>
      </c>
      <c r="I608">
        <v>10.728058000000001</v>
      </c>
      <c r="J608">
        <v>22.217390999999999</v>
      </c>
      <c r="K608">
        <v>44.585378129540103</v>
      </c>
      <c r="L608">
        <v>0.56033782600000004</v>
      </c>
      <c r="M608">
        <v>10.031745642400001</v>
      </c>
      <c r="N608">
        <v>66.887883789</v>
      </c>
      <c r="O608">
        <v>13.121516615599999</v>
      </c>
      <c r="P608">
        <v>2.3643000000000001</v>
      </c>
      <c r="Q608">
        <v>34.353387327599997</v>
      </c>
      <c r="R608">
        <v>104.8771942155</v>
      </c>
      <c r="S608">
        <v>1329.5448315456399</v>
      </c>
    </row>
    <row r="609" spans="1:19" ht="15" x14ac:dyDescent="0.25">
      <c r="A609" t="s">
        <v>787</v>
      </c>
      <c r="B609">
        <v>727.23639800000103</v>
      </c>
      <c r="C609">
        <v>223.311723</v>
      </c>
      <c r="D609">
        <v>0</v>
      </c>
      <c r="E609">
        <v>9.655189</v>
      </c>
      <c r="F609">
        <v>67.868273000000002</v>
      </c>
      <c r="G609">
        <v>4.8600000000000003</v>
      </c>
      <c r="H609">
        <v>1</v>
      </c>
      <c r="I609">
        <v>4.8600000000000003</v>
      </c>
      <c r="J609">
        <v>7</v>
      </c>
      <c r="K609">
        <v>14.1750987434782</v>
      </c>
      <c r="L609">
        <v>0</v>
      </c>
      <c r="M609">
        <v>2.8057979234000001</v>
      </c>
      <c r="N609">
        <v>50.046064510199997</v>
      </c>
      <c r="O609">
        <v>8.6099759999999996</v>
      </c>
      <c r="P609">
        <v>2.3643000000000001</v>
      </c>
      <c r="Q609">
        <v>15.562692</v>
      </c>
      <c r="R609">
        <v>33.043500000000002</v>
      </c>
      <c r="S609">
        <v>853.84382717707899</v>
      </c>
    </row>
    <row r="610" spans="1:19" ht="15" x14ac:dyDescent="0.25">
      <c r="A610" t="s">
        <v>788</v>
      </c>
      <c r="B610">
        <v>2685.1756089999899</v>
      </c>
      <c r="C610">
        <v>738.09039500000097</v>
      </c>
      <c r="D610">
        <v>148.98116099999999</v>
      </c>
      <c r="E610">
        <v>33.031739999999999</v>
      </c>
      <c r="F610">
        <v>226.12642299999999</v>
      </c>
      <c r="G610">
        <v>13.011792</v>
      </c>
      <c r="H610">
        <v>4.8112599999999999</v>
      </c>
      <c r="I610">
        <v>9.972353</v>
      </c>
      <c r="J610">
        <v>44.37829</v>
      </c>
      <c r="K610">
        <v>42.364949491902699</v>
      </c>
      <c r="L610">
        <v>43.293925386600002</v>
      </c>
      <c r="M610">
        <v>9.5990236440000007</v>
      </c>
      <c r="N610">
        <v>166.74562432019999</v>
      </c>
      <c r="O610">
        <v>23.051690707199999</v>
      </c>
      <c r="P610">
        <v>11.375262018000001</v>
      </c>
      <c r="Q610">
        <v>31.933468776600002</v>
      </c>
      <c r="R610">
        <v>209.48771794500001</v>
      </c>
      <c r="S610">
        <v>3223.0272712894998</v>
      </c>
    </row>
    <row r="611" spans="1:19" ht="15" x14ac:dyDescent="0.25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</row>
    <row r="612" spans="1:19" x14ac:dyDescent="0.2">
      <c r="A612" s="42"/>
    </row>
    <row r="613" spans="1:19" x14ac:dyDescent="0.2">
      <c r="A613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Normal="100" workbookViewId="0">
      <selection activeCell="C10" sqref="C10"/>
    </sheetView>
  </sheetViews>
  <sheetFormatPr defaultRowHeight="15" x14ac:dyDescent="0.25"/>
  <cols>
    <col min="1" max="1" width="11.42578125" customWidth="1"/>
    <col min="2" max="2" width="10.42578125" customWidth="1"/>
    <col min="3" max="3" width="13.85546875" bestFit="1" customWidth="1"/>
    <col min="4" max="4" width="12.85546875" bestFit="1" customWidth="1"/>
    <col min="5" max="5" width="10.42578125" customWidth="1"/>
    <col min="6" max="6" width="12.140625" customWidth="1"/>
    <col min="7" max="12" width="10.42578125" customWidth="1"/>
  </cols>
  <sheetData>
    <row r="1" spans="1:12" x14ac:dyDescent="0.25">
      <c r="A1" s="82" t="s">
        <v>872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5" customHeight="1" x14ac:dyDescent="0.25">
      <c r="A2" s="141" t="s">
        <v>873</v>
      </c>
      <c r="B2" s="141"/>
      <c r="C2" s="141"/>
      <c r="D2" s="141"/>
      <c r="E2" s="141"/>
      <c r="F2" s="141"/>
      <c r="G2" s="141"/>
      <c r="H2" s="141"/>
      <c r="I2" s="141"/>
      <c r="J2" s="84"/>
      <c r="K2" s="83"/>
      <c r="L2" s="83"/>
    </row>
    <row r="3" spans="1:12" x14ac:dyDescent="0.25">
      <c r="A3" s="141"/>
      <c r="B3" s="141"/>
      <c r="C3" s="141"/>
      <c r="D3" s="141"/>
      <c r="E3" s="141"/>
      <c r="F3" s="141"/>
      <c r="G3" s="141"/>
      <c r="H3" s="141"/>
      <c r="I3" s="141"/>
      <c r="J3" s="84"/>
      <c r="K3" s="83"/>
      <c r="L3" s="83"/>
    </row>
    <row r="4" spans="1:12" ht="15" customHeight="1" x14ac:dyDescent="0.25">
      <c r="A4" s="142" t="s">
        <v>874</v>
      </c>
      <c r="B4" s="142"/>
      <c r="C4" s="142"/>
      <c r="D4" s="142"/>
      <c r="E4" s="142"/>
      <c r="F4" s="142"/>
      <c r="G4" s="142"/>
      <c r="H4" s="142"/>
      <c r="I4" s="142"/>
      <c r="J4" s="85"/>
      <c r="K4" s="83"/>
      <c r="L4" s="83"/>
    </row>
    <row r="5" spans="1:12" ht="26.25" customHeight="1" x14ac:dyDescent="0.25">
      <c r="A5" s="142"/>
      <c r="B5" s="142"/>
      <c r="C5" s="142"/>
      <c r="D5" s="142"/>
      <c r="E5" s="142"/>
      <c r="F5" s="142"/>
      <c r="G5" s="142"/>
      <c r="H5" s="142"/>
      <c r="I5" s="142"/>
      <c r="J5" s="85"/>
      <c r="K5" s="83"/>
      <c r="L5" s="83"/>
    </row>
    <row r="6" spans="1:12" x14ac:dyDescent="0.25">
      <c r="A6" s="86" t="s">
        <v>875</v>
      </c>
      <c r="B6" s="86"/>
      <c r="C6" s="86"/>
      <c r="D6" s="86"/>
      <c r="E6" s="86"/>
      <c r="F6" s="86"/>
      <c r="G6" s="86"/>
      <c r="H6" s="86"/>
      <c r="I6" s="86"/>
      <c r="J6" s="86"/>
      <c r="K6" s="83"/>
      <c r="L6" s="83"/>
    </row>
    <row r="7" spans="1:12" ht="11.25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3"/>
      <c r="L7" s="83"/>
    </row>
    <row r="8" spans="1:12" ht="11.25" customHeight="1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  <c r="K8" s="83"/>
      <c r="L8" s="83"/>
    </row>
    <row r="9" spans="1:12" ht="45" x14ac:dyDescent="0.25">
      <c r="A9" s="87" t="s">
        <v>876</v>
      </c>
      <c r="B9" s="88" t="s">
        <v>1545</v>
      </c>
      <c r="C9" s="88" t="s">
        <v>877</v>
      </c>
      <c r="D9" s="88" t="s">
        <v>878</v>
      </c>
      <c r="E9" s="87" t="s">
        <v>1546</v>
      </c>
      <c r="F9" s="87" t="s">
        <v>879</v>
      </c>
      <c r="G9" s="89"/>
      <c r="H9" s="83"/>
      <c r="I9" s="83"/>
      <c r="J9" s="83"/>
      <c r="K9" s="83"/>
      <c r="L9" s="83"/>
    </row>
    <row r="10" spans="1:12" ht="13.5" customHeight="1" x14ac:dyDescent="0.25">
      <c r="A10" s="121" t="str">
        <f>IF('FY2023 Report'!D5&lt;&gt;0,'FY2023 Report'!D4,"")</f>
        <v/>
      </c>
      <c r="B10" s="122" t="str">
        <f>IF('FY2023 Report'!D$5&lt;&gt;0,VLOOKUP('FY2023 Report'!D$4,EPP!A2:AL611,2,FALSE),"")</f>
        <v/>
      </c>
      <c r="C10" s="122" t="str">
        <f>IF('FY2023 Report'!D$5&lt;&gt;0,VLOOKUP('FY2023 Report'!D$4,components!B$3:AU$611,46,FALSE),"")</f>
        <v/>
      </c>
      <c r="D10" s="122" t="str">
        <f>IF('FY2023 Report'!D$5&lt;&gt;0,VLOOKUP('FY2023 Report'!D$4,components!B$3:AU$611,17,FALSE),"")</f>
        <v/>
      </c>
      <c r="E10" s="122" t="str">
        <f>IF('FY2023 Report'!D$5&lt;&gt;0,VLOOKUP('FY2023 Report'!D$4,EPP!A2:AO611,19,FALSE),"")</f>
        <v/>
      </c>
      <c r="F10" s="122" t="str">
        <f>IF('FY2023 Report'!D$5&lt;&gt;0,VLOOKUP('FY2023 Report'!D$4,components!B$3:AU$611,23,FALSE),"")</f>
        <v/>
      </c>
      <c r="G10" s="90"/>
      <c r="H10" s="90"/>
      <c r="I10" s="83"/>
      <c r="J10" s="83"/>
      <c r="K10" s="83"/>
      <c r="L10" s="83"/>
    </row>
    <row r="11" spans="1:12" ht="10.5" customHeight="1" x14ac:dyDescent="0.25">
      <c r="A11" s="43"/>
      <c r="B11" s="91"/>
      <c r="C11" s="92"/>
      <c r="D11" s="93"/>
      <c r="E11" s="91"/>
      <c r="F11" s="93"/>
      <c r="G11" s="83"/>
      <c r="H11" s="83"/>
      <c r="I11" s="83"/>
      <c r="J11" s="83"/>
      <c r="K11" s="83"/>
      <c r="L11" s="83"/>
    </row>
    <row r="12" spans="1:12" ht="10.5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ht="13.5" customHeight="1" x14ac:dyDescent="0.25">
      <c r="A13" s="117" t="s">
        <v>880</v>
      </c>
      <c r="B13" s="118"/>
      <c r="C13" s="119"/>
      <c r="D13" s="95"/>
      <c r="E13" s="143" t="s">
        <v>881</v>
      </c>
      <c r="F13" s="143"/>
      <c r="G13" s="143"/>
      <c r="H13" s="83"/>
      <c r="L13" s="95"/>
    </row>
    <row r="14" spans="1:12" ht="13.5" customHeight="1" x14ac:dyDescent="0.25">
      <c r="A14" s="120">
        <v>1</v>
      </c>
      <c r="B14" s="144">
        <v>2</v>
      </c>
      <c r="C14" s="146"/>
      <c r="E14" s="94">
        <v>3</v>
      </c>
      <c r="F14" s="94">
        <v>4</v>
      </c>
      <c r="G14" s="94">
        <v>5</v>
      </c>
    </row>
    <row r="15" spans="1:12" ht="81.75" customHeight="1" x14ac:dyDescent="0.25">
      <c r="A15" s="96" t="s">
        <v>882</v>
      </c>
      <c r="B15" s="147" t="s">
        <v>932</v>
      </c>
      <c r="C15" s="148"/>
      <c r="E15" s="97" t="s">
        <v>883</v>
      </c>
      <c r="F15" s="97" t="s">
        <v>884</v>
      </c>
      <c r="G15" s="96" t="s">
        <v>885</v>
      </c>
    </row>
    <row r="16" spans="1:12" ht="13.5" customHeight="1" x14ac:dyDescent="0.25">
      <c r="A16" s="122" t="str">
        <f>IF('FY2023 Report'!D$5&lt;&gt;0,VLOOKUP('FY2023 Report'!D$4,EPP!A2:AL611,3,FALSE),"")</f>
        <v/>
      </c>
      <c r="B16" s="149" t="str">
        <f>IF('FY2023 Report'!D$5&lt;&gt;0,VLOOKUP('FY2023 Report'!D$4,EPP!A2:AL611,11,FALSE),"")</f>
        <v/>
      </c>
      <c r="C16" s="150" t="str">
        <f>IF('FY2023 Report'!F$5&lt;&gt;0,VLOOKUP('FY2023 Report'!E$4,EPP!#REF!,2,FALSE),"")</f>
        <v/>
      </c>
      <c r="D16" s="123"/>
      <c r="E16" s="124" t="str">
        <f>IF('FY2023 Report'!D$5&lt;&gt;0,VLOOKUP('FY2023 Report'!D$4,EPP!A2:AL611,4,FALSE),"")</f>
        <v/>
      </c>
      <c r="F16" s="125" t="str">
        <f>IF('FY2023 Report'!D$5&lt;&gt;0,VLOOKUP('FY2023 Report'!D$4,EPP!A2:AL611,5,FALSE),"")</f>
        <v/>
      </c>
      <c r="G16" s="125" t="str">
        <f>IF('FY2023 Report'!D$5&lt;&gt;0,VLOOKUP('FY2023 Report'!D$4,EPP!A2:AL611,12,FALSE),"")</f>
        <v/>
      </c>
    </row>
    <row r="17" spans="1:12" ht="11.25" customHeight="1" x14ac:dyDescent="0.25">
      <c r="A17" s="91"/>
      <c r="B17" s="91"/>
      <c r="C17" s="91"/>
      <c r="D17" s="98"/>
      <c r="E17" s="91"/>
      <c r="F17" s="91"/>
      <c r="G17" s="91"/>
      <c r="H17" s="83"/>
      <c r="I17" s="91"/>
      <c r="J17" s="98"/>
      <c r="K17" s="91"/>
      <c r="L17" s="91"/>
    </row>
    <row r="18" spans="1:12" ht="11.25" customHeight="1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12" ht="13.5" customHeight="1" x14ac:dyDescent="0.25">
      <c r="A19" s="144" t="s">
        <v>886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6"/>
    </row>
    <row r="20" spans="1:12" ht="13.5" customHeight="1" x14ac:dyDescent="0.25">
      <c r="A20" s="99">
        <v>6</v>
      </c>
      <c r="B20" s="100">
        <v>7</v>
      </c>
      <c r="C20" s="100">
        <v>8</v>
      </c>
      <c r="D20" s="100">
        <v>9</v>
      </c>
      <c r="E20" s="100">
        <v>10</v>
      </c>
      <c r="F20" s="100">
        <v>11</v>
      </c>
      <c r="G20" s="100">
        <v>12</v>
      </c>
      <c r="H20" s="100">
        <v>13</v>
      </c>
      <c r="I20" s="100">
        <v>14</v>
      </c>
      <c r="J20" s="100">
        <v>15</v>
      </c>
      <c r="K20" s="100">
        <v>16</v>
      </c>
      <c r="L20" s="101">
        <v>17</v>
      </c>
    </row>
    <row r="21" spans="1:12" ht="69" customHeight="1" x14ac:dyDescent="0.25">
      <c r="A21" s="97" t="s">
        <v>887</v>
      </c>
      <c r="B21" s="96" t="s">
        <v>888</v>
      </c>
      <c r="C21" s="97" t="s">
        <v>889</v>
      </c>
      <c r="D21" s="96" t="s">
        <v>890</v>
      </c>
      <c r="E21" s="97" t="s">
        <v>891</v>
      </c>
      <c r="F21" s="96" t="s">
        <v>892</v>
      </c>
      <c r="G21" s="97" t="s">
        <v>893</v>
      </c>
      <c r="H21" s="96" t="s">
        <v>894</v>
      </c>
      <c r="I21" s="97" t="s">
        <v>895</v>
      </c>
      <c r="J21" s="96" t="s">
        <v>896</v>
      </c>
      <c r="K21" s="97" t="s">
        <v>897</v>
      </c>
      <c r="L21" s="96" t="s">
        <v>898</v>
      </c>
    </row>
    <row r="22" spans="1:12" ht="12.75" customHeight="1" x14ac:dyDescent="0.25">
      <c r="A22" s="122" t="str">
        <f>IF('FY2023 Report'!D$5&lt;&gt;0,VLOOKUP('FY2023 Report'!D$4,EPP!A2:AL611,5,FALSE),"")</f>
        <v/>
      </c>
      <c r="B22" s="122" t="str">
        <f>IF('FY2023 Report'!D$5&lt;&gt;0,VLOOKUP('FY2023 Report'!D$4,EPP!A2:AL611,13,FALSE),"")</f>
        <v/>
      </c>
      <c r="C22" s="122" t="str">
        <f>IF('FY2023 Report'!D$5&lt;&gt;0,VLOOKUP('FY2023 Report'!D$4,EPP!A2:AL611,6,FALSE),"")</f>
        <v/>
      </c>
      <c r="D22" s="122" t="str">
        <f>IF('FY2023 Report'!D$5&lt;&gt;0,VLOOKUP('FY2023 Report'!D$4,EPP!A2:AL611,14,FALSE),"")</f>
        <v/>
      </c>
      <c r="E22" s="122" t="str">
        <f>IF('FY2023 Report'!D$5&lt;&gt;0,VLOOKUP('FY2023 Report'!D$4,EPP!A2:AL611,7,FALSE),"")</f>
        <v/>
      </c>
      <c r="F22" s="122" t="str">
        <f>IF('FY2023 Report'!D$5&lt;&gt;0,VLOOKUP('FY2023 Report'!D$4,EPP!A2:AL611,15,FALSE),"")</f>
        <v/>
      </c>
      <c r="G22" s="122" t="str">
        <f>IF('FY2023 Report'!D$5&lt;&gt;0,VLOOKUP('FY2023 Report'!D$4,EPP!A2:AL611,8,FALSE),"")</f>
        <v/>
      </c>
      <c r="H22" s="122" t="str">
        <f>IF('FY2023 Report'!D$5&lt;&gt;0,VLOOKUP('FY2023 Report'!D$4,EPP!A2:AL611,16,FALSE),"")</f>
        <v/>
      </c>
      <c r="I22" s="122" t="str">
        <f>IF('FY2023 Report'!D$5&lt;&gt;0,VLOOKUP('FY2023 Report'!D$4,EPP!A2:AL611,9,FALSE),"")</f>
        <v/>
      </c>
      <c r="J22" s="122" t="str">
        <f>IF('FY2023 Report'!D$5&lt;&gt;0,VLOOKUP('FY2023 Report'!D$4,EPP!A2:AL611,17,FALSE),"")</f>
        <v/>
      </c>
      <c r="K22" s="122" t="str">
        <f>IF('FY2023 Report'!D$5&lt;&gt;0,VLOOKUP('FY2023 Report'!D$4,EPP!A2:AL611,10,FALSE),"")</f>
        <v/>
      </c>
      <c r="L22" s="122" t="str">
        <f>IF('FY2023 Report'!D$5&lt;&gt;0,VLOOKUP('FY2023 Report'!D$4,EPP!A2:AL611,18,FALSE),"")</f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FY2023 Report</vt:lpstr>
      <vt:lpstr>Data Information</vt:lpstr>
      <vt:lpstr>components</vt:lpstr>
      <vt:lpstr>counties</vt:lpstr>
      <vt:lpstr>sim_dist</vt:lpstr>
      <vt:lpstr>state</vt:lpstr>
      <vt:lpstr>EPP</vt:lpstr>
      <vt:lpstr>Expenditure Equivalent Pupil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'FY2023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2024-01-31T16:56:39Z</dcterms:modified>
</cp:coreProperties>
</file>